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8.xml" ContentType="application/vnd.openxmlformats-officedocument.spreadsheetml.worksheet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2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xl/customProperty2.bin" ContentType="application/vnd.openxmlformats-officedocument.spreadsheetml.customProperty"/>
  <Override PartName="/docProps/core.xml" ContentType="application/vnd.openxmlformats-package.core-properties+xml"/>
  <Override PartName="/xl/externalLinks/externalLink6.xml" ContentType="application/vnd.openxmlformats-officedocument.spreadsheetml.externalLink+xml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5.xml" ContentType="application/vnd.openxmlformats-officedocument.spreadsheetml.externalLink+xml"/>
  <Override PartName="/xl/customProperty10.bin" ContentType="application/vnd.openxmlformats-officedocument.spreadsheetml.customProperty"/>
  <Override PartName="/xl/customProperty9.bin" ContentType="application/vnd.openxmlformats-officedocument.spreadsheetml.customProperty"/>
  <Override PartName="/xl/customProperty11.bin" ContentType="application/vnd.openxmlformats-officedocument.spreadsheetml.customProperty"/>
  <Override PartName="/xl/comments1.xml" ContentType="application/vnd.openxmlformats-officedocument.spreadsheetml.comments+xml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8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1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24.bin" ContentType="application/vnd.openxmlformats-officedocument.spreadsheetml.customProperty"/>
  <Override PartName="/xl/customProperty23.bin" ContentType="application/vnd.openxmlformats-officedocument.spreadsheetml.customProperty"/>
  <Override PartName="/xl/customProperty22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1.bin" ContentType="application/vnd.openxmlformats-officedocument.spreadsheetml.customProperty"/>
  <Override PartName="/xl/customProperty17.bin" ContentType="application/vnd.openxmlformats-officedocument.spreadsheetml.customProperty"/>
  <Override PartName="/xl/customProperty16.bin" ContentType="application/vnd.openxmlformats-officedocument.spreadsheetml.customProperty"/>
  <Override PartName="/xl/customProperty18.bin" ContentType="application/vnd.openxmlformats-officedocument.spreadsheetml.customProperty"/>
  <Override PartName="/xl/comments2.xml" ContentType="application/vnd.openxmlformats-officedocument.spreadsheetml.comments+xml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8.bin" ContentType="application/vnd.openxmlformats-officedocument.spreadsheetml.customProperty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Decoupling\2023 Decoupling Filing\Filed on 03-31-2023\"/>
    </mc:Choice>
  </mc:AlternateContent>
  <bookViews>
    <workbookView xWindow="0" yWindow="0" windowWidth="27960" windowHeight="10635" tabRatio="951"/>
  </bookViews>
  <sheets>
    <sheet name="Delivery Rate Change Calc" sheetId="56" r:id="rId1"/>
    <sheet name="Summary of Rates" sheetId="57" r:id="rId2"/>
    <sheet name="RateDev (31,31T,41,41T,86,86T)" sheetId="97" r:id="rId3"/>
    <sheet name="Rate Test" sheetId="59" r:id="rId4"/>
    <sheet name="Rate Impacts--&gt;" sheetId="46" r:id="rId5"/>
    <sheet name="Rate Impacts Sch 142" sheetId="85" r:id="rId6"/>
    <sheet name="Typical Res Bill Sch 142" sheetId="86" r:id="rId7"/>
    <sheet name="Revenue Impacts Sch 142" sheetId="87" r:id="rId8"/>
    <sheet name="Balances -&gt;" sheetId="51" r:id="rId9"/>
    <sheet name="Deferral Balance" sheetId="61" r:id="rId10"/>
    <sheet name="Historic Account Balances" sheetId="23" r:id="rId11"/>
    <sheet name="Amort Estimate" sheetId="62" r:id="rId12"/>
    <sheet name="Work Papers--&gt;" sheetId="36" r:id="rId13"/>
    <sheet name="Sch23&amp;53 Deferral Calc" sheetId="40" r:id="rId14"/>
    <sheet name="Sch31&amp;31T Deferral Calc" sheetId="41" r:id="rId15"/>
    <sheet name="Sch 41&amp;86 Deferral Calc" sheetId="42" r:id="rId16"/>
    <sheet name="F2022 Forecast" sheetId="21" r:id="rId17"/>
    <sheet name="2022 Weather Adj" sheetId="55" r:id="rId18"/>
    <sheet name="2019 GRC PLR Filings--&gt;" sheetId="98" r:id="rId19"/>
    <sheet name="Exh. JAP-13 Page 3" sheetId="100" r:id="rId20"/>
    <sheet name="Exh. JAP-13 Page 4 (Proposed)" sheetId="99" r:id="rId21"/>
    <sheet name="2019 GRC Conversion Factor" sheetId="26" r:id="rId22"/>
    <sheet name="2022 GRC Filings--&gt;" sheetId="71" r:id="rId23"/>
    <sheet name="Exh. JDT-7 (Delivery Rev)" sheetId="93" r:id="rId24"/>
    <sheet name="Exh. JDT-7 (Allowed RPC)" sheetId="94" r:id="rId25"/>
    <sheet name="Exh. JDT-7 (Del Rev Rates)" sheetId="95" r:id="rId26"/>
    <sheet name="Exh. JDT-7 (Monthly Allow RPC)" sheetId="96" r:id="rId27"/>
    <sheet name="WP - Gas Blended Rate" sheetId="102" r:id="rId28"/>
    <sheet name="2022 GRC Conversion Factor" sheetId="101" r:id="rId29"/>
    <sheet name="Transfer to Amort -&gt;" sheetId="65" r:id="rId30"/>
    <sheet name="Gas Transfer to Amort" sheetId="64" r:id="rId31"/>
  </sheets>
  <externalReferences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_________________six6" localSheetId="2" hidden="1">{#N/A,#N/A,FALSE,"CRPT";#N/A,#N/A,FALSE,"TREND";#N/A,#N/A,FALSE,"%Curve"}</definedName>
    <definedName name="_____________________six6" hidden="1">{#N/A,#N/A,FALSE,"CRPT";#N/A,#N/A,FALSE,"TREND";#N/A,#N/A,FALSE,"%Curve"}</definedName>
    <definedName name="____________________six6" localSheetId="2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localSheetId="2" hidden="1">{#N/A,#N/A,FALSE,"schA"}</definedName>
    <definedName name="____________________www1" hidden="1">{#N/A,#N/A,FALSE,"schA"}</definedName>
    <definedName name="__________________six6" localSheetId="2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2" hidden="1">{#N/A,#N/A,FALSE,"schA"}</definedName>
    <definedName name="__________________www1" hidden="1">{#N/A,#N/A,FALSE,"schA"}</definedName>
    <definedName name="_________________six6" localSheetId="2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2" hidden="1">{#N/A,#N/A,FALSE,"schA"}</definedName>
    <definedName name="_________________www1" hidden="1">{#N/A,#N/A,FALSE,"schA"}</definedName>
    <definedName name="________________six6" localSheetId="2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2" hidden="1">{#N/A,#N/A,FALSE,"schA"}</definedName>
    <definedName name="________________www1" hidden="1">{#N/A,#N/A,FALSE,"schA"}</definedName>
    <definedName name="_______________six6" localSheetId="2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2" hidden="1">{#N/A,#N/A,FALSE,"schA"}</definedName>
    <definedName name="_______________www1" hidden="1">{#N/A,#N/A,FALSE,"schA"}</definedName>
    <definedName name="______________six6" localSheetId="2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2" hidden="1">{#N/A,#N/A,FALSE,"schA"}</definedName>
    <definedName name="______________www1" hidden="1">{#N/A,#N/A,FALSE,"schA"}</definedName>
    <definedName name="_____________six6" localSheetId="2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2" hidden="1">{#N/A,#N/A,FALSE,"schA"}</definedName>
    <definedName name="_____________www1" hidden="1">{#N/A,#N/A,FALSE,"schA"}</definedName>
    <definedName name="____________six6" localSheetId="2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2" hidden="1">{#N/A,#N/A,FALSE,"schA"}</definedName>
    <definedName name="____________www1" hidden="1">{#N/A,#N/A,FALSE,"schA"}</definedName>
    <definedName name="___________six6" localSheetId="2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2" hidden="1">{#N/A,#N/A,FALSE,"schA"}</definedName>
    <definedName name="___________www1" hidden="1">{#N/A,#N/A,FALSE,"schA"}</definedName>
    <definedName name="__________six6" localSheetId="2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2" hidden="1">{#N/A,#N/A,FALSE,"schA"}</definedName>
    <definedName name="__________www1" hidden="1">{#N/A,#N/A,FALSE,"schA"}</definedName>
    <definedName name="_________six6" localSheetId="2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2" hidden="1">{#N/A,#N/A,FALSE,"schA"}</definedName>
    <definedName name="_________www1" hidden="1">{#N/A,#N/A,FALSE,"schA"}</definedName>
    <definedName name="________six6" localSheetId="2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2" hidden="1">{#N/A,#N/A,FALSE,"schA"}</definedName>
    <definedName name="________www1" hidden="1">{#N/A,#N/A,FALSE,"schA"}</definedName>
    <definedName name="_______ex1" localSheetId="2" hidden="1">{#N/A,#N/A,FALSE,"Summ";#N/A,#N/A,FALSE,"General"}</definedName>
    <definedName name="_______ex1" hidden="1">{#N/A,#N/A,FALSE,"Summ";#N/A,#N/A,FALSE,"General"}</definedName>
    <definedName name="_______new1" localSheetId="2" hidden="1">{#N/A,#N/A,FALSE,"Summ";#N/A,#N/A,FALSE,"General"}</definedName>
    <definedName name="_______new1" hidden="1">{#N/A,#N/A,FALSE,"Summ";#N/A,#N/A,FALSE,"General"}</definedName>
    <definedName name="_______six6" localSheetId="2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2" hidden="1">{#N/A,#N/A,FALSE,"schA"}</definedName>
    <definedName name="_______www1" hidden="1">{#N/A,#N/A,FALSE,"schA"}</definedName>
    <definedName name="______ex1" localSheetId="2" hidden="1">{#N/A,#N/A,FALSE,"Summ";#N/A,#N/A,FALSE,"General"}</definedName>
    <definedName name="______ex1" hidden="1">{#N/A,#N/A,FALSE,"Summ";#N/A,#N/A,FALSE,"General"}</definedName>
    <definedName name="______new1" localSheetId="2" hidden="1">{#N/A,#N/A,FALSE,"Summ";#N/A,#N/A,FALSE,"General"}</definedName>
    <definedName name="______new1" hidden="1">{#N/A,#N/A,FALSE,"Summ";#N/A,#N/A,FALSE,"General"}</definedName>
    <definedName name="______six6" localSheetId="2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2" hidden="1">{#N/A,#N/A,FALSE,"schA"}</definedName>
    <definedName name="______www1" hidden="1">{#N/A,#N/A,FALSE,"schA"}</definedName>
    <definedName name="_____ex1" localSheetId="2" hidden="1">{#N/A,#N/A,FALSE,"Summ";#N/A,#N/A,FALSE,"General"}</definedName>
    <definedName name="_____ex1" hidden="1">{#N/A,#N/A,FALSE,"Summ";#N/A,#N/A,FALSE,"General"}</definedName>
    <definedName name="_____new1" localSheetId="2" hidden="1">{#N/A,#N/A,FALSE,"Summ";#N/A,#N/A,FALSE,"General"}</definedName>
    <definedName name="_____new1" hidden="1">{#N/A,#N/A,FALSE,"Summ";#N/A,#N/A,FALSE,"General"}</definedName>
    <definedName name="_____six6" localSheetId="2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2" hidden="1">{#N/A,#N/A,FALSE,"schA"}</definedName>
    <definedName name="_____www1" hidden="1">{#N/A,#N/A,FALSE,"schA"}</definedName>
    <definedName name="____ex1" localSheetId="2" hidden="1">{#N/A,#N/A,FALSE,"Summ";#N/A,#N/A,FALSE,"General"}</definedName>
    <definedName name="____ex1" hidden="1">{#N/A,#N/A,FALSE,"Summ";#N/A,#N/A,FALSE,"General"}</definedName>
    <definedName name="____new1" localSheetId="2" hidden="1">{#N/A,#N/A,FALSE,"Summ";#N/A,#N/A,FALSE,"General"}</definedName>
    <definedName name="____new1" hidden="1">{#N/A,#N/A,FALSE,"Summ";#N/A,#N/A,FALSE,"General"}</definedName>
    <definedName name="____six6" localSheetId="2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2" hidden="1">{#N/A,#N/A,FALSE,"schA"}</definedName>
    <definedName name="____www1" hidden="1">{#N/A,#N/A,FALSE,"schA"}</definedName>
    <definedName name="___ex1" localSheetId="2" hidden="1">{#N/A,#N/A,FALSE,"Summ";#N/A,#N/A,FALSE,"General"}</definedName>
    <definedName name="___ex1" hidden="1">{#N/A,#N/A,FALSE,"Summ";#N/A,#N/A,FALSE,"General"}</definedName>
    <definedName name="___new1" localSheetId="2" hidden="1">{#N/A,#N/A,FALSE,"Summ";#N/A,#N/A,FALSE,"General"}</definedName>
    <definedName name="___new1" hidden="1">{#N/A,#N/A,FALSE,"Summ";#N/A,#N/A,FALSE,"General"}</definedName>
    <definedName name="___six6" localSheetId="2" hidden="1">{#N/A,#N/A,FALSE,"CRPT";#N/A,#N/A,FALSE,"TREND";#N/A,#N/A,FALSE,"%Curve"}</definedName>
    <definedName name="___six6" hidden="1">{#N/A,#N/A,FALSE,"CRPT";#N/A,#N/A,FALSE,"TREND";#N/A,#N/A,FALSE,"%Curve"}</definedName>
    <definedName name="___www1" localSheetId="2" hidden="1">{#N/A,#N/A,FALSE,"schA"}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D" localSheetId="18" hidden="1">#REF!</definedName>
    <definedName name="__123Graph_D" localSheetId="28" hidden="1">#REF!</definedName>
    <definedName name="__123Graph_D" hidden="1">#REF!</definedName>
    <definedName name="__123Graph_ECURRENT" localSheetId="18" hidden="1">[2]ConsolidatingPL!#REF!</definedName>
    <definedName name="__123Graph_ECURRENT" localSheetId="28" hidden="1">[2]ConsolidatingPL!#REF!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ex1" localSheetId="2" hidden="1">{#N/A,#N/A,FALSE,"Summ";#N/A,#N/A,FALSE,"General"}</definedName>
    <definedName name="__ex1" hidden="1">{#N/A,#N/A,FALSE,"Summ";#N/A,#N/A,FALSE,"General"}</definedName>
    <definedName name="__new1" localSheetId="2" hidden="1">{#N/A,#N/A,FALSE,"Summ";#N/A,#N/A,FALSE,"General"}</definedName>
    <definedName name="__new1" hidden="1">{#N/A,#N/A,FALSE,"Summ";#N/A,#N/A,FALSE,"General"}</definedName>
    <definedName name="__six6" localSheetId="2" hidden="1">{#N/A,#N/A,FALSE,"CRPT";#N/A,#N/A,FALSE,"TREND";#N/A,#N/A,FALSE,"%Curve"}</definedName>
    <definedName name="__six6" hidden="1">{#N/A,#N/A,FALSE,"CRPT";#N/A,#N/A,FALSE,"TREND";#N/A,#N/A,FALSE,"%Curve"}</definedName>
    <definedName name="__www1" localSheetId="2" hidden="1">{#N/A,#N/A,FALSE,"schA"}</definedName>
    <definedName name="__www1" hidden="1">{#N/A,#N/A,FALSE,"schA"}</definedName>
    <definedName name="_1__123Graph_ABUDG6_D_ESCRPR" hidden="1">[1]Quant!$D$71:$O$71</definedName>
    <definedName name="_2__123Graph_ABUDG6_Dtons_inv" localSheetId="18" hidden="1">[3]Quant!#REF!</definedName>
    <definedName name="_2__123Graph_ABUDG6_Dtons_inv" localSheetId="28" hidden="1">[3]Quant!#REF!</definedName>
    <definedName name="_2__123Graph_ABUDG6_Dtons_inv" hidden="1">[3]Quant!#REF!</definedName>
    <definedName name="_3__123Graph_ABUDG6_Dtons_inv" localSheetId="18" hidden="1">[4]Quant!#REF!</definedName>
    <definedName name="_3__123Graph_ABUDG6_Dtons_inv" localSheetId="28" hidden="1">[4]Quant!#REF!</definedName>
    <definedName name="_3__123Graph_ABUDG6_Dtons_inv" hidden="1">[4]Quant!#REF!</definedName>
    <definedName name="_3__123Graph_BBUDG6_D_ESCRPR" hidden="1">[1]Quant!$D$72:$O$72</definedName>
    <definedName name="_4__123Graph_ABUDG6_Dtons_inv" localSheetId="18" hidden="1">'[5]Area D 2011'!#REF!</definedName>
    <definedName name="_4__123Graph_ABUDG6_Dtons_inv" localSheetId="28" hidden="1">'[5]Area D 2011'!#REF!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localSheetId="18" hidden="1">'[6]2012 Area AB BudgetSummary'!#REF!</definedName>
    <definedName name="_6__123Graph_CBUDG6_D_ESCRPR" localSheetId="28" hidden="1">'[6]2012 Area AB BudgetSummary'!#REF!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localSheetId="18" hidden="1">'[5]Area D 2011'!#REF!</definedName>
    <definedName name="_7__123Graph_CBUDG6_D_ESCRPR" localSheetId="28" hidden="1">'[5]Area D 2011'!#REF!</definedName>
    <definedName name="_7__123Graph_CBUDG6_D_ESCRPR" hidden="1">'[5]Area D 2011'!#REF!</definedName>
    <definedName name="_7__123Graph_DBUDG6_D_ESCRPR" localSheetId="18" hidden="1">'[6]2012 Area AB BudgetSummary'!#REF!</definedName>
    <definedName name="_7__123Graph_DBUDG6_D_ESCRPR" localSheetId="28" hidden="1">'[6]2012 Area AB BudgetSummary'!#REF!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localSheetId="18" hidden="1">'[5]Area D 2011'!#REF!</definedName>
    <definedName name="_8__123Graph_DBUDG6_D_ESCRPR" localSheetId="28" hidden="1">'[5]Area D 2011'!#REF!</definedName>
    <definedName name="_8__123Graph_DBUDG6_D_ESCRPR" hidden="1">'[5]Area D 2011'!#REF!</definedName>
    <definedName name="_8__123Graph_XBUDG6_Dtons_inv" hidden="1">[1]Quant!$D$5:$O$5</definedName>
    <definedName name="_ex1" localSheetId="2" hidden="1">{#N/A,#N/A,FALSE,"Summ";#N/A,#N/A,FALSE,"General"}</definedName>
    <definedName name="_ex1" hidden="1">{#N/A,#N/A,FALSE,"Summ";#N/A,#N/A,FALSE,"General"}</definedName>
    <definedName name="_Fill" localSheetId="18" hidden="1">#REF!</definedName>
    <definedName name="_Fill" localSheetId="28" hidden="1">#REF!</definedName>
    <definedName name="_Fill" hidden="1">#REF!</definedName>
    <definedName name="_Key1" localSheetId="18" hidden="1">#REF!</definedName>
    <definedName name="_Key1" localSheetId="28" hidden="1">#REF!</definedName>
    <definedName name="_Key1" hidden="1">#REF!</definedName>
    <definedName name="_Key2" localSheetId="18" hidden="1">#REF!</definedName>
    <definedName name="_Key2" localSheetId="28" hidden="1">#REF!</definedName>
    <definedName name="_Key2" hidden="1">#REF!</definedName>
    <definedName name="_new1" localSheetId="2" hidden="1">{#N/A,#N/A,FALSE,"Summ";#N/A,#N/A,FALSE,"General"}</definedName>
    <definedName name="_new1" hidden="1">{#N/A,#N/A,FALSE,"Summ";#N/A,#N/A,FALSE,"General"}</definedName>
    <definedName name="_Parse_In" localSheetId="18" hidden="1">#REF!</definedName>
    <definedName name="_Parse_In" localSheetId="28" hidden="1">#REF!</definedName>
    <definedName name="_Parse_In" hidden="1">#REF!</definedName>
    <definedName name="_six6" localSheetId="2" hidden="1">{#N/A,#N/A,FALSE,"CRPT";#N/A,#N/A,FALSE,"TREND";#N/A,#N/A,FALSE,"%Curve"}</definedName>
    <definedName name="_six6" hidden="1">{#N/A,#N/A,FALSE,"CRPT";#N/A,#N/A,FALSE,"TREND";#N/A,#N/A,FALSE,"%Curve"}</definedName>
    <definedName name="_Sort" localSheetId="18" hidden="1">#REF!</definedName>
    <definedName name="_Sort" localSheetId="28" hidden="1">#REF!</definedName>
    <definedName name="_Sort" hidden="1">#REF!</definedName>
    <definedName name="_www1" localSheetId="2" hidden="1">{#N/A,#N/A,FALSE,"schA"}</definedName>
    <definedName name="_www1" hidden="1">{#N/A,#N/A,FALSE,"schA"}</definedName>
    <definedName name="a" localSheetId="2" hidden="1">{#N/A,#N/A,FALSE,"Coversheet";#N/A,#N/A,FALSE,"QA"}</definedName>
    <definedName name="a" hidden="1">{#N/A,#N/A,FALSE,"Coversheet";#N/A,#N/A,FALSE,"QA"}</definedName>
    <definedName name="aaa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localSheetId="2" hidden="1">{#N/A,#N/A,FALSE,"Coversheet";#N/A,#N/A,FALSE,"QA"}</definedName>
    <definedName name="AAAAAAAAAAAAAA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BEm" localSheetId="18" hidden="1">#REF!</definedName>
    <definedName name="BEm" localSheetId="28" hidden="1">#REF!</definedName>
    <definedName name="BEm" hidden="1">#REF!</definedName>
    <definedName name="BEx0017DGUEDPCFJUPUZOOLJCS2B" localSheetId="18" hidden="1">#REF!</definedName>
    <definedName name="BEx0017DGUEDPCFJUPUZOOLJCS2B" localSheetId="28" hidden="1">#REF!</definedName>
    <definedName name="BEx0017DGUEDPCFJUPUZOOLJCS2B" hidden="1">#REF!</definedName>
    <definedName name="BEx001CNWHJ5RULCSFM36ZCGJ1UH" localSheetId="18" hidden="1">#REF!</definedName>
    <definedName name="BEx001CNWHJ5RULCSFM36ZCGJ1UH" localSheetId="28" hidden="1">#REF!</definedName>
    <definedName name="BEx001CNWHJ5RULCSFM36ZCGJ1UH" hidden="1">#REF!</definedName>
    <definedName name="BEx004791UAJIJSN57OT7YBLNP82" localSheetId="18" hidden="1">#REF!</definedName>
    <definedName name="BEx004791UAJIJSN57OT7YBLNP82" localSheetId="28" hidden="1">#REF!</definedName>
    <definedName name="BEx004791UAJIJSN57OT7YBLNP82" hidden="1">#REF!</definedName>
    <definedName name="BEx008P2NVFDLBHL7IZ5WTMVOQ1F" localSheetId="18" hidden="1">#REF!</definedName>
    <definedName name="BEx008P2NVFDLBHL7IZ5WTMVOQ1F" localSheetId="28" hidden="1">#REF!</definedName>
    <definedName name="BEx008P2NVFDLBHL7IZ5WTMVOQ1F" hidden="1">#REF!</definedName>
    <definedName name="BEx009G00IN0JUIAQ4WE9NHTMQE2" localSheetId="18" hidden="1">#REF!</definedName>
    <definedName name="BEx009G00IN0JUIAQ4WE9NHTMQE2" localSheetId="28" hidden="1">#REF!</definedName>
    <definedName name="BEx009G00IN0JUIAQ4WE9NHTMQE2" hidden="1">#REF!</definedName>
    <definedName name="BEx00DXTY2JDVGWQKV8H7FG4SV30" localSheetId="18" hidden="1">#REF!</definedName>
    <definedName name="BEx00DXTY2JDVGWQKV8H7FG4SV30" localSheetId="28" hidden="1">#REF!</definedName>
    <definedName name="BEx00DXTY2JDVGWQKV8H7FG4SV30" hidden="1">#REF!</definedName>
    <definedName name="BEx00GHLTYRH5N2S6P78YW1CD30N" localSheetId="18" hidden="1">#REF!</definedName>
    <definedName name="BEx00GHLTYRH5N2S6P78YW1CD30N" localSheetId="28" hidden="1">#REF!</definedName>
    <definedName name="BEx00GHLTYRH5N2S6P78YW1CD30N" hidden="1">#REF!</definedName>
    <definedName name="BEx00JC31DY11L45SEU4B10BIN6W" localSheetId="18" hidden="1">#REF!</definedName>
    <definedName name="BEx00JC31DY11L45SEU4B10BIN6W" localSheetId="28" hidden="1">#REF!</definedName>
    <definedName name="BEx00JC31DY11L45SEU4B10BIN6W" hidden="1">#REF!</definedName>
    <definedName name="BEx00KZHZBHP3TDV1YMX4B19B95O" localSheetId="18" hidden="1">#REF!</definedName>
    <definedName name="BEx00KZHZBHP3TDV1YMX4B19B95O" localSheetId="28" hidden="1">#REF!</definedName>
    <definedName name="BEx00KZHZBHP3TDV1YMX4B19B95O" hidden="1">#REF!</definedName>
    <definedName name="BEx00P11V7HA4MS6XYY3P4BPVXML" localSheetId="18" hidden="1">#REF!</definedName>
    <definedName name="BEx00P11V7HA4MS6XYY3P4BPVXML" localSheetId="28" hidden="1">#REF!</definedName>
    <definedName name="BEx00P11V7HA4MS6XYY3P4BPVXML" hidden="1">#REF!</definedName>
    <definedName name="BEx00PBV7V99V7M3LDYUTF31MUFJ" localSheetId="18" hidden="1">#REF!</definedName>
    <definedName name="BEx00PBV7V99V7M3LDYUTF31MUFJ" localSheetId="28" hidden="1">#REF!</definedName>
    <definedName name="BEx00PBV7V99V7M3LDYUTF31MUFJ" hidden="1">#REF!</definedName>
    <definedName name="BEx00SMIQJ55EVB7T24CORX0JWQO" localSheetId="18" hidden="1">#REF!</definedName>
    <definedName name="BEx00SMIQJ55EVB7T24CORX0JWQO" localSheetId="28" hidden="1">#REF!</definedName>
    <definedName name="BEx00SMIQJ55EVB7T24CORX0JWQO" hidden="1">#REF!</definedName>
    <definedName name="BEx010V7DB7O7Z9NHSX27HZK4H76" localSheetId="18" hidden="1">#REF!</definedName>
    <definedName name="BEx010V7DB7O7Z9NHSX27HZK4H76" localSheetId="28" hidden="1">#REF!</definedName>
    <definedName name="BEx010V7DB7O7Z9NHSX27HZK4H76" hidden="1">#REF!</definedName>
    <definedName name="BEx012IKS6YVHG9KTG2FAKRSMYLU" localSheetId="18" hidden="1">#REF!</definedName>
    <definedName name="BEx012IKS6YVHG9KTG2FAKRSMYLU" localSheetId="28" hidden="1">#REF!</definedName>
    <definedName name="BEx012IKS6YVHG9KTG2FAKRSMYLU" hidden="1">#REF!</definedName>
    <definedName name="BEx01HY6E3GJ66ABU5ABN26V6Q13" localSheetId="18" hidden="1">#REF!</definedName>
    <definedName name="BEx01HY6E3GJ66ABU5ABN26V6Q13" localSheetId="28" hidden="1">#REF!</definedName>
    <definedName name="BEx01HY6E3GJ66ABU5ABN26V6Q13" hidden="1">#REF!</definedName>
    <definedName name="BEx01PW5YQKEGAR8JDDI5OARYXDF" localSheetId="18" hidden="1">#REF!</definedName>
    <definedName name="BEx01PW5YQKEGAR8JDDI5OARYXDF" localSheetId="28" hidden="1">#REF!</definedName>
    <definedName name="BEx01PW5YQKEGAR8JDDI5OARYXDF" hidden="1">#REF!</definedName>
    <definedName name="BEx01QCB2ERCAYYOFDP3OQRWUU60" localSheetId="18" hidden="1">#REF!</definedName>
    <definedName name="BEx01QCB2ERCAYYOFDP3OQRWUU60" localSheetId="28" hidden="1">#REF!</definedName>
    <definedName name="BEx01QCB2ERCAYYOFDP3OQRWUU60" hidden="1">#REF!</definedName>
    <definedName name="BEx01U37NQSMTGJRU8EGTJORBJ6H" localSheetId="18" hidden="1">#REF!</definedName>
    <definedName name="BEx01U37NQSMTGJRU8EGTJORBJ6H" localSheetId="28" hidden="1">#REF!</definedName>
    <definedName name="BEx01U37NQSMTGJRU8EGTJORBJ6H" hidden="1">#REF!</definedName>
    <definedName name="BEx01XJ94SHJ1YQ7ORPW0RQGKI2H" localSheetId="18" hidden="1">#REF!</definedName>
    <definedName name="BEx01XJ94SHJ1YQ7ORPW0RQGKI2H" localSheetId="28" hidden="1">#REF!</definedName>
    <definedName name="BEx01XJ94SHJ1YQ7ORPW0RQGKI2H" hidden="1">#REF!</definedName>
    <definedName name="BEx028BOZCS2MQO9MODVS6F7NCA3" localSheetId="18" hidden="1">#REF!</definedName>
    <definedName name="BEx028BOZCS2MQO9MODVS6F7NCA3" localSheetId="28" hidden="1">#REF!</definedName>
    <definedName name="BEx028BOZCS2MQO9MODVS6F7NCA3" hidden="1">#REF!</definedName>
    <definedName name="BEx02DPUYNH76938V8GVORY8LRY1" localSheetId="18" hidden="1">#REF!</definedName>
    <definedName name="BEx02DPUYNH76938V8GVORY8LRY1" localSheetId="28" hidden="1">#REF!</definedName>
    <definedName name="BEx02DPUYNH76938V8GVORY8LRY1" hidden="1">#REF!</definedName>
    <definedName name="BEx02PEP6DY4K1JGB0HHS3B6QOGZ" localSheetId="18" hidden="1">#REF!</definedName>
    <definedName name="BEx02PEP6DY4K1JGB0HHS3B6QOGZ" localSheetId="28" hidden="1">#REF!</definedName>
    <definedName name="BEx02PEP6DY4K1JGB0HHS3B6QOGZ" hidden="1">#REF!</definedName>
    <definedName name="BEx02Q08R9G839Q4RFGG9026C7PX" localSheetId="18" hidden="1">#REF!</definedName>
    <definedName name="BEx02Q08R9G839Q4RFGG9026C7PX" localSheetId="28" hidden="1">#REF!</definedName>
    <definedName name="BEx02Q08R9G839Q4RFGG9026C7PX" hidden="1">#REF!</definedName>
    <definedName name="BEx02SEL3Z1QWGAHXDPUA9WLTTPS" localSheetId="18" hidden="1">#REF!</definedName>
    <definedName name="BEx02SEL3Z1QWGAHXDPUA9WLTTPS" localSheetId="28" hidden="1">#REF!</definedName>
    <definedName name="BEx02SEL3Z1QWGAHXDPUA9WLTTPS" hidden="1">#REF!</definedName>
    <definedName name="BEx02Y3KJZH5BGDM9QEZ1PVVI114" localSheetId="18" hidden="1">#REF!</definedName>
    <definedName name="BEx02Y3KJZH5BGDM9QEZ1PVVI114" localSheetId="28" hidden="1">#REF!</definedName>
    <definedName name="BEx02Y3KJZH5BGDM9QEZ1PVVI114" hidden="1">#REF!</definedName>
    <definedName name="BEx0313GRLLASDTVPW5DHTXHE74M" localSheetId="18" hidden="1">#REF!</definedName>
    <definedName name="BEx0313GRLLASDTVPW5DHTXHE74M" localSheetId="28" hidden="1">#REF!</definedName>
    <definedName name="BEx0313GRLLASDTVPW5DHTXHE74M" hidden="1">#REF!</definedName>
    <definedName name="BEx1F0SOZ3H5XUHXD7O01TCR8T6J" localSheetId="18" hidden="1">#REF!</definedName>
    <definedName name="BEx1F0SOZ3H5XUHXD7O01TCR8T6J" localSheetId="28" hidden="1">#REF!</definedName>
    <definedName name="BEx1F0SOZ3H5XUHXD7O01TCR8T6J" hidden="1">#REF!</definedName>
    <definedName name="BEx1F9HL824UCNCVZ2U62J4KZCX8" localSheetId="18" hidden="1">#REF!</definedName>
    <definedName name="BEx1F9HL824UCNCVZ2U62J4KZCX8" localSheetId="28" hidden="1">#REF!</definedName>
    <definedName name="BEx1F9HL824UCNCVZ2U62J4KZCX8" hidden="1">#REF!</definedName>
    <definedName name="BEx1FEVSJKTI1Q1Z874QZVFSJSVA" localSheetId="18" hidden="1">#REF!</definedName>
    <definedName name="BEx1FEVSJKTI1Q1Z874QZVFSJSVA" localSheetId="28" hidden="1">#REF!</definedName>
    <definedName name="BEx1FEVSJKTI1Q1Z874QZVFSJSVA" hidden="1">#REF!</definedName>
    <definedName name="BEx1FGDRUHHLI1GBHELT4PK0LY4V" localSheetId="18" hidden="1">#REF!</definedName>
    <definedName name="BEx1FGDRUHHLI1GBHELT4PK0LY4V" localSheetId="28" hidden="1">#REF!</definedName>
    <definedName name="BEx1FGDRUHHLI1GBHELT4PK0LY4V" hidden="1">#REF!</definedName>
    <definedName name="BEx1FJZ7GKO99IYTP6GGGF7EUL3Z" localSheetId="18" hidden="1">#REF!</definedName>
    <definedName name="BEx1FJZ7GKO99IYTP6GGGF7EUL3Z" localSheetId="28" hidden="1">#REF!</definedName>
    <definedName name="BEx1FJZ7GKO99IYTP6GGGF7EUL3Z" hidden="1">#REF!</definedName>
    <definedName name="BEx1FPDH0YKYQXDHUTFIQLIF34J8" localSheetId="18" hidden="1">#REF!</definedName>
    <definedName name="BEx1FPDH0YKYQXDHUTFIQLIF34J8" localSheetId="28" hidden="1">#REF!</definedName>
    <definedName name="BEx1FPDH0YKYQXDHUTFIQLIF34J8" hidden="1">#REF!</definedName>
    <definedName name="BEx1FQ9SZAGL2HEKRB046EOQDWOX" localSheetId="18" hidden="1">#REF!</definedName>
    <definedName name="BEx1FQ9SZAGL2HEKRB046EOQDWOX" localSheetId="28" hidden="1">#REF!</definedName>
    <definedName name="BEx1FQ9SZAGL2HEKRB046EOQDWOX" hidden="1">#REF!</definedName>
    <definedName name="BEx1FZV2CM77TBH1R6YYV9P06KA2" localSheetId="18" hidden="1">#REF!</definedName>
    <definedName name="BEx1FZV2CM77TBH1R6YYV9P06KA2" localSheetId="28" hidden="1">#REF!</definedName>
    <definedName name="BEx1FZV2CM77TBH1R6YYV9P06KA2" hidden="1">#REF!</definedName>
    <definedName name="BEx1G59AY8195JTUM6P18VXUFJ3E" localSheetId="18" hidden="1">#REF!</definedName>
    <definedName name="BEx1G59AY8195JTUM6P18VXUFJ3E" localSheetId="28" hidden="1">#REF!</definedName>
    <definedName name="BEx1G59AY8195JTUM6P18VXUFJ3E" hidden="1">#REF!</definedName>
    <definedName name="BEx1GKUDMCV60BOZT0SENCT0MD8L" localSheetId="18" hidden="1">#REF!</definedName>
    <definedName name="BEx1GKUDMCV60BOZT0SENCT0MD8L" localSheetId="28" hidden="1">#REF!</definedName>
    <definedName name="BEx1GKUDMCV60BOZT0SENCT0MD8L" hidden="1">#REF!</definedName>
    <definedName name="BEx1GUVQ5L0JCX3E4SROI4WBYVTO" localSheetId="18" hidden="1">#REF!</definedName>
    <definedName name="BEx1GUVQ5L0JCX3E4SROI4WBYVTO" localSheetId="28" hidden="1">#REF!</definedName>
    <definedName name="BEx1GUVQ5L0JCX3E4SROI4WBYVTO" hidden="1">#REF!</definedName>
    <definedName name="BEx1GVMRHFXUP6XYYY9NR12PV5TF" localSheetId="18" hidden="1">#REF!</definedName>
    <definedName name="BEx1GVMRHFXUP6XYYY9NR12PV5TF" localSheetId="28" hidden="1">#REF!</definedName>
    <definedName name="BEx1GVMRHFXUP6XYYY9NR12PV5TF" hidden="1">#REF!</definedName>
    <definedName name="BEx1H6KIT7BHUH6MDDWC935V9N47" localSheetId="18" hidden="1">#REF!</definedName>
    <definedName name="BEx1H6KIT7BHUH6MDDWC935V9N47" localSheetId="28" hidden="1">#REF!</definedName>
    <definedName name="BEx1H6KIT7BHUH6MDDWC935V9N47" hidden="1">#REF!</definedName>
    <definedName name="BEx1HA60AI3STEJQZAQ0RA3Q3AZV" localSheetId="18" hidden="1">#REF!</definedName>
    <definedName name="BEx1HA60AI3STEJQZAQ0RA3Q3AZV" localSheetId="28" hidden="1">#REF!</definedName>
    <definedName name="BEx1HA60AI3STEJQZAQ0RA3Q3AZV" hidden="1">#REF!</definedName>
    <definedName name="BEx1HB2DBVO5N6V2WX7BEHUFYTFU" localSheetId="18" hidden="1">#REF!</definedName>
    <definedName name="BEx1HB2DBVO5N6V2WX7BEHUFYTFU" localSheetId="28" hidden="1">#REF!</definedName>
    <definedName name="BEx1HB2DBVO5N6V2WX7BEHUFYTFU" hidden="1">#REF!</definedName>
    <definedName name="BEx1HDGOOJ3SKHYMWUZJ1P0RQZ9N" localSheetId="18" hidden="1">#REF!</definedName>
    <definedName name="BEx1HDGOOJ3SKHYMWUZJ1P0RQZ9N" localSheetId="28" hidden="1">#REF!</definedName>
    <definedName name="BEx1HDGOOJ3SKHYMWUZJ1P0RQZ9N" hidden="1">#REF!</definedName>
    <definedName name="BEx1HDM5ZXSJG6JQEMSFV52PZ10V" localSheetId="18" hidden="1">#REF!</definedName>
    <definedName name="BEx1HDM5ZXSJG6JQEMSFV52PZ10V" localSheetId="28" hidden="1">#REF!</definedName>
    <definedName name="BEx1HDM5ZXSJG6JQEMSFV52PZ10V" hidden="1">#REF!</definedName>
    <definedName name="BEx1HETBBZVN5F43LKOFMC4QB0CR" localSheetId="18" hidden="1">#REF!</definedName>
    <definedName name="BEx1HETBBZVN5F43LKOFMC4QB0CR" localSheetId="28" hidden="1">#REF!</definedName>
    <definedName name="BEx1HETBBZVN5F43LKOFMC4QB0CR" hidden="1">#REF!</definedName>
    <definedName name="BEx1HGWNWPLNXICOTP90TKQVVE4E" localSheetId="18" hidden="1">#REF!</definedName>
    <definedName name="BEx1HGWNWPLNXICOTP90TKQVVE4E" localSheetId="28" hidden="1">#REF!</definedName>
    <definedName name="BEx1HGWNWPLNXICOTP90TKQVVE4E" hidden="1">#REF!</definedName>
    <definedName name="BEx1HIPLJZABY0EMUOTZN0EQMDPU" localSheetId="18" hidden="1">#REF!</definedName>
    <definedName name="BEx1HIPLJZABY0EMUOTZN0EQMDPU" localSheetId="28" hidden="1">#REF!</definedName>
    <definedName name="BEx1HIPLJZABY0EMUOTZN0EQMDPU" hidden="1">#REF!</definedName>
    <definedName name="BEx1HO94JIRX219MPWMB5E5XZ04X" localSheetId="18" hidden="1">#REF!</definedName>
    <definedName name="BEx1HO94JIRX219MPWMB5E5XZ04X" localSheetId="28" hidden="1">#REF!</definedName>
    <definedName name="BEx1HO94JIRX219MPWMB5E5XZ04X" hidden="1">#REF!</definedName>
    <definedName name="BEx1HQNF6KHM21E3XLW0NMSSEI9S" localSheetId="18" hidden="1">#REF!</definedName>
    <definedName name="BEx1HQNF6KHM21E3XLW0NMSSEI9S" localSheetId="28" hidden="1">#REF!</definedName>
    <definedName name="BEx1HQNF6KHM21E3XLW0NMSSEI9S" hidden="1">#REF!</definedName>
    <definedName name="BEx1HSLNWIW4S97ZBYY7I7M5YVH4" localSheetId="18" hidden="1">#REF!</definedName>
    <definedName name="BEx1HSLNWIW4S97ZBYY7I7M5YVH4" localSheetId="28" hidden="1">#REF!</definedName>
    <definedName name="BEx1HSLNWIW4S97ZBYY7I7M5YVH4" hidden="1">#REF!</definedName>
    <definedName name="BEx1HZCBBWLB2BTNOXP319ZDEVOJ" localSheetId="18" hidden="1">#REF!</definedName>
    <definedName name="BEx1HZCBBWLB2BTNOXP319ZDEVOJ" localSheetId="28" hidden="1">#REF!</definedName>
    <definedName name="BEx1HZCBBWLB2BTNOXP319ZDEVOJ" hidden="1">#REF!</definedName>
    <definedName name="BEx1I4QKTILCKZUSOJCVZN7SNHL5" localSheetId="18" hidden="1">#REF!</definedName>
    <definedName name="BEx1I4QKTILCKZUSOJCVZN7SNHL5" localSheetId="28" hidden="1">#REF!</definedName>
    <definedName name="BEx1I4QKTILCKZUSOJCVZN7SNHL5" hidden="1">#REF!</definedName>
    <definedName name="BEx1IE0ZP7RIFM9FI24S9I6AAJ14" localSheetId="18" hidden="1">#REF!</definedName>
    <definedName name="BEx1IE0ZP7RIFM9FI24S9I6AAJ14" localSheetId="28" hidden="1">#REF!</definedName>
    <definedName name="BEx1IE0ZP7RIFM9FI24S9I6AAJ14" hidden="1">#REF!</definedName>
    <definedName name="BEx1IGQ5B697MNDOE06MVSR0H58E" localSheetId="18" hidden="1">#REF!</definedName>
    <definedName name="BEx1IGQ5B697MNDOE06MVSR0H58E" localSheetId="28" hidden="1">#REF!</definedName>
    <definedName name="BEx1IGQ5B697MNDOE06MVSR0H58E" hidden="1">#REF!</definedName>
    <definedName name="BEx1IKRPW8MLB9Y485M1TL2IT9SH" localSheetId="18" hidden="1">#REF!</definedName>
    <definedName name="BEx1IKRPW8MLB9Y485M1TL2IT9SH" localSheetId="28" hidden="1">#REF!</definedName>
    <definedName name="BEx1IKRPW8MLB9Y485M1TL2IT9SH" hidden="1">#REF!</definedName>
    <definedName name="BEx1IPKCFCT3TL9MSO1LSYJ2VJ2X" localSheetId="18" hidden="1">#REF!</definedName>
    <definedName name="BEx1IPKCFCT3TL9MSO1LSYJ2VJ2X" localSheetId="28" hidden="1">#REF!</definedName>
    <definedName name="BEx1IPKCFCT3TL9MSO1LSYJ2VJ2X" hidden="1">#REF!</definedName>
    <definedName name="BEx1IW5PQTTMD62XZ287XF2O3FBQ" localSheetId="18" hidden="1">#REF!</definedName>
    <definedName name="BEx1IW5PQTTMD62XZ287XF2O3FBQ" localSheetId="28" hidden="1">#REF!</definedName>
    <definedName name="BEx1IW5PQTTMD62XZ287XF2O3FBQ" hidden="1">#REF!</definedName>
    <definedName name="BEx1J0CSSHDJGBJUHVOEMCF2P4DL" localSheetId="18" hidden="1">#REF!</definedName>
    <definedName name="BEx1J0CSSHDJGBJUHVOEMCF2P4DL" localSheetId="28" hidden="1">#REF!</definedName>
    <definedName name="BEx1J0CSSHDJGBJUHVOEMCF2P4DL" hidden="1">#REF!</definedName>
    <definedName name="BEx1J0NL6D3ILC18B48AL0VNEN9A" localSheetId="18" hidden="1">#REF!</definedName>
    <definedName name="BEx1J0NL6D3ILC18B48AL0VNEN9A" localSheetId="28" hidden="1">#REF!</definedName>
    <definedName name="BEx1J0NL6D3ILC18B48AL0VNEN9A" hidden="1">#REF!</definedName>
    <definedName name="BEx1J7E8VCGLPYU82QXVUG5N3ZAI" localSheetId="18" hidden="1">#REF!</definedName>
    <definedName name="BEx1J7E8VCGLPYU82QXVUG5N3ZAI" localSheetId="28" hidden="1">#REF!</definedName>
    <definedName name="BEx1J7E8VCGLPYU82QXVUG5N3ZAI" hidden="1">#REF!</definedName>
    <definedName name="BEx1JGE2YQWH8S25USOY08XVGO0D" localSheetId="18" hidden="1">#REF!</definedName>
    <definedName name="BEx1JGE2YQWH8S25USOY08XVGO0D" localSheetId="28" hidden="1">#REF!</definedName>
    <definedName name="BEx1JGE2YQWH8S25USOY08XVGO0D" hidden="1">#REF!</definedName>
    <definedName name="BEx1JJJC9T1W7HY4V7HP1S1W4JO1" localSheetId="18" hidden="1">#REF!</definedName>
    <definedName name="BEx1JJJC9T1W7HY4V7HP1S1W4JO1" localSheetId="28" hidden="1">#REF!</definedName>
    <definedName name="BEx1JJJC9T1W7HY4V7HP1S1W4JO1" hidden="1">#REF!</definedName>
    <definedName name="BEx1JKKZSJ7DI4PTFVI9VVFMB1X2" localSheetId="18" hidden="1">#REF!</definedName>
    <definedName name="BEx1JKKZSJ7DI4PTFVI9VVFMB1X2" localSheetId="28" hidden="1">#REF!</definedName>
    <definedName name="BEx1JKKZSJ7DI4PTFVI9VVFMB1X2" hidden="1">#REF!</definedName>
    <definedName name="BEx1JUBQFRVMASSFK4B3V0AD7YP9" localSheetId="18" hidden="1">#REF!</definedName>
    <definedName name="BEx1JUBQFRVMASSFK4B3V0AD7YP9" localSheetId="28" hidden="1">#REF!</definedName>
    <definedName name="BEx1JUBQFRVMASSFK4B3V0AD7YP9" hidden="1">#REF!</definedName>
    <definedName name="BEx1JVTOATZGRJFXGXPJJLC4DOBE" localSheetId="18" hidden="1">#REF!</definedName>
    <definedName name="BEx1JVTOATZGRJFXGXPJJLC4DOBE" localSheetId="28" hidden="1">#REF!</definedName>
    <definedName name="BEx1JVTOATZGRJFXGXPJJLC4DOBE" hidden="1">#REF!</definedName>
    <definedName name="BEx1JXBM5W4YRWNQ0P95QQS6JWD6" localSheetId="18" hidden="1">#REF!</definedName>
    <definedName name="BEx1JXBM5W4YRWNQ0P95QQS6JWD6" localSheetId="28" hidden="1">#REF!</definedName>
    <definedName name="BEx1JXBM5W4YRWNQ0P95QQS6JWD6" hidden="1">#REF!</definedName>
    <definedName name="BEx1KGY9QEHZ9QSARMQUTQKRK4UX" localSheetId="18" hidden="1">#REF!</definedName>
    <definedName name="BEx1KGY9QEHZ9QSARMQUTQKRK4UX" localSheetId="28" hidden="1">#REF!</definedName>
    <definedName name="BEx1KGY9QEHZ9QSARMQUTQKRK4UX" hidden="1">#REF!</definedName>
    <definedName name="BEx1KIWH5MOLR00SBECT39NS3AJ1" localSheetId="18" hidden="1">#REF!</definedName>
    <definedName name="BEx1KIWH5MOLR00SBECT39NS3AJ1" localSheetId="28" hidden="1">#REF!</definedName>
    <definedName name="BEx1KIWH5MOLR00SBECT39NS3AJ1" hidden="1">#REF!</definedName>
    <definedName name="BEx1KKP1ELIF2UII2FWVGL7M1X7J" localSheetId="18" hidden="1">#REF!</definedName>
    <definedName name="BEx1KKP1ELIF2UII2FWVGL7M1X7J" localSheetId="28" hidden="1">#REF!</definedName>
    <definedName name="BEx1KKP1ELIF2UII2FWVGL7M1X7J" hidden="1">#REF!</definedName>
    <definedName name="BEx1KQJKIAPZKE9YDYH5HKXX52FM" localSheetId="18" hidden="1">#REF!</definedName>
    <definedName name="BEx1KQJKIAPZKE9YDYH5HKXX52FM" localSheetId="28" hidden="1">#REF!</definedName>
    <definedName name="BEx1KQJKIAPZKE9YDYH5HKXX52FM" hidden="1">#REF!</definedName>
    <definedName name="BEx1KUVWMB0QCWA3RBE4CADFVRIS" localSheetId="18" hidden="1">#REF!</definedName>
    <definedName name="BEx1KUVWMB0QCWA3RBE4CADFVRIS" localSheetId="28" hidden="1">#REF!</definedName>
    <definedName name="BEx1KUVWMB0QCWA3RBE4CADFVRIS" hidden="1">#REF!</definedName>
    <definedName name="BEx1L0AAH7PV8PPQQDBP5AI4TLYP" localSheetId="18" hidden="1">#REF!</definedName>
    <definedName name="BEx1L0AAH7PV8PPQQDBP5AI4TLYP" localSheetId="28" hidden="1">#REF!</definedName>
    <definedName name="BEx1L0AAH7PV8PPQQDBP5AI4TLYP" hidden="1">#REF!</definedName>
    <definedName name="BEx1L2OG1SDFK2TPXELJ77YP4NI2" localSheetId="18" hidden="1">#REF!</definedName>
    <definedName name="BEx1L2OG1SDFK2TPXELJ77YP4NI2" localSheetId="28" hidden="1">#REF!</definedName>
    <definedName name="BEx1L2OG1SDFK2TPXELJ77YP4NI2" hidden="1">#REF!</definedName>
    <definedName name="BEx1L6Q60MWRDJB4L20LK0XPA0Z2" localSheetId="18" hidden="1">#REF!</definedName>
    <definedName name="BEx1L6Q60MWRDJB4L20LK0XPA0Z2" localSheetId="28" hidden="1">#REF!</definedName>
    <definedName name="BEx1L6Q60MWRDJB4L20LK0XPA0Z2" hidden="1">#REF!</definedName>
    <definedName name="BEx1L7BSEFOLQDNZWMLUNBRO08T4" localSheetId="18" hidden="1">#REF!</definedName>
    <definedName name="BEx1L7BSEFOLQDNZWMLUNBRO08T4" localSheetId="28" hidden="1">#REF!</definedName>
    <definedName name="BEx1L7BSEFOLQDNZWMLUNBRO08T4" hidden="1">#REF!</definedName>
    <definedName name="BEx1LD63FP2Z4BR9TKSHOZW9KKZ5" localSheetId="18" hidden="1">#REF!</definedName>
    <definedName name="BEx1LD63FP2Z4BR9TKSHOZW9KKZ5" localSheetId="28" hidden="1">#REF!</definedName>
    <definedName name="BEx1LD63FP2Z4BR9TKSHOZW9KKZ5" hidden="1">#REF!</definedName>
    <definedName name="BEx1LDMB9RW982DUILM2WPT5VWQ3" localSheetId="18" hidden="1">#REF!</definedName>
    <definedName name="BEx1LDMB9RW982DUILM2WPT5VWQ3" localSheetId="28" hidden="1">#REF!</definedName>
    <definedName name="BEx1LDMB9RW982DUILM2WPT5VWQ3" hidden="1">#REF!</definedName>
    <definedName name="BEx1LFF2UQ13XL4X1I2WBD73NZ21" localSheetId="18" hidden="1">#REF!</definedName>
    <definedName name="BEx1LFF2UQ13XL4X1I2WBD73NZ21" localSheetId="28" hidden="1">#REF!</definedName>
    <definedName name="BEx1LFF2UQ13XL4X1I2WBD73NZ21" hidden="1">#REF!</definedName>
    <definedName name="BEx1LKTB33LO23ACTADIVRY7ZNFC" localSheetId="18" hidden="1">#REF!</definedName>
    <definedName name="BEx1LKTB33LO23ACTADIVRY7ZNFC" localSheetId="28" hidden="1">#REF!</definedName>
    <definedName name="BEx1LKTB33LO23ACTADIVRY7ZNFC" hidden="1">#REF!</definedName>
    <definedName name="BEx1LQNKVZAXGSEPDAM8AWU2FHHJ" localSheetId="18" hidden="1">#REF!</definedName>
    <definedName name="BEx1LQNKVZAXGSEPDAM8AWU2FHHJ" localSheetId="28" hidden="1">#REF!</definedName>
    <definedName name="BEx1LQNKVZAXGSEPDAM8AWU2FHHJ" hidden="1">#REF!</definedName>
    <definedName name="BEx1LRPGDQCOEMW8YT80J1XCDCIV" localSheetId="18" hidden="1">#REF!</definedName>
    <definedName name="BEx1LRPGDQCOEMW8YT80J1XCDCIV" localSheetId="28" hidden="1">#REF!</definedName>
    <definedName name="BEx1LRPGDQCOEMW8YT80J1XCDCIV" hidden="1">#REF!</definedName>
    <definedName name="BEx1LRUSJW4JG54X07QWD9R27WV9" localSheetId="18" hidden="1">#REF!</definedName>
    <definedName name="BEx1LRUSJW4JG54X07QWD9R27WV9" localSheetId="28" hidden="1">#REF!</definedName>
    <definedName name="BEx1LRUSJW4JG54X07QWD9R27WV9" hidden="1">#REF!</definedName>
    <definedName name="BEx1M1WBK5T0LP1AK2JYV6W87ID6" localSheetId="18" hidden="1">#REF!</definedName>
    <definedName name="BEx1M1WBK5T0LP1AK2JYV6W87ID6" localSheetId="28" hidden="1">#REF!</definedName>
    <definedName name="BEx1M1WBK5T0LP1AK2JYV6W87ID6" hidden="1">#REF!</definedName>
    <definedName name="BEx1M51HHDYGIT8PON7U8ICL2S95" localSheetId="18" hidden="1">#REF!</definedName>
    <definedName name="BEx1M51HHDYGIT8PON7U8ICL2S95" localSheetId="28" hidden="1">#REF!</definedName>
    <definedName name="BEx1M51HHDYGIT8PON7U8ICL2S95" hidden="1">#REF!</definedName>
    <definedName name="BEx1MP4FWKV0QYXE13PX9JSNA270" localSheetId="18" hidden="1">#REF!</definedName>
    <definedName name="BEx1MP4FWKV0QYXE13PX9JSNA270" localSheetId="28" hidden="1">#REF!</definedName>
    <definedName name="BEx1MP4FWKV0QYXE13PX9JSNA270" hidden="1">#REF!</definedName>
    <definedName name="BEx1MSV791FSS4CZQKG04NHT3F79" localSheetId="18" hidden="1">#REF!</definedName>
    <definedName name="BEx1MSV791FSS4CZQKG04NHT3F79" localSheetId="28" hidden="1">#REF!</definedName>
    <definedName name="BEx1MSV791FSS4CZQKG04NHT3F79" hidden="1">#REF!</definedName>
    <definedName name="BEx1MTRKKVCHOZ0YGID6HZ49LJTO" localSheetId="18" hidden="1">#REF!</definedName>
    <definedName name="BEx1MTRKKVCHOZ0YGID6HZ49LJTO" localSheetId="28" hidden="1">#REF!</definedName>
    <definedName name="BEx1MTRKKVCHOZ0YGID6HZ49LJTO" hidden="1">#REF!</definedName>
    <definedName name="BEx1N3CUJ3UX61X38ZAJVPEN4KMC" localSheetId="18" hidden="1">#REF!</definedName>
    <definedName name="BEx1N3CUJ3UX61X38ZAJVPEN4KMC" localSheetId="28" hidden="1">#REF!</definedName>
    <definedName name="BEx1N3CUJ3UX61X38ZAJVPEN4KMC" hidden="1">#REF!</definedName>
    <definedName name="BEx1N5R5IJ3CG6CL344F5KWPINEO" localSheetId="18" hidden="1">#REF!</definedName>
    <definedName name="BEx1N5R5IJ3CG6CL344F5KWPINEO" localSheetId="28" hidden="1">#REF!</definedName>
    <definedName name="BEx1N5R5IJ3CG6CL344F5KWPINEO" hidden="1">#REF!</definedName>
    <definedName name="BEx1NFCFVPBS7XURQ8Y0BZEGPBVP" localSheetId="18" hidden="1">#REF!</definedName>
    <definedName name="BEx1NFCFVPBS7XURQ8Y0BZEGPBVP" localSheetId="28" hidden="1">#REF!</definedName>
    <definedName name="BEx1NFCFVPBS7XURQ8Y0BZEGPBVP" hidden="1">#REF!</definedName>
    <definedName name="BEx1NM34KQTO1LDNSAFD1L82UZFG" localSheetId="18" hidden="1">#REF!</definedName>
    <definedName name="BEx1NM34KQTO1LDNSAFD1L82UZFG" localSheetId="28" hidden="1">#REF!</definedName>
    <definedName name="BEx1NM34KQTO1LDNSAFD1L82UZFG" hidden="1">#REF!</definedName>
    <definedName name="BEx1NO6TXZVOGCUWCCRTXRXWW0XL" localSheetId="18" hidden="1">#REF!</definedName>
    <definedName name="BEx1NO6TXZVOGCUWCCRTXRXWW0XL" localSheetId="28" hidden="1">#REF!</definedName>
    <definedName name="BEx1NO6TXZVOGCUWCCRTXRXWW0XL" hidden="1">#REF!</definedName>
    <definedName name="BEx1NS8EU5P9FQV3S0WRTXI5L361" localSheetId="18" hidden="1">#REF!</definedName>
    <definedName name="BEx1NS8EU5P9FQV3S0WRTXI5L361" localSheetId="28" hidden="1">#REF!</definedName>
    <definedName name="BEx1NS8EU5P9FQV3S0WRTXI5L361" hidden="1">#REF!</definedName>
    <definedName name="BEx1NUBX5VUYZFKQH69FN6BTLWCR" localSheetId="18" hidden="1">#REF!</definedName>
    <definedName name="BEx1NUBX5VUYZFKQH69FN6BTLWCR" localSheetId="28" hidden="1">#REF!</definedName>
    <definedName name="BEx1NUBX5VUYZFKQH69FN6BTLWCR" hidden="1">#REF!</definedName>
    <definedName name="BEx1NZ4K1L8UON80Y2A4RASKWGNP" localSheetId="18" hidden="1">#REF!</definedName>
    <definedName name="BEx1NZ4K1L8UON80Y2A4RASKWGNP" localSheetId="28" hidden="1">#REF!</definedName>
    <definedName name="BEx1NZ4K1L8UON80Y2A4RASKWGNP" hidden="1">#REF!</definedName>
    <definedName name="BEx1O24FB2CPATAGE3T7L1NBQQO1" localSheetId="18" hidden="1">#REF!</definedName>
    <definedName name="BEx1O24FB2CPATAGE3T7L1NBQQO1" localSheetId="28" hidden="1">#REF!</definedName>
    <definedName name="BEx1O24FB2CPATAGE3T7L1NBQQO1" hidden="1">#REF!</definedName>
    <definedName name="BEx1OLAZ915OGYWP0QP1QQWDLCRX" localSheetId="18" hidden="1">#REF!</definedName>
    <definedName name="BEx1OLAZ915OGYWP0QP1QQWDLCRX" localSheetId="28" hidden="1">#REF!</definedName>
    <definedName name="BEx1OLAZ915OGYWP0QP1QQWDLCRX" hidden="1">#REF!</definedName>
    <definedName name="BEx1OO5ER042IS6IC4TLDI75JNVH" localSheetId="18" hidden="1">#REF!</definedName>
    <definedName name="BEx1OO5ER042IS6IC4TLDI75JNVH" localSheetId="28" hidden="1">#REF!</definedName>
    <definedName name="BEx1OO5ER042IS6IC4TLDI75JNVH" hidden="1">#REF!</definedName>
    <definedName name="BEx1OTE54CBSUT8FWKRALEDCUWN4" localSheetId="18" hidden="1">#REF!</definedName>
    <definedName name="BEx1OTE54CBSUT8FWKRALEDCUWN4" localSheetId="28" hidden="1">#REF!</definedName>
    <definedName name="BEx1OTE54CBSUT8FWKRALEDCUWN4" hidden="1">#REF!</definedName>
    <definedName name="BEx1OVSMPADTX95QUOX34KZQ8EDY" localSheetId="18" hidden="1">#REF!</definedName>
    <definedName name="BEx1OVSMPADTX95QUOX34KZQ8EDY" localSheetId="28" hidden="1">#REF!</definedName>
    <definedName name="BEx1OVSMPADTX95QUOX34KZQ8EDY" hidden="1">#REF!</definedName>
    <definedName name="BEx1OWJJ0DP4628GCVVRQ9X0DRHQ" localSheetId="18" hidden="1">#REF!</definedName>
    <definedName name="BEx1OWJJ0DP4628GCVVRQ9X0DRHQ" localSheetId="28" hidden="1">#REF!</definedName>
    <definedName name="BEx1OWJJ0DP4628GCVVRQ9X0DRHQ" hidden="1">#REF!</definedName>
    <definedName name="BEx1OX544IO9FQJI7YYQGZCEHB3O" localSheetId="18" hidden="1">#REF!</definedName>
    <definedName name="BEx1OX544IO9FQJI7YYQGZCEHB3O" localSheetId="28" hidden="1">#REF!</definedName>
    <definedName name="BEx1OX544IO9FQJI7YYQGZCEHB3O" hidden="1">#REF!</definedName>
    <definedName name="BEx1OY6SVEUT2EQ26P7EKEND342G" localSheetId="18" hidden="1">#REF!</definedName>
    <definedName name="BEx1OY6SVEUT2EQ26P7EKEND342G" localSheetId="28" hidden="1">#REF!</definedName>
    <definedName name="BEx1OY6SVEUT2EQ26P7EKEND342G" hidden="1">#REF!</definedName>
    <definedName name="BEx1OYN1LPIPI12O9G6F7QAOS9T4" localSheetId="18" hidden="1">#REF!</definedName>
    <definedName name="BEx1OYN1LPIPI12O9G6F7QAOS9T4" localSheetId="28" hidden="1">#REF!</definedName>
    <definedName name="BEx1OYN1LPIPI12O9G6F7QAOS9T4" hidden="1">#REF!</definedName>
    <definedName name="BEx1P1HHKJA799O3YZXQAX6KFH58" localSheetId="18" hidden="1">#REF!</definedName>
    <definedName name="BEx1P1HHKJA799O3YZXQAX6KFH58" localSheetId="28" hidden="1">#REF!</definedName>
    <definedName name="BEx1P1HHKJA799O3YZXQAX6KFH58" hidden="1">#REF!</definedName>
    <definedName name="BEx1P34W467WGPOXPK292QFJIPHJ" localSheetId="18" hidden="1">#REF!</definedName>
    <definedName name="BEx1P34W467WGPOXPK292QFJIPHJ" localSheetId="28" hidden="1">#REF!</definedName>
    <definedName name="BEx1P34W467WGPOXPK292QFJIPHJ" hidden="1">#REF!</definedName>
    <definedName name="BEx1P76FRYAB1BWA5RJS4KOB3G9I" localSheetId="18" hidden="1">#REF!</definedName>
    <definedName name="BEx1P76FRYAB1BWA5RJS4KOB3G9I" localSheetId="28" hidden="1">#REF!</definedName>
    <definedName name="BEx1P76FRYAB1BWA5RJS4KOB3G9I" hidden="1">#REF!</definedName>
    <definedName name="BEx1P7S1J4TKGVJ43C2Q2R3M9WRB" localSheetId="18" hidden="1">#REF!</definedName>
    <definedName name="BEx1P7S1J4TKGVJ43C2Q2R3M9WRB" localSheetId="28" hidden="1">#REF!</definedName>
    <definedName name="BEx1P7S1J4TKGVJ43C2Q2R3M9WRB" hidden="1">#REF!</definedName>
    <definedName name="BEx1P8OF6WY3IH8SO71KQOU83V3Y" localSheetId="18" hidden="1">#REF!</definedName>
    <definedName name="BEx1P8OF6WY3IH8SO71KQOU83V3Y" localSheetId="28" hidden="1">#REF!</definedName>
    <definedName name="BEx1P8OF6WY3IH8SO71KQOU83V3Y" hidden="1">#REF!</definedName>
    <definedName name="BEx1PA11BLPVZM8RC5BL46WX8YB5" localSheetId="18" hidden="1">#REF!</definedName>
    <definedName name="BEx1PA11BLPVZM8RC5BL46WX8YB5" localSheetId="28" hidden="1">#REF!</definedName>
    <definedName name="BEx1PA11BLPVZM8RC5BL46WX8YB5" hidden="1">#REF!</definedName>
    <definedName name="BEx1PAMMMZTO2BTR6YLZ9ASMPS4N" localSheetId="18" hidden="1">#REF!</definedName>
    <definedName name="BEx1PAMMMZTO2BTR6YLZ9ASMPS4N" localSheetId="28" hidden="1">#REF!</definedName>
    <definedName name="BEx1PAMMMZTO2BTR6YLZ9ASMPS4N" hidden="1">#REF!</definedName>
    <definedName name="BEx1PBZ4BEFIPGMQXT9T8S4PZ2IM" localSheetId="18" hidden="1">#REF!</definedName>
    <definedName name="BEx1PBZ4BEFIPGMQXT9T8S4PZ2IM" localSheetId="28" hidden="1">#REF!</definedName>
    <definedName name="BEx1PBZ4BEFIPGMQXT9T8S4PZ2IM" hidden="1">#REF!</definedName>
    <definedName name="BEx1PJMAAUI73DAR3XUON2UMXTBS" localSheetId="18" hidden="1">#REF!</definedName>
    <definedName name="BEx1PJMAAUI73DAR3XUON2UMXTBS" localSheetId="28" hidden="1">#REF!</definedName>
    <definedName name="BEx1PJMAAUI73DAR3XUON2UMXTBS" hidden="1">#REF!</definedName>
    <definedName name="BEx1PLF2CFSXBZPVI6CJ534EIJDN" localSheetId="18" hidden="1">#REF!</definedName>
    <definedName name="BEx1PLF2CFSXBZPVI6CJ534EIJDN" localSheetId="28" hidden="1">#REF!</definedName>
    <definedName name="BEx1PLF2CFSXBZPVI6CJ534EIJDN" hidden="1">#REF!</definedName>
    <definedName name="BEx1PMWZB2DO6EM9BKLUICZJ65HD" localSheetId="18" hidden="1">#REF!</definedName>
    <definedName name="BEx1PMWZB2DO6EM9BKLUICZJ65HD" localSheetId="28" hidden="1">#REF!</definedName>
    <definedName name="BEx1PMWZB2DO6EM9BKLUICZJ65HD" hidden="1">#REF!</definedName>
    <definedName name="BEx1PU3X6U0EVLY9569KVBPAH7XU" localSheetId="18" hidden="1">#REF!</definedName>
    <definedName name="BEx1PU3X6U0EVLY9569KVBPAH7XU" localSheetId="28" hidden="1">#REF!</definedName>
    <definedName name="BEx1PU3X6U0EVLY9569KVBPAH7XU" hidden="1">#REF!</definedName>
    <definedName name="BEx1Q9OV5AOW28OUGRFCD3ZFVWC3" localSheetId="18" hidden="1">#REF!</definedName>
    <definedName name="BEx1Q9OV5AOW28OUGRFCD3ZFVWC3" localSheetId="28" hidden="1">#REF!</definedName>
    <definedName name="BEx1Q9OV5AOW28OUGRFCD3ZFVWC3" hidden="1">#REF!</definedName>
    <definedName name="BEx1QA54J2A4I7IBQR19BTY28ZMR" localSheetId="18" hidden="1">#REF!</definedName>
    <definedName name="BEx1QA54J2A4I7IBQR19BTY28ZMR" localSheetId="28" hidden="1">#REF!</definedName>
    <definedName name="BEx1QA54J2A4I7IBQR19BTY28ZMR" hidden="1">#REF!</definedName>
    <definedName name="BEx1QD50TNYYZ6YO943BWHPB9UD9" localSheetId="18" hidden="1">#REF!</definedName>
    <definedName name="BEx1QD50TNYYZ6YO943BWHPB9UD9" localSheetId="28" hidden="1">#REF!</definedName>
    <definedName name="BEx1QD50TNYYZ6YO943BWHPB9UD9" hidden="1">#REF!</definedName>
    <definedName name="BEx1QMQAHG3KQUK59DVM68SWKZIZ" localSheetId="18" hidden="1">#REF!</definedName>
    <definedName name="BEx1QMQAHG3KQUK59DVM68SWKZIZ" localSheetId="28" hidden="1">#REF!</definedName>
    <definedName name="BEx1QMQAHG3KQUK59DVM68SWKZIZ" hidden="1">#REF!</definedName>
    <definedName name="BEx1R9YFKJCMSEST8OVCAO5E47FO" localSheetId="18" hidden="1">#REF!</definedName>
    <definedName name="BEx1R9YFKJCMSEST8OVCAO5E47FO" localSheetId="28" hidden="1">#REF!</definedName>
    <definedName name="BEx1R9YFKJCMSEST8OVCAO5E47FO" hidden="1">#REF!</definedName>
    <definedName name="BEx1RBGC06B3T52OIC0EQ1KGVP1I" localSheetId="18" hidden="1">#REF!</definedName>
    <definedName name="BEx1RBGC06B3T52OIC0EQ1KGVP1I" localSheetId="28" hidden="1">#REF!</definedName>
    <definedName name="BEx1RBGC06B3T52OIC0EQ1KGVP1I" hidden="1">#REF!</definedName>
    <definedName name="BEx1RRC7X4NI1CU4EO5XYE2GVARJ" localSheetId="18" hidden="1">#REF!</definedName>
    <definedName name="BEx1RRC7X4NI1CU4EO5XYE2GVARJ" localSheetId="28" hidden="1">#REF!</definedName>
    <definedName name="BEx1RRC7X4NI1CU4EO5XYE2GVARJ" hidden="1">#REF!</definedName>
    <definedName name="BEx1RZA1NCGT832L7EMR7GMF588W" localSheetId="18" hidden="1">#REF!</definedName>
    <definedName name="BEx1RZA1NCGT832L7EMR7GMF588W" localSheetId="28" hidden="1">#REF!</definedName>
    <definedName name="BEx1RZA1NCGT832L7EMR7GMF588W" hidden="1">#REF!</definedName>
    <definedName name="BEx1S0XGIPUSZQUCSGWSK10GKW7Y" localSheetId="18" hidden="1">#REF!</definedName>
    <definedName name="BEx1S0XGIPUSZQUCSGWSK10GKW7Y" localSheetId="28" hidden="1">#REF!</definedName>
    <definedName name="BEx1S0XGIPUSZQUCSGWSK10GKW7Y" hidden="1">#REF!</definedName>
    <definedName name="BEx1S5VFNKIXHTTCWSV60UC50EZ8" localSheetId="18" hidden="1">#REF!</definedName>
    <definedName name="BEx1S5VFNKIXHTTCWSV60UC50EZ8" localSheetId="28" hidden="1">#REF!</definedName>
    <definedName name="BEx1S5VFNKIXHTTCWSV60UC50EZ8" hidden="1">#REF!</definedName>
    <definedName name="BEx1SK3U02H0RGKEYXW7ZMCEOF3V" localSheetId="18" hidden="1">#REF!</definedName>
    <definedName name="BEx1SK3U02H0RGKEYXW7ZMCEOF3V" localSheetId="28" hidden="1">#REF!</definedName>
    <definedName name="BEx1SK3U02H0RGKEYXW7ZMCEOF3V" hidden="1">#REF!</definedName>
    <definedName name="BEx1SSNEZINBJT29QVS62VS1THT4" localSheetId="18" hidden="1">#REF!</definedName>
    <definedName name="BEx1SSNEZINBJT29QVS62VS1THT4" localSheetId="28" hidden="1">#REF!</definedName>
    <definedName name="BEx1SSNEZINBJT29QVS62VS1THT4" hidden="1">#REF!</definedName>
    <definedName name="BEx1SVNCHNANBJIDIQVB8AFK4HAN" localSheetId="18" hidden="1">#REF!</definedName>
    <definedName name="BEx1SVNCHNANBJIDIQVB8AFK4HAN" localSheetId="28" hidden="1">#REF!</definedName>
    <definedName name="BEx1SVNCHNANBJIDIQVB8AFK4HAN" hidden="1">#REF!</definedName>
    <definedName name="BEx1SY74DYVEPAQ9TGGGXKJA025O" localSheetId="18" hidden="1">#REF!</definedName>
    <definedName name="BEx1SY74DYVEPAQ9TGGGXKJA025O" localSheetId="28" hidden="1">#REF!</definedName>
    <definedName name="BEx1SY74DYVEPAQ9TGGGXKJA025O" hidden="1">#REF!</definedName>
    <definedName name="BEx1TJ0WLS9O7KNSGIPWTYHDYI1D" localSheetId="18" hidden="1">#REF!</definedName>
    <definedName name="BEx1TJ0WLS9O7KNSGIPWTYHDYI1D" localSheetId="28" hidden="1">#REF!</definedName>
    <definedName name="BEx1TJ0WLS9O7KNSGIPWTYHDYI1D" hidden="1">#REF!</definedName>
    <definedName name="BEx1TUPQAYGAI13ZC7FU1FJXFAPM" localSheetId="18" hidden="1">#REF!</definedName>
    <definedName name="BEx1TUPQAYGAI13ZC7FU1FJXFAPM" localSheetId="28" hidden="1">#REF!</definedName>
    <definedName name="BEx1TUPQAYGAI13ZC7FU1FJXFAPM" hidden="1">#REF!</definedName>
    <definedName name="BEx1TY0F9W7EOF31FZXITWEYBSRT" localSheetId="18" hidden="1">#REF!</definedName>
    <definedName name="BEx1TY0F9W7EOF31FZXITWEYBSRT" localSheetId="28" hidden="1">#REF!</definedName>
    <definedName name="BEx1TY0F9W7EOF31FZXITWEYBSRT" hidden="1">#REF!</definedName>
    <definedName name="BEx1U7WFO8OZKB1EBF4H386JW91L" localSheetId="18" hidden="1">#REF!</definedName>
    <definedName name="BEx1U7WFO8OZKB1EBF4H386JW91L" localSheetId="28" hidden="1">#REF!</definedName>
    <definedName name="BEx1U7WFO8OZKB1EBF4H386JW91L" hidden="1">#REF!</definedName>
    <definedName name="BEx1U87938YR9N6HYI24KVBKLOS3" localSheetId="18" hidden="1">#REF!</definedName>
    <definedName name="BEx1U87938YR9N6HYI24KVBKLOS3" localSheetId="28" hidden="1">#REF!</definedName>
    <definedName name="BEx1U87938YR9N6HYI24KVBKLOS3" hidden="1">#REF!</definedName>
    <definedName name="BEx1U9P6VQWSVRICLZR9DYRMN61U" localSheetId="18" hidden="1">#REF!</definedName>
    <definedName name="BEx1U9P6VQWSVRICLZR9DYRMN61U" localSheetId="28" hidden="1">#REF!</definedName>
    <definedName name="BEx1U9P6VQWSVRICLZR9DYRMN61U" hidden="1">#REF!</definedName>
    <definedName name="BEx1UESH4KDWHYESQU2IE55RS3LI" localSheetId="18" hidden="1">#REF!</definedName>
    <definedName name="BEx1UESH4KDWHYESQU2IE55RS3LI" localSheetId="28" hidden="1">#REF!</definedName>
    <definedName name="BEx1UESH4KDWHYESQU2IE55RS3LI" hidden="1">#REF!</definedName>
    <definedName name="BEx1UI8N9KTCPSOJ7RDW0T8UEBNP" localSheetId="18" hidden="1">#REF!</definedName>
    <definedName name="BEx1UI8N9KTCPSOJ7RDW0T8UEBNP" localSheetId="28" hidden="1">#REF!</definedName>
    <definedName name="BEx1UI8N9KTCPSOJ7RDW0T8UEBNP" hidden="1">#REF!</definedName>
    <definedName name="BEx1UML0HHJFHA5TBOYQ24I3RV1W" localSheetId="18" hidden="1">#REF!</definedName>
    <definedName name="BEx1UML0HHJFHA5TBOYQ24I3RV1W" localSheetId="28" hidden="1">#REF!</definedName>
    <definedName name="BEx1UML0HHJFHA5TBOYQ24I3RV1W" hidden="1">#REF!</definedName>
    <definedName name="BEx1UO8ENOJNYCNX5Z95TBIJ3MKP" localSheetId="18" hidden="1">#REF!</definedName>
    <definedName name="BEx1UO8ENOJNYCNX5Z95TBIJ3MKP" localSheetId="28" hidden="1">#REF!</definedName>
    <definedName name="BEx1UO8ENOJNYCNX5Z95TBIJ3MKP" hidden="1">#REF!</definedName>
    <definedName name="BEx1UUDIQPZ23XQ79GUL0RAWRSCK" localSheetId="18" hidden="1">#REF!</definedName>
    <definedName name="BEx1UUDIQPZ23XQ79GUL0RAWRSCK" localSheetId="28" hidden="1">#REF!</definedName>
    <definedName name="BEx1UUDIQPZ23XQ79GUL0RAWRSCK" hidden="1">#REF!</definedName>
    <definedName name="BEx1V67SEV778NVW68J8W5SND1J7" localSheetId="18" hidden="1">#REF!</definedName>
    <definedName name="BEx1V67SEV778NVW68J8W5SND1J7" localSheetId="28" hidden="1">#REF!</definedName>
    <definedName name="BEx1V67SEV778NVW68J8W5SND1J7" hidden="1">#REF!</definedName>
    <definedName name="BEx1VIY9SQLRESD11CC4PHYT0XSG" localSheetId="18" hidden="1">#REF!</definedName>
    <definedName name="BEx1VIY9SQLRESD11CC4PHYT0XSG" localSheetId="28" hidden="1">#REF!</definedName>
    <definedName name="BEx1VIY9SQLRESD11CC4PHYT0XSG" hidden="1">#REF!</definedName>
    <definedName name="BEx1W3170EJU6QEJR4F8E2ULUU2U" localSheetId="18" hidden="1">#REF!</definedName>
    <definedName name="BEx1W3170EJU6QEJR4F8E2ULUU2U" localSheetId="28" hidden="1">#REF!</definedName>
    <definedName name="BEx1W3170EJU6QEJR4F8E2ULUU2U" hidden="1">#REF!</definedName>
    <definedName name="BEx1WC67EH10SC38QWX3WEA5KH3A" localSheetId="18" hidden="1">#REF!</definedName>
    <definedName name="BEx1WC67EH10SC38QWX3WEA5KH3A" localSheetId="28" hidden="1">#REF!</definedName>
    <definedName name="BEx1WC67EH10SC38QWX3WEA5KH3A" hidden="1">#REF!</definedName>
    <definedName name="BEx1WDTMC6W73PJPTY0JYLKOA883" localSheetId="18" hidden="1">#REF!</definedName>
    <definedName name="BEx1WDTMC6W73PJPTY0JYLKOA883" localSheetId="28" hidden="1">#REF!</definedName>
    <definedName name="BEx1WDTMC6W73PJPTY0JYLKOA883" hidden="1">#REF!</definedName>
    <definedName name="BEx1WGYTKZZIPM1577W5FEYKFH3V" localSheetId="18" hidden="1">#REF!</definedName>
    <definedName name="BEx1WGYTKZZIPM1577W5FEYKFH3V" localSheetId="28" hidden="1">#REF!</definedName>
    <definedName name="BEx1WGYTKZZIPM1577W5FEYKFH3V" hidden="1">#REF!</definedName>
    <definedName name="BEx1WHPURIV3D3PTJJ359H1OP7ZV" localSheetId="18" hidden="1">#REF!</definedName>
    <definedName name="BEx1WHPURIV3D3PTJJ359H1OP7ZV" localSheetId="28" hidden="1">#REF!</definedName>
    <definedName name="BEx1WHPURIV3D3PTJJ359H1OP7ZV" hidden="1">#REF!</definedName>
    <definedName name="BEx1WLBBR45RLDQX9FCLJWUUQX5R" localSheetId="18" hidden="1">#REF!</definedName>
    <definedName name="BEx1WLBBR45RLDQX9FCLJWUUQX5R" localSheetId="28" hidden="1">#REF!</definedName>
    <definedName name="BEx1WLBBR45RLDQX9FCLJWUUQX5R" hidden="1">#REF!</definedName>
    <definedName name="BEx1WLWY2CR1WRD694JJSWSDFAIR" localSheetId="18" hidden="1">#REF!</definedName>
    <definedName name="BEx1WLWY2CR1WRD694JJSWSDFAIR" localSheetId="28" hidden="1">#REF!</definedName>
    <definedName name="BEx1WLWY2CR1WRD694JJSWSDFAIR" hidden="1">#REF!</definedName>
    <definedName name="BEx1WMD1LWPWRIK6GGAJRJAHJM8I" localSheetId="18" hidden="1">#REF!</definedName>
    <definedName name="BEx1WMD1LWPWRIK6GGAJRJAHJM8I" localSheetId="28" hidden="1">#REF!</definedName>
    <definedName name="BEx1WMD1LWPWRIK6GGAJRJAHJM8I" hidden="1">#REF!</definedName>
    <definedName name="BEx1WR0D41MR174LBF3P9E3K0J51" localSheetId="18" hidden="1">#REF!</definedName>
    <definedName name="BEx1WR0D41MR174LBF3P9E3K0J51" localSheetId="28" hidden="1">#REF!</definedName>
    <definedName name="BEx1WR0D41MR174LBF3P9E3K0J51" hidden="1">#REF!</definedName>
    <definedName name="BEx1WT3VU2F7OSUQZHBIV4KTTFJ4" localSheetId="18" hidden="1">#REF!</definedName>
    <definedName name="BEx1WT3VU2F7OSUQZHBIV4KTTFJ4" localSheetId="28" hidden="1">#REF!</definedName>
    <definedName name="BEx1WT3VU2F7OSUQZHBIV4KTTFJ4" hidden="1">#REF!</definedName>
    <definedName name="BEx1WUB1FAS5PHU33TJ60SUHR618" localSheetId="18" hidden="1">#REF!</definedName>
    <definedName name="BEx1WUB1FAS5PHU33TJ60SUHR618" localSheetId="28" hidden="1">#REF!</definedName>
    <definedName name="BEx1WUB1FAS5PHU33TJ60SUHR618" hidden="1">#REF!</definedName>
    <definedName name="BEx1WX04G0INSPPG9NTNR3DYR6PZ" localSheetId="18" hidden="1">#REF!</definedName>
    <definedName name="BEx1WX04G0INSPPG9NTNR3DYR6PZ" localSheetId="28" hidden="1">#REF!</definedName>
    <definedName name="BEx1WX04G0INSPPG9NTNR3DYR6PZ" hidden="1">#REF!</definedName>
    <definedName name="BEx1X3LHU9DPG01VWX2IF65TRATF" localSheetId="18" hidden="1">#REF!</definedName>
    <definedName name="BEx1X3LHU9DPG01VWX2IF65TRATF" localSheetId="28" hidden="1">#REF!</definedName>
    <definedName name="BEx1X3LHU9DPG01VWX2IF65TRATF" hidden="1">#REF!</definedName>
    <definedName name="BEx1XFL3ISYW3FU1DQ3US0DYA8NQ" localSheetId="18" hidden="1">#REF!</definedName>
    <definedName name="BEx1XFL3ISYW3FU1DQ3US0DYA8NQ" localSheetId="28" hidden="1">#REF!</definedName>
    <definedName name="BEx1XFL3ISYW3FU1DQ3US0DYA8NQ" hidden="1">#REF!</definedName>
    <definedName name="BEx1XK8AAMO0AH0Z1OUKW30CA7EQ" localSheetId="18" hidden="1">#REF!</definedName>
    <definedName name="BEx1XK8AAMO0AH0Z1OUKW30CA7EQ" localSheetId="28" hidden="1">#REF!</definedName>
    <definedName name="BEx1XK8AAMO0AH0Z1OUKW30CA7EQ" hidden="1">#REF!</definedName>
    <definedName name="BEx1XL4MZ7C80495GHQRWOBS16PQ" localSheetId="18" hidden="1">#REF!</definedName>
    <definedName name="BEx1XL4MZ7C80495GHQRWOBS16PQ" localSheetId="28" hidden="1">#REF!</definedName>
    <definedName name="BEx1XL4MZ7C80495GHQRWOBS16PQ" hidden="1">#REF!</definedName>
    <definedName name="BEx1Y2IGS2K95E1M51PEF9KJZ0KB" localSheetId="18" hidden="1">#REF!</definedName>
    <definedName name="BEx1Y2IGS2K95E1M51PEF9KJZ0KB" localSheetId="28" hidden="1">#REF!</definedName>
    <definedName name="BEx1Y2IGS2K95E1M51PEF9KJZ0KB" hidden="1">#REF!</definedName>
    <definedName name="BEx1Y3PKK83X2FN9SAALFHOWKMRQ" localSheetId="18" hidden="1">#REF!</definedName>
    <definedName name="BEx1Y3PKK83X2FN9SAALFHOWKMRQ" localSheetId="28" hidden="1">#REF!</definedName>
    <definedName name="BEx1Y3PKK83X2FN9SAALFHOWKMRQ" hidden="1">#REF!</definedName>
    <definedName name="BEx1YL3DJ7Y4AZ01ERCOGW0FJ26T" localSheetId="18" hidden="1">#REF!</definedName>
    <definedName name="BEx1YL3DJ7Y4AZ01ERCOGW0FJ26T" localSheetId="28" hidden="1">#REF!</definedName>
    <definedName name="BEx1YL3DJ7Y4AZ01ERCOGW0FJ26T" hidden="1">#REF!</definedName>
    <definedName name="BEx1Z2RYHSVD1H37817SN93VMURZ" localSheetId="18" hidden="1">#REF!</definedName>
    <definedName name="BEx1Z2RYHSVD1H37817SN93VMURZ" localSheetId="28" hidden="1">#REF!</definedName>
    <definedName name="BEx1Z2RYHSVD1H37817SN93VMURZ" hidden="1">#REF!</definedName>
    <definedName name="BEx3AMAKWI6458B67VKZO56MCNJW" localSheetId="18" hidden="1">#REF!</definedName>
    <definedName name="BEx3AMAKWI6458B67VKZO56MCNJW" localSheetId="28" hidden="1">#REF!</definedName>
    <definedName name="BEx3AMAKWI6458B67VKZO56MCNJW" hidden="1">#REF!</definedName>
    <definedName name="BEx3AOOVM42G82TNF53W0EKXLUSI" localSheetId="18" hidden="1">#REF!</definedName>
    <definedName name="BEx3AOOVM42G82TNF53W0EKXLUSI" localSheetId="28" hidden="1">#REF!</definedName>
    <definedName name="BEx3AOOVM42G82TNF53W0EKXLUSI" hidden="1">#REF!</definedName>
    <definedName name="BEx3AZH9W4SUFCAHNDOQ728R9V4L" localSheetId="18" hidden="1">#REF!</definedName>
    <definedName name="BEx3AZH9W4SUFCAHNDOQ728R9V4L" localSheetId="28" hidden="1">#REF!</definedName>
    <definedName name="BEx3AZH9W4SUFCAHNDOQ728R9V4L" hidden="1">#REF!</definedName>
    <definedName name="BEx3BNR9ES4KY7Q1DK83KC5NDGL8" localSheetId="18" hidden="1">#REF!</definedName>
    <definedName name="BEx3BNR9ES4KY7Q1DK83KC5NDGL8" localSheetId="28" hidden="1">#REF!</definedName>
    <definedName name="BEx3BNR9ES4KY7Q1DK83KC5NDGL8" hidden="1">#REF!</definedName>
    <definedName name="BEx3BQR5VZXNQ4H949ORM8ESU3B3" localSheetId="18" hidden="1">#REF!</definedName>
    <definedName name="BEx3BQR5VZXNQ4H949ORM8ESU3B3" localSheetId="28" hidden="1">#REF!</definedName>
    <definedName name="BEx3BQR5VZXNQ4H949ORM8ESU3B3" hidden="1">#REF!</definedName>
    <definedName name="BEx3BTLL3ASJN134DLEQTQM70VZM" localSheetId="18" hidden="1">#REF!</definedName>
    <definedName name="BEx3BTLL3ASJN134DLEQTQM70VZM" localSheetId="28" hidden="1">#REF!</definedName>
    <definedName name="BEx3BTLL3ASJN134DLEQTQM70VZM" hidden="1">#REF!</definedName>
    <definedName name="BEx3BW5CTV0DJU5AQS3ZQFK2VLF3" localSheetId="18" hidden="1">#REF!</definedName>
    <definedName name="BEx3BW5CTV0DJU5AQS3ZQFK2VLF3" localSheetId="28" hidden="1">#REF!</definedName>
    <definedName name="BEx3BW5CTV0DJU5AQS3ZQFK2VLF3" hidden="1">#REF!</definedName>
    <definedName name="BEx3BYP0FG369M7G3JEFLMMXAKTS" localSheetId="18" hidden="1">#REF!</definedName>
    <definedName name="BEx3BYP0FG369M7G3JEFLMMXAKTS" localSheetId="28" hidden="1">#REF!</definedName>
    <definedName name="BEx3BYP0FG369M7G3JEFLMMXAKTS" hidden="1">#REF!</definedName>
    <definedName name="BEx3C2QR0WUD19QSVO8EMIPNQJKH" localSheetId="18" hidden="1">#REF!</definedName>
    <definedName name="BEx3C2QR0WUD19QSVO8EMIPNQJKH" localSheetId="28" hidden="1">#REF!</definedName>
    <definedName name="BEx3C2QR0WUD19QSVO8EMIPNQJKH" hidden="1">#REF!</definedName>
    <definedName name="BEx3CKFCCPZZ6ROLAT5C1DZNIC1U" localSheetId="18" hidden="1">#REF!</definedName>
    <definedName name="BEx3CKFCCPZZ6ROLAT5C1DZNIC1U" localSheetId="28" hidden="1">#REF!</definedName>
    <definedName name="BEx3CKFCCPZZ6ROLAT5C1DZNIC1U" hidden="1">#REF!</definedName>
    <definedName name="BEx3CO0SVO4WLH0DO43DCHYDTH1P" localSheetId="18" hidden="1">#REF!</definedName>
    <definedName name="BEx3CO0SVO4WLH0DO43DCHYDTH1P" localSheetId="28" hidden="1">#REF!</definedName>
    <definedName name="BEx3CO0SVO4WLH0DO43DCHYDTH1P" hidden="1">#REF!</definedName>
    <definedName name="BEx3CPDAEBC12450MVHX6S78ILBS" localSheetId="18" hidden="1">#REF!</definedName>
    <definedName name="BEx3CPDAEBC12450MVHX6S78ILBS" localSheetId="28" hidden="1">#REF!</definedName>
    <definedName name="BEx3CPDAEBC12450MVHX6S78ILBS" hidden="1">#REF!</definedName>
    <definedName name="BEx3CQ9OQ7E1YH93NADGWWEH0HD5" localSheetId="18" hidden="1">#REF!</definedName>
    <definedName name="BEx3CQ9OQ7E1YH93NADGWWEH0HD5" localSheetId="28" hidden="1">#REF!</definedName>
    <definedName name="BEx3CQ9OQ7E1YH93NADGWWEH0HD5" hidden="1">#REF!</definedName>
    <definedName name="BEx3D9G6QTSPF9UYI4X0XY0VE896" localSheetId="18" hidden="1">#REF!</definedName>
    <definedName name="BEx3D9G6QTSPF9UYI4X0XY0VE896" localSheetId="28" hidden="1">#REF!</definedName>
    <definedName name="BEx3D9G6QTSPF9UYI4X0XY0VE896" hidden="1">#REF!</definedName>
    <definedName name="BEx3DCQU9PBRXIMLO62KS5RLH447" localSheetId="18" hidden="1">#REF!</definedName>
    <definedName name="BEx3DCQU9PBRXIMLO62KS5RLH447" localSheetId="28" hidden="1">#REF!</definedName>
    <definedName name="BEx3DCQU9PBRXIMLO62KS5RLH447" hidden="1">#REF!</definedName>
    <definedName name="BEx3DQ8EH7C7L4XQAOL3NRRVRRT3" localSheetId="18" hidden="1">#REF!</definedName>
    <definedName name="BEx3DQ8EH7C7L4XQAOL3NRRVRRT3" localSheetId="28" hidden="1">#REF!</definedName>
    <definedName name="BEx3DQ8EH7C7L4XQAOL3NRRVRRT3" hidden="1">#REF!</definedName>
    <definedName name="BEx3EF99FD6QNNCNOKDEE67JHTUJ" localSheetId="18" hidden="1">#REF!</definedName>
    <definedName name="BEx3EF99FD6QNNCNOKDEE67JHTUJ" localSheetId="28" hidden="1">#REF!</definedName>
    <definedName name="BEx3EF99FD6QNNCNOKDEE67JHTUJ" hidden="1">#REF!</definedName>
    <definedName name="BEx3EGLXG4AU8GXIFP26DZ61E6EP" localSheetId="18" hidden="1">#REF!</definedName>
    <definedName name="BEx3EGLXG4AU8GXIFP26DZ61E6EP" localSheetId="28" hidden="1">#REF!</definedName>
    <definedName name="BEx3EGLXG4AU8GXIFP26DZ61E6EP" hidden="1">#REF!</definedName>
    <definedName name="BEx3EHCSERZ2O2OAG8Y95UPG2IY9" localSheetId="18" hidden="1">#REF!</definedName>
    <definedName name="BEx3EHCSERZ2O2OAG8Y95UPG2IY9" localSheetId="28" hidden="1">#REF!</definedName>
    <definedName name="BEx3EHCSERZ2O2OAG8Y95UPG2IY9" hidden="1">#REF!</definedName>
    <definedName name="BEx3EJR3TCJDYS7ZXNDS5N9KTGIK" localSheetId="18" hidden="1">#REF!</definedName>
    <definedName name="BEx3EJR3TCJDYS7ZXNDS5N9KTGIK" localSheetId="28" hidden="1">#REF!</definedName>
    <definedName name="BEx3EJR3TCJDYS7ZXNDS5N9KTGIK" hidden="1">#REF!</definedName>
    <definedName name="BEx3ELJTTBS6P05CNISMGOJOA60V" localSheetId="18" hidden="1">#REF!</definedName>
    <definedName name="BEx3ELJTTBS6P05CNISMGOJOA60V" localSheetId="28" hidden="1">#REF!</definedName>
    <definedName name="BEx3ELJTTBS6P05CNISMGOJOA60V" hidden="1">#REF!</definedName>
    <definedName name="BEx3EQSLJBDDJRHNX19PBFCKNY2I" localSheetId="18" hidden="1">#REF!</definedName>
    <definedName name="BEx3EQSLJBDDJRHNX19PBFCKNY2I" localSheetId="28" hidden="1">#REF!</definedName>
    <definedName name="BEx3EQSLJBDDJRHNX19PBFCKNY2I" hidden="1">#REF!</definedName>
    <definedName name="BEx3EUUAX947Q5N6MY6W0KSNY78Y" localSheetId="18" hidden="1">#REF!</definedName>
    <definedName name="BEx3EUUAX947Q5N6MY6W0KSNY78Y" localSheetId="28" hidden="1">#REF!</definedName>
    <definedName name="BEx3EUUAX947Q5N6MY6W0KSNY78Y" hidden="1">#REF!</definedName>
    <definedName name="BEx3F3OJYKFH63TY4TBS69H5CI8M" localSheetId="18" hidden="1">#REF!</definedName>
    <definedName name="BEx3F3OJYKFH63TY4TBS69H5CI8M" localSheetId="28" hidden="1">#REF!</definedName>
    <definedName name="BEx3F3OJYKFH63TY4TBS69H5CI8M" hidden="1">#REF!</definedName>
    <definedName name="BEx3FHMD1P5XBCH23ZKIFO6ZTCNB" localSheetId="18" hidden="1">#REF!</definedName>
    <definedName name="BEx3FHMD1P5XBCH23ZKIFO6ZTCNB" localSheetId="28" hidden="1">#REF!</definedName>
    <definedName name="BEx3FHMD1P5XBCH23ZKIFO6ZTCNB" hidden="1">#REF!</definedName>
    <definedName name="BEx3FI2G3YYIACQHXNXEA15M8ZK5" localSheetId="18" hidden="1">#REF!</definedName>
    <definedName name="BEx3FI2G3YYIACQHXNXEA15M8ZK5" localSheetId="28" hidden="1">#REF!</definedName>
    <definedName name="BEx3FI2G3YYIACQHXNXEA15M8ZK5" hidden="1">#REF!</definedName>
    <definedName name="BEx3FJ9MHSLDK8W91GO85FX1GX57" localSheetId="18" hidden="1">#REF!</definedName>
    <definedName name="BEx3FJ9MHSLDK8W91GO85FX1GX57" localSheetId="28" hidden="1">#REF!</definedName>
    <definedName name="BEx3FJ9MHSLDK8W91GO85FX1GX57" hidden="1">#REF!</definedName>
    <definedName name="BEx3FR251HFU7A33PU01SJUENL2B" localSheetId="18" hidden="1">#REF!</definedName>
    <definedName name="BEx3FR251HFU7A33PU01SJUENL2B" localSheetId="28" hidden="1">#REF!</definedName>
    <definedName name="BEx3FR251HFU7A33PU01SJUENL2B" hidden="1">#REF!</definedName>
    <definedName name="BEx3FX7EJL47JSLSWP3EOC265WAE" localSheetId="18" hidden="1">#REF!</definedName>
    <definedName name="BEx3FX7EJL47JSLSWP3EOC265WAE" localSheetId="28" hidden="1">#REF!</definedName>
    <definedName name="BEx3FX7EJL47JSLSWP3EOC265WAE" hidden="1">#REF!</definedName>
    <definedName name="BEx3G201R8NLJ6FIHO2QS0SW9QVV" localSheetId="18" hidden="1">#REF!</definedName>
    <definedName name="BEx3G201R8NLJ6FIHO2QS0SW9QVV" localSheetId="28" hidden="1">#REF!</definedName>
    <definedName name="BEx3G201R8NLJ6FIHO2QS0SW9QVV" hidden="1">#REF!</definedName>
    <definedName name="BEx3G2LL2II66XY5YCDPG4JE13A3" localSheetId="18" hidden="1">#REF!</definedName>
    <definedName name="BEx3G2LL2II66XY5YCDPG4JE13A3" localSheetId="28" hidden="1">#REF!</definedName>
    <definedName name="BEx3G2LL2II66XY5YCDPG4JE13A3" hidden="1">#REF!</definedName>
    <definedName name="BEx3G2WA0DTYY9D8AGHHOBTPE2B2" localSheetId="18" hidden="1">#REF!</definedName>
    <definedName name="BEx3G2WA0DTYY9D8AGHHOBTPE2B2" localSheetId="28" hidden="1">#REF!</definedName>
    <definedName name="BEx3G2WA0DTYY9D8AGHHOBTPE2B2" hidden="1">#REF!</definedName>
    <definedName name="BEx3GCXR6IAS0B6WJ03GJVH7CO52" localSheetId="18" hidden="1">#REF!</definedName>
    <definedName name="BEx3GCXR6IAS0B6WJ03GJVH7CO52" localSheetId="28" hidden="1">#REF!</definedName>
    <definedName name="BEx3GCXR6IAS0B6WJ03GJVH7CO52" hidden="1">#REF!</definedName>
    <definedName name="BEx3GEVV18SEQDI1JGY7EN6D1GT1" localSheetId="18" hidden="1">#REF!</definedName>
    <definedName name="BEx3GEVV18SEQDI1JGY7EN6D1GT1" localSheetId="28" hidden="1">#REF!</definedName>
    <definedName name="BEx3GEVV18SEQDI1JGY7EN6D1GT1" hidden="1">#REF!</definedName>
    <definedName name="BEx3GKFH64MKQX61S7DYTZ15JCPY" localSheetId="18" hidden="1">#REF!</definedName>
    <definedName name="BEx3GKFH64MKQX61S7DYTZ15JCPY" localSheetId="28" hidden="1">#REF!</definedName>
    <definedName name="BEx3GKFH64MKQX61S7DYTZ15JCPY" hidden="1">#REF!</definedName>
    <definedName name="BEx3GMJ1Y6UU02DLRL0QXCEKDA6C" localSheetId="18" hidden="1">#REF!</definedName>
    <definedName name="BEx3GMJ1Y6UU02DLRL0QXCEKDA6C" localSheetId="28" hidden="1">#REF!</definedName>
    <definedName name="BEx3GMJ1Y6UU02DLRL0QXCEKDA6C" hidden="1">#REF!</definedName>
    <definedName name="BEx3GN4LY0135CBDIN1TU2UEODGF" localSheetId="18" hidden="1">#REF!</definedName>
    <definedName name="BEx3GN4LY0135CBDIN1TU2UEODGF" localSheetId="28" hidden="1">#REF!</definedName>
    <definedName name="BEx3GN4LY0135CBDIN1TU2UEODGF" hidden="1">#REF!</definedName>
    <definedName name="BEx3GPDH2AH4QKT4OOSN563XUHBD" localSheetId="18" hidden="1">#REF!</definedName>
    <definedName name="BEx3GPDH2AH4QKT4OOSN563XUHBD" localSheetId="28" hidden="1">#REF!</definedName>
    <definedName name="BEx3GPDH2AH4QKT4OOSN563XUHBD" hidden="1">#REF!</definedName>
    <definedName name="BEx3GRGZOH1A62SHC133FKNN9K23" localSheetId="18" hidden="1">#REF!</definedName>
    <definedName name="BEx3GRGZOH1A62SHC133FKNN9K23" localSheetId="28" hidden="1">#REF!</definedName>
    <definedName name="BEx3GRGZOH1A62SHC133FKNN9K23" hidden="1">#REF!</definedName>
    <definedName name="BEx3GS2LABKJSRV8GPZLJZVX7NMJ" localSheetId="18" hidden="1">#REF!</definedName>
    <definedName name="BEx3GS2LABKJSRV8GPZLJZVX7NMJ" localSheetId="28" hidden="1">#REF!</definedName>
    <definedName name="BEx3GS2LABKJSRV8GPZLJZVX7NMJ" hidden="1">#REF!</definedName>
    <definedName name="BEx3H05W7OEBR6W6YJKGD6W5M3I1" localSheetId="18" hidden="1">#REF!</definedName>
    <definedName name="BEx3H05W7OEBR6W6YJKGD6W5M3I1" localSheetId="28" hidden="1">#REF!</definedName>
    <definedName name="BEx3H05W7OEBR6W6YJKGD6W5M3I1" hidden="1">#REF!</definedName>
    <definedName name="BEx3H244GCME7ZDNAXG6ZSJ64ZRE" localSheetId="18" hidden="1">#REF!</definedName>
    <definedName name="BEx3H244GCME7ZDNAXG6ZSJ64ZRE" localSheetId="28" hidden="1">#REF!</definedName>
    <definedName name="BEx3H244GCME7ZDNAXG6ZSJ64ZRE" hidden="1">#REF!</definedName>
    <definedName name="BEx3H5UX2GZFZZT657YR76RHW5I6" localSheetId="18" hidden="1">#REF!</definedName>
    <definedName name="BEx3H5UX2GZFZZT657YR76RHW5I6" localSheetId="28" hidden="1">#REF!</definedName>
    <definedName name="BEx3H5UX2GZFZZT657YR76RHW5I6" hidden="1">#REF!</definedName>
    <definedName name="BEx3HACPKDZVUOS9WBDCCFJB46DK" localSheetId="18" hidden="1">#REF!</definedName>
    <definedName name="BEx3HACPKDZVUOS9WBDCCFJB46DK" localSheetId="28" hidden="1">#REF!</definedName>
    <definedName name="BEx3HACPKDZVUOS9WBDCCFJB46DK" hidden="1">#REF!</definedName>
    <definedName name="BEx3HMSEFOP6DBM4R97XA6B7NFG6" localSheetId="18" hidden="1">#REF!</definedName>
    <definedName name="BEx3HMSEFOP6DBM4R97XA6B7NFG6" localSheetId="28" hidden="1">#REF!</definedName>
    <definedName name="BEx3HMSEFOP6DBM4R97XA6B7NFG6" hidden="1">#REF!</definedName>
    <definedName name="BEx3HWJ5SQSD2CVCQNR183X44FR8" localSheetId="18" hidden="1">#REF!</definedName>
    <definedName name="BEx3HWJ5SQSD2CVCQNR183X44FR8" localSheetId="28" hidden="1">#REF!</definedName>
    <definedName name="BEx3HWJ5SQSD2CVCQNR183X44FR8" hidden="1">#REF!</definedName>
    <definedName name="BEx3I09YVXO0G4X7KGSA4WGORM35" localSheetId="18" hidden="1">#REF!</definedName>
    <definedName name="BEx3I09YVXO0G4X7KGSA4WGORM35" localSheetId="28" hidden="1">#REF!</definedName>
    <definedName name="BEx3I09YVXO0G4X7KGSA4WGORM35" hidden="1">#REF!</definedName>
    <definedName name="BEx3I3KN8WAL54AYYACGCUM43J9W" localSheetId="18" hidden="1">#REF!</definedName>
    <definedName name="BEx3I3KN8WAL54AYYACGCUM43J9W" localSheetId="28" hidden="1">#REF!</definedName>
    <definedName name="BEx3I3KN8WAL54AYYACGCUM43J9W" hidden="1">#REF!</definedName>
    <definedName name="BEx3ICF1GY8HQEBIU9S43PDJ90BX" localSheetId="18" hidden="1">#REF!</definedName>
    <definedName name="BEx3ICF1GY8HQEBIU9S43PDJ90BX" localSheetId="28" hidden="1">#REF!</definedName>
    <definedName name="BEx3ICF1GY8HQEBIU9S43PDJ90BX" hidden="1">#REF!</definedName>
    <definedName name="BEx3IYAH2DEBFWO8F94H4MXE3RLY" localSheetId="18" hidden="1">#REF!</definedName>
    <definedName name="BEx3IYAH2DEBFWO8F94H4MXE3RLY" localSheetId="28" hidden="1">#REF!</definedName>
    <definedName name="BEx3IYAH2DEBFWO8F94H4MXE3RLY" hidden="1">#REF!</definedName>
    <definedName name="BEx3IZSG3932LSWHR5YV78IVRPCK" localSheetId="18" hidden="1">#REF!</definedName>
    <definedName name="BEx3IZSG3932LSWHR5YV78IVRPCK" localSheetId="28" hidden="1">#REF!</definedName>
    <definedName name="BEx3IZSG3932LSWHR5YV78IVRPCK" hidden="1">#REF!</definedName>
    <definedName name="BEx3IZXXSYEW50379N2EAFWO8DZV" localSheetId="18" hidden="1">#REF!</definedName>
    <definedName name="BEx3IZXXSYEW50379N2EAFWO8DZV" localSheetId="28" hidden="1">#REF!</definedName>
    <definedName name="BEx3IZXXSYEW50379N2EAFWO8DZV" hidden="1">#REF!</definedName>
    <definedName name="BEx3J1VZVGTKT4ATPO9O5JCSFTTR" localSheetId="18" hidden="1">#REF!</definedName>
    <definedName name="BEx3J1VZVGTKT4ATPO9O5JCSFTTR" localSheetId="28" hidden="1">#REF!</definedName>
    <definedName name="BEx3J1VZVGTKT4ATPO9O5JCSFTTR" hidden="1">#REF!</definedName>
    <definedName name="BEx3JC2TY7JNAAC3L7QHVPQXLGQ8" localSheetId="18" hidden="1">#REF!</definedName>
    <definedName name="BEx3JC2TY7JNAAC3L7QHVPQXLGQ8" localSheetId="28" hidden="1">#REF!</definedName>
    <definedName name="BEx3JC2TY7JNAAC3L7QHVPQXLGQ8" hidden="1">#REF!</definedName>
    <definedName name="BEx3JMF5D7ODCJ7THAJTC1GFSG95" localSheetId="18" hidden="1">#REF!</definedName>
    <definedName name="BEx3JMF5D7ODCJ7THAJTC1GFSG95" localSheetId="28" hidden="1">#REF!</definedName>
    <definedName name="BEx3JMF5D7ODCJ7THAJTC1GFSG95" hidden="1">#REF!</definedName>
    <definedName name="BEx3JX23SYDIGOGM4Y0CQFBW8ZBV" localSheetId="18" hidden="1">#REF!</definedName>
    <definedName name="BEx3JX23SYDIGOGM4Y0CQFBW8ZBV" localSheetId="28" hidden="1">#REF!</definedName>
    <definedName name="BEx3JX23SYDIGOGM4Y0CQFBW8ZBV" hidden="1">#REF!</definedName>
    <definedName name="BEx3JXCXCVBZJGV5VEG9MJEI01AL" localSheetId="18" hidden="1">#REF!</definedName>
    <definedName name="BEx3JXCXCVBZJGV5VEG9MJEI01AL" localSheetId="28" hidden="1">#REF!</definedName>
    <definedName name="BEx3JXCXCVBZJGV5VEG9MJEI01AL" hidden="1">#REF!</definedName>
    <definedName name="BEx3JYK2N7X59TPJSKYZ77ENY8SS" localSheetId="18" hidden="1">#REF!</definedName>
    <definedName name="BEx3JYK2N7X59TPJSKYZ77ENY8SS" localSheetId="28" hidden="1">#REF!</definedName>
    <definedName name="BEx3JYK2N7X59TPJSKYZ77ENY8SS" hidden="1">#REF!</definedName>
    <definedName name="BEx3K13PSDK50JLCLD0GX8L4TWAH" localSheetId="18" hidden="1">#REF!</definedName>
    <definedName name="BEx3K13PSDK50JLCLD0GX8L4TWAH" localSheetId="28" hidden="1">#REF!</definedName>
    <definedName name="BEx3K13PSDK50JLCLD0GX8L4TWAH" hidden="1">#REF!</definedName>
    <definedName name="BEx3K4EII7GU1CG0BN7UL15M6J8Z" localSheetId="18" hidden="1">#REF!</definedName>
    <definedName name="BEx3K4EII7GU1CG0BN7UL15M6J8Z" localSheetId="28" hidden="1">#REF!</definedName>
    <definedName name="BEx3K4EII7GU1CG0BN7UL15M6J8Z" hidden="1">#REF!</definedName>
    <definedName name="BEx3K4ZXQUQ2KYZF74B84SO48XMW" localSheetId="18" hidden="1">#REF!</definedName>
    <definedName name="BEx3K4ZXQUQ2KYZF74B84SO48XMW" localSheetId="28" hidden="1">#REF!</definedName>
    <definedName name="BEx3K4ZXQUQ2KYZF74B84SO48XMW" hidden="1">#REF!</definedName>
    <definedName name="BEx3KEFXUCVNVPH7KSEGAZYX13B5" localSheetId="18" hidden="1">#REF!</definedName>
    <definedName name="BEx3KEFXUCVNVPH7KSEGAZYX13B5" localSheetId="28" hidden="1">#REF!</definedName>
    <definedName name="BEx3KEFXUCVNVPH7KSEGAZYX13B5" hidden="1">#REF!</definedName>
    <definedName name="BEx3KFXUAF6YXAA47B7Q6X9B3VGB" localSheetId="18" hidden="1">#REF!</definedName>
    <definedName name="BEx3KFXUAF6YXAA47B7Q6X9B3VGB" localSheetId="28" hidden="1">#REF!</definedName>
    <definedName name="BEx3KFXUAF6YXAA47B7Q6X9B3VGB" hidden="1">#REF!</definedName>
    <definedName name="BEx3KIXQYOGMPK4WJJAVBRX4NR28" localSheetId="18" hidden="1">#REF!</definedName>
    <definedName name="BEx3KIXQYOGMPK4WJJAVBRX4NR28" localSheetId="28" hidden="1">#REF!</definedName>
    <definedName name="BEx3KIXQYOGMPK4WJJAVBRX4NR28" hidden="1">#REF!</definedName>
    <definedName name="BEx3KJOMVOSFZVJUL3GKCNP6DQDS" localSheetId="18" hidden="1">#REF!</definedName>
    <definedName name="BEx3KJOMVOSFZVJUL3GKCNP6DQDS" localSheetId="28" hidden="1">#REF!</definedName>
    <definedName name="BEx3KJOMVOSFZVJUL3GKCNP6DQDS" hidden="1">#REF!</definedName>
    <definedName name="BEx3KP2VRBMORK0QEAZUYCXL3DHJ" localSheetId="18" hidden="1">#REF!</definedName>
    <definedName name="BEx3KP2VRBMORK0QEAZUYCXL3DHJ" localSheetId="28" hidden="1">#REF!</definedName>
    <definedName name="BEx3KP2VRBMORK0QEAZUYCXL3DHJ" hidden="1">#REF!</definedName>
    <definedName name="BEx3L4IN3LI4C26SITKTGAH27CDU" localSheetId="18" hidden="1">#REF!</definedName>
    <definedName name="BEx3L4IN3LI4C26SITKTGAH27CDU" localSheetId="28" hidden="1">#REF!</definedName>
    <definedName name="BEx3L4IN3LI4C26SITKTGAH27CDU" hidden="1">#REF!</definedName>
    <definedName name="BEx3L4YQ0J7ZU0M5QM6YIPCEYC9K" localSheetId="18" hidden="1">#REF!</definedName>
    <definedName name="BEx3L4YQ0J7ZU0M5QM6YIPCEYC9K" localSheetId="28" hidden="1">#REF!</definedName>
    <definedName name="BEx3L4YQ0J7ZU0M5QM6YIPCEYC9K" hidden="1">#REF!</definedName>
    <definedName name="BEx3L60DJOR7NQN42G7YSAODP1EX" localSheetId="18" hidden="1">#REF!</definedName>
    <definedName name="BEx3L60DJOR7NQN42G7YSAODP1EX" localSheetId="28" hidden="1">#REF!</definedName>
    <definedName name="BEx3L60DJOR7NQN42G7YSAODP1EX" hidden="1">#REF!</definedName>
    <definedName name="BEx3L7D0PI38HWZ7VADU16C9E33D" localSheetId="18" hidden="1">#REF!</definedName>
    <definedName name="BEx3L7D0PI38HWZ7VADU16C9E33D" localSheetId="28" hidden="1">#REF!</definedName>
    <definedName name="BEx3L7D0PI38HWZ7VADU16C9E33D" hidden="1">#REF!</definedName>
    <definedName name="BEx3LANPY1HT49TAH98H4B9RC1D4" localSheetId="18" hidden="1">#REF!</definedName>
    <definedName name="BEx3LANPY1HT49TAH98H4B9RC1D4" localSheetId="28" hidden="1">#REF!</definedName>
    <definedName name="BEx3LANPY1HT49TAH98H4B9RC1D4" hidden="1">#REF!</definedName>
    <definedName name="BEx3LM1PR4Y7KINKMTMKR984GX8Q" localSheetId="18" hidden="1">#REF!</definedName>
    <definedName name="BEx3LM1PR4Y7KINKMTMKR984GX8Q" localSheetId="28" hidden="1">#REF!</definedName>
    <definedName name="BEx3LM1PR4Y7KINKMTMKR984GX8Q" hidden="1">#REF!</definedName>
    <definedName name="BEx3LM1PWWC9WH0R5TX5K06V559U" localSheetId="18" hidden="1">#REF!</definedName>
    <definedName name="BEx3LM1PWWC9WH0R5TX5K06V559U" localSheetId="28" hidden="1">#REF!</definedName>
    <definedName name="BEx3LM1PWWC9WH0R5TX5K06V559U" hidden="1">#REF!</definedName>
    <definedName name="BEx3LPCEZ1C0XEKNCM3YT09JWCUO" localSheetId="18" hidden="1">#REF!</definedName>
    <definedName name="BEx3LPCEZ1C0XEKNCM3YT09JWCUO" localSheetId="28" hidden="1">#REF!</definedName>
    <definedName name="BEx3LPCEZ1C0XEKNCM3YT09JWCUO" hidden="1">#REF!</definedName>
    <definedName name="BEx3LSXW33WR1ECIMRYUPFBJXGGH" localSheetId="18" hidden="1">#REF!</definedName>
    <definedName name="BEx3LSXW33WR1ECIMRYUPFBJXGGH" localSheetId="28" hidden="1">#REF!</definedName>
    <definedName name="BEx3LSXW33WR1ECIMRYUPFBJXGGH" hidden="1">#REF!</definedName>
    <definedName name="BEx3M1MR1K1NQD03H74BFWOK4MWQ" localSheetId="18" hidden="1">#REF!</definedName>
    <definedName name="BEx3M1MR1K1NQD03H74BFWOK4MWQ" localSheetId="28" hidden="1">#REF!</definedName>
    <definedName name="BEx3M1MR1K1NQD03H74BFWOK4MWQ" hidden="1">#REF!</definedName>
    <definedName name="BEx3M4H77MYUKOOD31H9F80NMVK8" localSheetId="18" hidden="1">#REF!</definedName>
    <definedName name="BEx3M4H77MYUKOOD31H9F80NMVK8" localSheetId="28" hidden="1">#REF!</definedName>
    <definedName name="BEx3M4H77MYUKOOD31H9F80NMVK8" hidden="1">#REF!</definedName>
    <definedName name="BEx3M9VFX329PZWYC4DMZ6P3W9R2" localSheetId="18" hidden="1">#REF!</definedName>
    <definedName name="BEx3M9VFX329PZWYC4DMZ6P3W9R2" localSheetId="28" hidden="1">#REF!</definedName>
    <definedName name="BEx3M9VFX329PZWYC4DMZ6P3W9R2" hidden="1">#REF!</definedName>
    <definedName name="BEx3MCQ0VEBV0CZXDS505L38EQ8N" localSheetId="18" hidden="1">#REF!</definedName>
    <definedName name="BEx3MCQ0VEBV0CZXDS505L38EQ8N" localSheetId="28" hidden="1">#REF!</definedName>
    <definedName name="BEx3MCQ0VEBV0CZXDS505L38EQ8N" hidden="1">#REF!</definedName>
    <definedName name="BEx3MEYV5LQY0BAL7V3CFAFVOM3T" localSheetId="18" hidden="1">#REF!</definedName>
    <definedName name="BEx3MEYV5LQY0BAL7V3CFAFVOM3T" localSheetId="28" hidden="1">#REF!</definedName>
    <definedName name="BEx3MEYV5LQY0BAL7V3CFAFVOM3T" hidden="1">#REF!</definedName>
    <definedName name="BEx3MF9LX8G8DXGARRYNTDH542WG" localSheetId="18" hidden="1">#REF!</definedName>
    <definedName name="BEx3MF9LX8G8DXGARRYNTDH542WG" localSheetId="28" hidden="1">#REF!</definedName>
    <definedName name="BEx3MF9LX8G8DXGARRYNTDH542WG" hidden="1">#REF!</definedName>
    <definedName name="BEx3MREOFWJQEYMCMBL7ZE06NBN6" localSheetId="18" hidden="1">#REF!</definedName>
    <definedName name="BEx3MREOFWJQEYMCMBL7ZE06NBN6" localSheetId="28" hidden="1">#REF!</definedName>
    <definedName name="BEx3MREOFWJQEYMCMBL7ZE06NBN6" hidden="1">#REF!</definedName>
    <definedName name="BEx3MSGD8I6KBFD4XFWYGH3DKUK3" localSheetId="18" hidden="1">#REF!</definedName>
    <definedName name="BEx3MSGD8I6KBFD4XFWYGH3DKUK3" localSheetId="28" hidden="1">#REF!</definedName>
    <definedName name="BEx3MSGD8I6KBFD4XFWYGH3DKUK3" hidden="1">#REF!</definedName>
    <definedName name="BEx3NDQFYEWZAUGWFMGT2R7E7RBT" localSheetId="18" hidden="1">#REF!</definedName>
    <definedName name="BEx3NDQFYEWZAUGWFMGT2R7E7RBT" localSheetId="28" hidden="1">#REF!</definedName>
    <definedName name="BEx3NDQFYEWZAUGWFMGT2R7E7RBT" hidden="1">#REF!</definedName>
    <definedName name="BEx3NGQBX2HEDKOCDX0TX1TGBB3P" localSheetId="18" hidden="1">#REF!</definedName>
    <definedName name="BEx3NGQBX2HEDKOCDX0TX1TGBB3P" localSheetId="28" hidden="1">#REF!</definedName>
    <definedName name="BEx3NGQBX2HEDKOCDX0TX1TGBB3P" hidden="1">#REF!</definedName>
    <definedName name="BEx3NLIZ7PHF2XE59ECZ3MD04ZG1" localSheetId="18" hidden="1">#REF!</definedName>
    <definedName name="BEx3NLIZ7PHF2XE59ECZ3MD04ZG1" localSheetId="28" hidden="1">#REF!</definedName>
    <definedName name="BEx3NLIZ7PHF2XE59ECZ3MD04ZG1" hidden="1">#REF!</definedName>
    <definedName name="BEx3NMQ4BVC94728AUM7CCX7UHTU" localSheetId="18" hidden="1">#REF!</definedName>
    <definedName name="BEx3NMQ4BVC94728AUM7CCX7UHTU" localSheetId="28" hidden="1">#REF!</definedName>
    <definedName name="BEx3NMQ4BVC94728AUM7CCX7UHTU" hidden="1">#REF!</definedName>
    <definedName name="BEx3NR2I4OUFP3Z2QZEDU2PIFIDI" localSheetId="18" hidden="1">#REF!</definedName>
    <definedName name="BEx3NR2I4OUFP3Z2QZEDU2PIFIDI" localSheetId="28" hidden="1">#REF!</definedName>
    <definedName name="BEx3NR2I4OUFP3Z2QZEDU2PIFIDI" hidden="1">#REF!</definedName>
    <definedName name="BEx3O19B8FTTAPVT5DZXQGQXWFR8" localSheetId="18" hidden="1">#REF!</definedName>
    <definedName name="BEx3O19B8FTTAPVT5DZXQGQXWFR8" localSheetId="28" hidden="1">#REF!</definedName>
    <definedName name="BEx3O19B8FTTAPVT5DZXQGQXWFR8" hidden="1">#REF!</definedName>
    <definedName name="BEx3O85IKWARA6NCJOLRBRJFMEWW" localSheetId="18" hidden="1">#REF!</definedName>
    <definedName name="BEx3O85IKWARA6NCJOLRBRJFMEWW" localSheetId="28" hidden="1">#REF!</definedName>
    <definedName name="BEx3O85IKWARA6NCJOLRBRJFMEWW" hidden="1">#REF!</definedName>
    <definedName name="BEx3OJZSCGFRW7SVGBFI0X9DNVMM" localSheetId="18" hidden="1">#REF!</definedName>
    <definedName name="BEx3OJZSCGFRW7SVGBFI0X9DNVMM" localSheetId="28" hidden="1">#REF!</definedName>
    <definedName name="BEx3OJZSCGFRW7SVGBFI0X9DNVMM" hidden="1">#REF!</definedName>
    <definedName name="BEx3ORSBUXAF21MKEY90YJV9AY9A" localSheetId="18" hidden="1">#REF!</definedName>
    <definedName name="BEx3ORSBUXAF21MKEY90YJV9AY9A" localSheetId="28" hidden="1">#REF!</definedName>
    <definedName name="BEx3ORSBUXAF21MKEY90YJV9AY9A" hidden="1">#REF!</definedName>
    <definedName name="BEx3OUS0N576NJN078Y1BWUWQK6B" localSheetId="18" hidden="1">#REF!</definedName>
    <definedName name="BEx3OUS0N576NJN078Y1BWUWQK6B" localSheetId="28" hidden="1">#REF!</definedName>
    <definedName name="BEx3OUS0N576NJN078Y1BWUWQK6B" hidden="1">#REF!</definedName>
    <definedName name="BEx3OV8BH6PYNZT7C246LOAU9SVX" localSheetId="18" hidden="1">#REF!</definedName>
    <definedName name="BEx3OV8BH6PYNZT7C246LOAU9SVX" localSheetId="28" hidden="1">#REF!</definedName>
    <definedName name="BEx3OV8BH6PYNZT7C246LOAU9SVX" hidden="1">#REF!</definedName>
    <definedName name="BEx3OXRYJZUEY6E72UJU0PHLMYAR" localSheetId="18" hidden="1">#REF!</definedName>
    <definedName name="BEx3OXRYJZUEY6E72UJU0PHLMYAR" localSheetId="28" hidden="1">#REF!</definedName>
    <definedName name="BEx3OXRYJZUEY6E72UJU0PHLMYAR" hidden="1">#REF!</definedName>
    <definedName name="BEx3P3RP5PYI4BJVYGNU1V7KT5EH" localSheetId="18" hidden="1">#REF!</definedName>
    <definedName name="BEx3P3RP5PYI4BJVYGNU1V7KT5EH" localSheetId="28" hidden="1">#REF!</definedName>
    <definedName name="BEx3P3RP5PYI4BJVYGNU1V7KT5EH" hidden="1">#REF!</definedName>
    <definedName name="BEx3P59TTRSGQY888P5C1O7M2PQT" localSheetId="18" hidden="1">#REF!</definedName>
    <definedName name="BEx3P59TTRSGQY888P5C1O7M2PQT" localSheetId="28" hidden="1">#REF!</definedName>
    <definedName name="BEx3P59TTRSGQY888P5C1O7M2PQT" hidden="1">#REF!</definedName>
    <definedName name="BEx3PDNRRNKD5GOUBUQFXAHIXLD9" localSheetId="18" hidden="1">#REF!</definedName>
    <definedName name="BEx3PDNRRNKD5GOUBUQFXAHIXLD9" localSheetId="28" hidden="1">#REF!</definedName>
    <definedName name="BEx3PDNRRNKD5GOUBUQFXAHIXLD9" hidden="1">#REF!</definedName>
    <definedName name="BEx3PDT8GNPWLLN02IH1XPV90XYK" localSheetId="18" hidden="1">#REF!</definedName>
    <definedName name="BEx3PDT8GNPWLLN02IH1XPV90XYK" localSheetId="28" hidden="1">#REF!</definedName>
    <definedName name="BEx3PDT8GNPWLLN02IH1XPV90XYK" hidden="1">#REF!</definedName>
    <definedName name="BEx3PKEMDW8KZEP11IL927C5O7I2" localSheetId="18" hidden="1">#REF!</definedName>
    <definedName name="BEx3PKEMDW8KZEP11IL927C5O7I2" localSheetId="28" hidden="1">#REF!</definedName>
    <definedName name="BEx3PKEMDW8KZEP11IL927C5O7I2" hidden="1">#REF!</definedName>
    <definedName name="BEx3PKJZ1Z7L9S6KV8KXVS6B2FX4" localSheetId="18" hidden="1">#REF!</definedName>
    <definedName name="BEx3PKJZ1Z7L9S6KV8KXVS6B2FX4" localSheetId="28" hidden="1">#REF!</definedName>
    <definedName name="BEx3PKJZ1Z7L9S6KV8KXVS6B2FX4" hidden="1">#REF!</definedName>
    <definedName name="BEx3PMNG53Z5HY138H99QOMTX8W3" localSheetId="18" hidden="1">#REF!</definedName>
    <definedName name="BEx3PMNG53Z5HY138H99QOMTX8W3" localSheetId="28" hidden="1">#REF!</definedName>
    <definedName name="BEx3PMNG53Z5HY138H99QOMTX8W3" hidden="1">#REF!</definedName>
    <definedName name="BEx3PP1RRSFZ8UC0JC9R91W6LNKW" localSheetId="18" hidden="1">#REF!</definedName>
    <definedName name="BEx3PP1RRSFZ8UC0JC9R91W6LNKW" localSheetId="28" hidden="1">#REF!</definedName>
    <definedName name="BEx3PP1RRSFZ8UC0JC9R91W6LNKW" hidden="1">#REF!</definedName>
    <definedName name="BEx3PRQW017D7T1X732WDV7L1KP8" localSheetId="18" hidden="1">#REF!</definedName>
    <definedName name="BEx3PRQW017D7T1X732WDV7L1KP8" localSheetId="28" hidden="1">#REF!</definedName>
    <definedName name="BEx3PRQW017D7T1X732WDV7L1KP8" hidden="1">#REF!</definedName>
    <definedName name="BEx3PVXYZC8WB9ZJE7OCKUXZ46EA" localSheetId="18" hidden="1">#REF!</definedName>
    <definedName name="BEx3PVXYZC8WB9ZJE7OCKUXZ46EA" localSheetId="28" hidden="1">#REF!</definedName>
    <definedName name="BEx3PVXYZC8WB9ZJE7OCKUXZ46EA" hidden="1">#REF!</definedName>
    <definedName name="BEx3Q0VWPU5EQECK7MQ47TYJ3SWW" localSheetId="18" hidden="1">#REF!</definedName>
    <definedName name="BEx3Q0VWPU5EQECK7MQ47TYJ3SWW" localSheetId="28" hidden="1">#REF!</definedName>
    <definedName name="BEx3Q0VWPU5EQECK7MQ47TYJ3SWW" hidden="1">#REF!</definedName>
    <definedName name="BEx3Q7BZ9PUXK2RLIOFSIS9AHU1B" localSheetId="18" hidden="1">#REF!</definedName>
    <definedName name="BEx3Q7BZ9PUXK2RLIOFSIS9AHU1B" localSheetId="28" hidden="1">#REF!</definedName>
    <definedName name="BEx3Q7BZ9PUXK2RLIOFSIS9AHU1B" hidden="1">#REF!</definedName>
    <definedName name="BEx3Q8J42S9VU6EAN2Y28MR6DF88" localSheetId="18" hidden="1">#REF!</definedName>
    <definedName name="BEx3Q8J42S9VU6EAN2Y28MR6DF88" localSheetId="28" hidden="1">#REF!</definedName>
    <definedName name="BEx3Q8J42S9VU6EAN2Y28MR6DF88" hidden="1">#REF!</definedName>
    <definedName name="BEx3QCFD2TBUF95ZN83Q7JPV97FK" localSheetId="18" hidden="1">#REF!</definedName>
    <definedName name="BEx3QCFD2TBUF95ZN83Q7JPV97FK" localSheetId="28" hidden="1">#REF!</definedName>
    <definedName name="BEx3QCFD2TBUF95ZN83Q7JPV97FK" hidden="1">#REF!</definedName>
    <definedName name="BEx3QEDFOYFY5NBTININ5W4RLD4Q" localSheetId="18" hidden="1">#REF!</definedName>
    <definedName name="BEx3QEDFOYFY5NBTININ5W4RLD4Q" localSheetId="28" hidden="1">#REF!</definedName>
    <definedName name="BEx3QEDFOYFY5NBTININ5W4RLD4Q" hidden="1">#REF!</definedName>
    <definedName name="BEx3QIKJ3U962US1Q564NZDLU8LD" localSheetId="18" hidden="1">#REF!</definedName>
    <definedName name="BEx3QIKJ3U962US1Q564NZDLU8LD" localSheetId="28" hidden="1">#REF!</definedName>
    <definedName name="BEx3QIKJ3U962US1Q564NZDLU8LD" hidden="1">#REF!</definedName>
    <definedName name="BEx3QLF3RHHBNUFLUWEROBZDF1U4" localSheetId="18" hidden="1">#REF!</definedName>
    <definedName name="BEx3QLF3RHHBNUFLUWEROBZDF1U4" localSheetId="28" hidden="1">#REF!</definedName>
    <definedName name="BEx3QLF3RHHBNUFLUWEROBZDF1U4" hidden="1">#REF!</definedName>
    <definedName name="BEx3QR9D45DHW50VQ7Y3Q1AXPOB9" localSheetId="18" hidden="1">#REF!</definedName>
    <definedName name="BEx3QR9D45DHW50VQ7Y3Q1AXPOB9" localSheetId="28" hidden="1">#REF!</definedName>
    <definedName name="BEx3QR9D45DHW50VQ7Y3Q1AXPOB9" hidden="1">#REF!</definedName>
    <definedName name="BEx3QSWT2S5KWG6U2V9711IYDQBM" localSheetId="18" hidden="1">#REF!</definedName>
    <definedName name="BEx3QSWT2S5KWG6U2V9711IYDQBM" localSheetId="28" hidden="1">#REF!</definedName>
    <definedName name="BEx3QSWT2S5KWG6U2V9711IYDQBM" hidden="1">#REF!</definedName>
    <definedName name="BEx3QVGG7Q2X4HZHJAM35A8T3VR7" localSheetId="18" hidden="1">#REF!</definedName>
    <definedName name="BEx3QVGG7Q2X4HZHJAM35A8T3VR7" localSheetId="28" hidden="1">#REF!</definedName>
    <definedName name="BEx3QVGG7Q2X4HZHJAM35A8T3VR7" hidden="1">#REF!</definedName>
    <definedName name="BEx3R0JUB9YN8PHPPQTAMIT1IHWK" localSheetId="18" hidden="1">#REF!</definedName>
    <definedName name="BEx3R0JUB9YN8PHPPQTAMIT1IHWK" localSheetId="28" hidden="1">#REF!</definedName>
    <definedName name="BEx3R0JUB9YN8PHPPQTAMIT1IHWK" hidden="1">#REF!</definedName>
    <definedName name="BEx3R81NFRO7M81VHVKOBFT0QBIL" localSheetId="18" hidden="1">#REF!</definedName>
    <definedName name="BEx3R81NFRO7M81VHVKOBFT0QBIL" localSheetId="28" hidden="1">#REF!</definedName>
    <definedName name="BEx3R81NFRO7M81VHVKOBFT0QBIL" hidden="1">#REF!</definedName>
    <definedName name="BEx3RHC2ZD5UFS6QD4OPFCNNMWH1" localSheetId="18" hidden="1">#REF!</definedName>
    <definedName name="BEx3RHC2ZD5UFS6QD4OPFCNNMWH1" localSheetId="28" hidden="1">#REF!</definedName>
    <definedName name="BEx3RHC2ZD5UFS6QD4OPFCNNMWH1" hidden="1">#REF!</definedName>
    <definedName name="BEx3RQ10QIWBAPHALAA91BUUCM2X" localSheetId="18" hidden="1">#REF!</definedName>
    <definedName name="BEx3RQ10QIWBAPHALAA91BUUCM2X" localSheetId="28" hidden="1">#REF!</definedName>
    <definedName name="BEx3RQ10QIWBAPHALAA91BUUCM2X" hidden="1">#REF!</definedName>
    <definedName name="BEx3RV4E1WT43SZBUN09RTB8EK1O" localSheetId="18" hidden="1">#REF!</definedName>
    <definedName name="BEx3RV4E1WT43SZBUN09RTB8EK1O" localSheetId="28" hidden="1">#REF!</definedName>
    <definedName name="BEx3RV4E1WT43SZBUN09RTB8EK1O" hidden="1">#REF!</definedName>
    <definedName name="BEx3RXYU0QLFXSFTM5EB20GD03W5" localSheetId="18" hidden="1">#REF!</definedName>
    <definedName name="BEx3RXYU0QLFXSFTM5EB20GD03W5" localSheetId="28" hidden="1">#REF!</definedName>
    <definedName name="BEx3RXYU0QLFXSFTM5EB20GD03W5" hidden="1">#REF!</definedName>
    <definedName name="BEx3RYKLC3QQO3XTUN7BEW2AQL98" localSheetId="18" hidden="1">#REF!</definedName>
    <definedName name="BEx3RYKLC3QQO3XTUN7BEW2AQL98" localSheetId="28" hidden="1">#REF!</definedName>
    <definedName name="BEx3RYKLC3QQO3XTUN7BEW2AQL98" hidden="1">#REF!</definedName>
    <definedName name="BEx3S37QNFSKW3DGRH5YVVEZLJI7" localSheetId="18" hidden="1">#REF!</definedName>
    <definedName name="BEx3S37QNFSKW3DGRH5YVVEZLJI7" localSheetId="28" hidden="1">#REF!</definedName>
    <definedName name="BEx3S37QNFSKW3DGRH5YVVEZLJI7" hidden="1">#REF!</definedName>
    <definedName name="BEx3SICJ45BYT6FHBER86PJT25FC" localSheetId="18" hidden="1">#REF!</definedName>
    <definedName name="BEx3SICJ45BYT6FHBER86PJT25FC" localSheetId="28" hidden="1">#REF!</definedName>
    <definedName name="BEx3SICJ45BYT6FHBER86PJT25FC" hidden="1">#REF!</definedName>
    <definedName name="BEx3SMUCMJVGQ2H4EHQI5ZFHEF0P" localSheetId="18" hidden="1">#REF!</definedName>
    <definedName name="BEx3SMUCMJVGQ2H4EHQI5ZFHEF0P" localSheetId="28" hidden="1">#REF!</definedName>
    <definedName name="BEx3SMUCMJVGQ2H4EHQI5ZFHEF0P" hidden="1">#REF!</definedName>
    <definedName name="BEx3SN56F03CPDRDA7LZ763V0N4I" localSheetId="18" hidden="1">#REF!</definedName>
    <definedName name="BEx3SN56F03CPDRDA7LZ763V0N4I" localSheetId="28" hidden="1">#REF!</definedName>
    <definedName name="BEx3SN56F03CPDRDA7LZ763V0N4I" hidden="1">#REF!</definedName>
    <definedName name="BEx3SPE6N1ORXPRCDL3JPZD73Z9F" localSheetId="18" hidden="1">#REF!</definedName>
    <definedName name="BEx3SPE6N1ORXPRCDL3JPZD73Z9F" localSheetId="28" hidden="1">#REF!</definedName>
    <definedName name="BEx3SPE6N1ORXPRCDL3JPZD73Z9F" hidden="1">#REF!</definedName>
    <definedName name="BEx3T29ZTULQE0OMSMWUMZDU9ZZ0" localSheetId="18" hidden="1">#REF!</definedName>
    <definedName name="BEx3T29ZTULQE0OMSMWUMZDU9ZZ0" localSheetId="28" hidden="1">#REF!</definedName>
    <definedName name="BEx3T29ZTULQE0OMSMWUMZDU9ZZ0" hidden="1">#REF!</definedName>
    <definedName name="BEx3T6MJ1QDJ929WMUDVZ0O3UW0Y" localSheetId="18" hidden="1">#REF!</definedName>
    <definedName name="BEx3T6MJ1QDJ929WMUDVZ0O3UW0Y" localSheetId="28" hidden="1">#REF!</definedName>
    <definedName name="BEx3T6MJ1QDJ929WMUDVZ0O3UW0Y" hidden="1">#REF!</definedName>
    <definedName name="BEx3TD7WH1NN1OH0MRS4T8ENRU32" localSheetId="18" hidden="1">#REF!</definedName>
    <definedName name="BEx3TD7WH1NN1OH0MRS4T8ENRU32" localSheetId="28" hidden="1">#REF!</definedName>
    <definedName name="BEx3TD7WH1NN1OH0MRS4T8ENRU32" hidden="1">#REF!</definedName>
    <definedName name="BEx3TPCSI16OAB2L9M9IULQMQ9J9" localSheetId="18" hidden="1">#REF!</definedName>
    <definedName name="BEx3TPCSI16OAB2L9M9IULQMQ9J9" localSheetId="28" hidden="1">#REF!</definedName>
    <definedName name="BEx3TPCSI16OAB2L9M9IULQMQ9J9" hidden="1">#REF!</definedName>
    <definedName name="BEx3TQ3SFJB2WTCV0OXDE56FB46K" localSheetId="18" hidden="1">#REF!</definedName>
    <definedName name="BEx3TQ3SFJB2WTCV0OXDE56FB46K" localSheetId="28" hidden="1">#REF!</definedName>
    <definedName name="BEx3TQ3SFJB2WTCV0OXDE56FB46K" hidden="1">#REF!</definedName>
    <definedName name="BEx3TX59M3456DDBXWFJ8X2TU37A" localSheetId="18" hidden="1">#REF!</definedName>
    <definedName name="BEx3TX59M3456DDBXWFJ8X2TU37A" localSheetId="28" hidden="1">#REF!</definedName>
    <definedName name="BEx3TX59M3456DDBXWFJ8X2TU37A" hidden="1">#REF!</definedName>
    <definedName name="BEx3U2UBY80GPGSTYFGI6F8TPKCV" localSheetId="18" hidden="1">#REF!</definedName>
    <definedName name="BEx3U2UBY80GPGSTYFGI6F8TPKCV" localSheetId="28" hidden="1">#REF!</definedName>
    <definedName name="BEx3U2UBY80GPGSTYFGI6F8TPKCV" hidden="1">#REF!</definedName>
    <definedName name="BEx3U64YUOZ419BAJS2W78UMATAW" localSheetId="18" hidden="1">#REF!</definedName>
    <definedName name="BEx3U64YUOZ419BAJS2W78UMATAW" localSheetId="28" hidden="1">#REF!</definedName>
    <definedName name="BEx3U64YUOZ419BAJS2W78UMATAW" hidden="1">#REF!</definedName>
    <definedName name="BEx3U94WCEA5DKMWBEX1GU0LKYG2" localSheetId="18" hidden="1">#REF!</definedName>
    <definedName name="BEx3U94WCEA5DKMWBEX1GU0LKYG2" localSheetId="28" hidden="1">#REF!</definedName>
    <definedName name="BEx3U94WCEA5DKMWBEX1GU0LKYG2" hidden="1">#REF!</definedName>
    <definedName name="BEx3U9VZ8SQVYS6ZA038J7AP7ZGW" localSheetId="18" hidden="1">#REF!</definedName>
    <definedName name="BEx3U9VZ8SQVYS6ZA038J7AP7ZGW" localSheetId="28" hidden="1">#REF!</definedName>
    <definedName name="BEx3U9VZ8SQVYS6ZA038J7AP7ZGW" hidden="1">#REF!</definedName>
    <definedName name="BEx3UIQ5WRJBGNTFCCLOR4N7B1OQ" localSheetId="18" hidden="1">#REF!</definedName>
    <definedName name="BEx3UIQ5WRJBGNTFCCLOR4N7B1OQ" localSheetId="28" hidden="1">#REF!</definedName>
    <definedName name="BEx3UIQ5WRJBGNTFCCLOR4N7B1OQ" hidden="1">#REF!</definedName>
    <definedName name="BEx3UJMIX2NUSSWGMSI25A5DM4CH" localSheetId="18" hidden="1">#REF!</definedName>
    <definedName name="BEx3UJMIX2NUSSWGMSI25A5DM4CH" localSheetId="28" hidden="1">#REF!</definedName>
    <definedName name="BEx3UJMIX2NUSSWGMSI25A5DM4CH" hidden="1">#REF!</definedName>
    <definedName name="BEx3UKIX0UULWP3BZA8VT2SQ8WI7" localSheetId="18" hidden="1">#REF!</definedName>
    <definedName name="BEx3UKIX0UULWP3BZA8VT2SQ8WI7" localSheetId="28" hidden="1">#REF!</definedName>
    <definedName name="BEx3UKIX0UULWP3BZA8VT2SQ8WI7" hidden="1">#REF!</definedName>
    <definedName name="BEx3UKOCOQG7S1YQ436S997K1KWV" localSheetId="18" hidden="1">#REF!</definedName>
    <definedName name="BEx3UKOCOQG7S1YQ436S997K1KWV" localSheetId="28" hidden="1">#REF!</definedName>
    <definedName name="BEx3UKOCOQG7S1YQ436S997K1KWV" hidden="1">#REF!</definedName>
    <definedName name="BEx3UNISOEXF3OFHT2BUA6P9RBIJ" localSheetId="18" hidden="1">#REF!</definedName>
    <definedName name="BEx3UNISOEXF3OFHT2BUA6P9RBIJ" localSheetId="28" hidden="1">#REF!</definedName>
    <definedName name="BEx3UNISOEXF3OFHT2BUA6P9RBIJ" hidden="1">#REF!</definedName>
    <definedName name="BEx3UYM19VIXLA0EU7LB9NHA77PB" localSheetId="18" hidden="1">#REF!</definedName>
    <definedName name="BEx3UYM19VIXLA0EU7LB9NHA77PB" localSheetId="28" hidden="1">#REF!</definedName>
    <definedName name="BEx3UYM19VIXLA0EU7LB9NHA77PB" hidden="1">#REF!</definedName>
    <definedName name="BEx3VML7CG70HPISMVYIUEN3711Q" localSheetId="18" hidden="1">#REF!</definedName>
    <definedName name="BEx3VML7CG70HPISMVYIUEN3711Q" localSheetId="28" hidden="1">#REF!</definedName>
    <definedName name="BEx3VML7CG70HPISMVYIUEN3711Q" hidden="1">#REF!</definedName>
    <definedName name="BEx56ZID5H04P9AIYLP1OASFGV56" localSheetId="18" hidden="1">#REF!</definedName>
    <definedName name="BEx56ZID5H04P9AIYLP1OASFGV56" localSheetId="28" hidden="1">#REF!</definedName>
    <definedName name="BEx56ZID5H04P9AIYLP1OASFGV56" hidden="1">#REF!</definedName>
    <definedName name="BEx57ROM8UIFKV5C1BOZWSQQLESO" localSheetId="18" hidden="1">#REF!</definedName>
    <definedName name="BEx57ROM8UIFKV5C1BOZWSQQLESO" localSheetId="28" hidden="1">#REF!</definedName>
    <definedName name="BEx57ROM8UIFKV5C1BOZWSQQLESO" hidden="1">#REF!</definedName>
    <definedName name="BEx587EYSS57E3PI8DT973HLJM9E" localSheetId="18" hidden="1">#REF!</definedName>
    <definedName name="BEx587EYSS57E3PI8DT973HLJM9E" localSheetId="28" hidden="1">#REF!</definedName>
    <definedName name="BEx587EYSS57E3PI8DT973HLJM9E" hidden="1">#REF!</definedName>
    <definedName name="BEx587KFQ3VKCOCY1SA5F24PQGUI" localSheetId="18" hidden="1">#REF!</definedName>
    <definedName name="BEx587KFQ3VKCOCY1SA5F24PQGUI" localSheetId="28" hidden="1">#REF!</definedName>
    <definedName name="BEx587KFQ3VKCOCY1SA5F24PQGUI" hidden="1">#REF!</definedName>
    <definedName name="BEx58O780PQ05NF0Z1SKKRB3N099" localSheetId="18" hidden="1">#REF!</definedName>
    <definedName name="BEx58O780PQ05NF0Z1SKKRB3N099" localSheetId="28" hidden="1">#REF!</definedName>
    <definedName name="BEx58O780PQ05NF0Z1SKKRB3N099" hidden="1">#REF!</definedName>
    <definedName name="BEx58W57CTL8HFK3U7ZRFYZR6MXE" localSheetId="18" hidden="1">#REF!</definedName>
    <definedName name="BEx58W57CTL8HFK3U7ZRFYZR6MXE" localSheetId="28" hidden="1">#REF!</definedName>
    <definedName name="BEx58W57CTL8HFK3U7ZRFYZR6MXE" hidden="1">#REF!</definedName>
    <definedName name="BEx58XHO7ZULLF2EUD7YIS0MGQJ5" localSheetId="18" hidden="1">#REF!</definedName>
    <definedName name="BEx58XHO7ZULLF2EUD7YIS0MGQJ5" localSheetId="28" hidden="1">#REF!</definedName>
    <definedName name="BEx58XHO7ZULLF2EUD7YIS0MGQJ5" hidden="1">#REF!</definedName>
    <definedName name="BEx58ZAFNTMGBNDH52VUYXLRJO7P" localSheetId="18" hidden="1">#REF!</definedName>
    <definedName name="BEx58ZAFNTMGBNDH52VUYXLRJO7P" localSheetId="28" hidden="1">#REF!</definedName>
    <definedName name="BEx58ZAFNTMGBNDH52VUYXLRJO7P" hidden="1">#REF!</definedName>
    <definedName name="BEx58ZW0HAIGIPEX9CVA1PQQTR6X" localSheetId="18" hidden="1">#REF!</definedName>
    <definedName name="BEx58ZW0HAIGIPEX9CVA1PQQTR6X" localSheetId="28" hidden="1">#REF!</definedName>
    <definedName name="BEx58ZW0HAIGIPEX9CVA1PQQTR6X" hidden="1">#REF!</definedName>
    <definedName name="BEx593SAFVYKW7V61D9COEZJXDA7" localSheetId="18" hidden="1">#REF!</definedName>
    <definedName name="BEx593SAFVYKW7V61D9COEZJXDA7" localSheetId="28" hidden="1">#REF!</definedName>
    <definedName name="BEx593SAFVYKW7V61D9COEZJXDA7" hidden="1">#REF!</definedName>
    <definedName name="BEx59BA1KH3RG6K1LHL7YS2VB79N" localSheetId="18" hidden="1">#REF!</definedName>
    <definedName name="BEx59BA1KH3RG6K1LHL7YS2VB79N" localSheetId="28" hidden="1">#REF!</definedName>
    <definedName name="BEx59BA1KH3RG6K1LHL7YS2VB79N" hidden="1">#REF!</definedName>
    <definedName name="BEx59DDIU0AMFOY94NSP1ULST8JD" localSheetId="18" hidden="1">#REF!</definedName>
    <definedName name="BEx59DDIU0AMFOY94NSP1ULST8JD" localSheetId="28" hidden="1">#REF!</definedName>
    <definedName name="BEx59DDIU0AMFOY94NSP1ULST8JD" hidden="1">#REF!</definedName>
    <definedName name="BEx59E9WABJP2TN71QAIKK79HPK9" localSheetId="18" hidden="1">#REF!</definedName>
    <definedName name="BEx59E9WABJP2TN71QAIKK79HPK9" localSheetId="28" hidden="1">#REF!</definedName>
    <definedName name="BEx59E9WABJP2TN71QAIKK79HPK9" hidden="1">#REF!</definedName>
    <definedName name="BEx59F0T17A80RNLNSZNFX8NAO8Y" localSheetId="18" hidden="1">#REF!</definedName>
    <definedName name="BEx59F0T17A80RNLNSZNFX8NAO8Y" localSheetId="28" hidden="1">#REF!</definedName>
    <definedName name="BEx59F0T17A80RNLNSZNFX8NAO8Y" hidden="1">#REF!</definedName>
    <definedName name="BEx59P7MAPNU129ZTC5H3EH892G1" localSheetId="18" hidden="1">#REF!</definedName>
    <definedName name="BEx59P7MAPNU129ZTC5H3EH892G1" localSheetId="28" hidden="1">#REF!</definedName>
    <definedName name="BEx59P7MAPNU129ZTC5H3EH892G1" hidden="1">#REF!</definedName>
    <definedName name="BEx5A11WZRQSIE089QE119AOX9ZG" localSheetId="18" hidden="1">#REF!</definedName>
    <definedName name="BEx5A11WZRQSIE089QE119AOX9ZG" localSheetId="28" hidden="1">#REF!</definedName>
    <definedName name="BEx5A11WZRQSIE089QE119AOX9ZG" hidden="1">#REF!</definedName>
    <definedName name="BEx5A7CIGCOTHJKHGUBDZG91JGPZ" localSheetId="18" hidden="1">#REF!</definedName>
    <definedName name="BEx5A7CIGCOTHJKHGUBDZG91JGPZ" localSheetId="28" hidden="1">#REF!</definedName>
    <definedName name="BEx5A7CIGCOTHJKHGUBDZG91JGPZ" hidden="1">#REF!</definedName>
    <definedName name="BEx5A8UFLT2SWVSG5COFA9B8P376" localSheetId="18" hidden="1">#REF!</definedName>
    <definedName name="BEx5A8UFLT2SWVSG5COFA9B8P376" localSheetId="28" hidden="1">#REF!</definedName>
    <definedName name="BEx5A8UFLT2SWVSG5COFA9B8P376" hidden="1">#REF!</definedName>
    <definedName name="BEx5ABUBK8WJV1WILGYU9A7CO0KI" localSheetId="18" hidden="1">#REF!</definedName>
    <definedName name="BEx5ABUBK8WJV1WILGYU9A7CO0KI" localSheetId="28" hidden="1">#REF!</definedName>
    <definedName name="BEx5ABUBK8WJV1WILGYU9A7CO0KI" hidden="1">#REF!</definedName>
    <definedName name="BEx5AFFTN3IXIBHDKM0FYC4OFL1S" localSheetId="18" hidden="1">#REF!</definedName>
    <definedName name="BEx5AFFTN3IXIBHDKM0FYC4OFL1S" localSheetId="28" hidden="1">#REF!</definedName>
    <definedName name="BEx5AFFTN3IXIBHDKM0FYC4OFL1S" hidden="1">#REF!</definedName>
    <definedName name="BEx5AOFIO8KVRHIZ1RII337AA8ML" localSheetId="18" hidden="1">#REF!</definedName>
    <definedName name="BEx5AOFIO8KVRHIZ1RII337AA8ML" localSheetId="28" hidden="1">#REF!</definedName>
    <definedName name="BEx5AOFIO8KVRHIZ1RII337AA8ML" hidden="1">#REF!</definedName>
    <definedName name="BEx5APRZ66L5BWHFE8E4YYNEDTI4" localSheetId="18" hidden="1">#REF!</definedName>
    <definedName name="BEx5APRZ66L5BWHFE8E4YYNEDTI4" localSheetId="28" hidden="1">#REF!</definedName>
    <definedName name="BEx5APRZ66L5BWHFE8E4YYNEDTI4" hidden="1">#REF!</definedName>
    <definedName name="BEx5AQJ1Z64KY10P8ZF1JKJUFEGN" localSheetId="18" hidden="1">#REF!</definedName>
    <definedName name="BEx5AQJ1Z64KY10P8ZF1JKJUFEGN" localSheetId="28" hidden="1">#REF!</definedName>
    <definedName name="BEx5AQJ1Z64KY10P8ZF1JKJUFEGN" hidden="1">#REF!</definedName>
    <definedName name="BEx5AY62R0TL82VHXE37SCZCINQC" localSheetId="18" hidden="1">#REF!</definedName>
    <definedName name="BEx5AY62R0TL82VHXE37SCZCINQC" localSheetId="28" hidden="1">#REF!</definedName>
    <definedName name="BEx5AY62R0TL82VHXE37SCZCINQC" hidden="1">#REF!</definedName>
    <definedName name="BEx5B0PV1FCOUSHWQTY94AO0B8P0" localSheetId="18" hidden="1">#REF!</definedName>
    <definedName name="BEx5B0PV1FCOUSHWQTY94AO0B8P0" localSheetId="28" hidden="1">#REF!</definedName>
    <definedName name="BEx5B0PV1FCOUSHWQTY94AO0B8P0" hidden="1">#REF!</definedName>
    <definedName name="BEx5B4RHHX0J1BF2FZKEA0SPP29O" localSheetId="18" hidden="1">#REF!</definedName>
    <definedName name="BEx5B4RHHX0J1BF2FZKEA0SPP29O" localSheetId="28" hidden="1">#REF!</definedName>
    <definedName name="BEx5B4RHHX0J1BF2FZKEA0SPP29O" hidden="1">#REF!</definedName>
    <definedName name="BEx5B5YMSWP0OVI5CIQRP5V18D0C" localSheetId="18" hidden="1">#REF!</definedName>
    <definedName name="BEx5B5YMSWP0OVI5CIQRP5V18D0C" localSheetId="28" hidden="1">#REF!</definedName>
    <definedName name="BEx5B5YMSWP0OVI5CIQRP5V18D0C" hidden="1">#REF!</definedName>
    <definedName name="BEx5B825RW35M5H0UB2IZGGRS4ER" localSheetId="18" hidden="1">#REF!</definedName>
    <definedName name="BEx5B825RW35M5H0UB2IZGGRS4ER" localSheetId="28" hidden="1">#REF!</definedName>
    <definedName name="BEx5B825RW35M5H0UB2IZGGRS4ER" hidden="1">#REF!</definedName>
    <definedName name="BEx5BAWPMY0TL684WDXX6KKJLRCN" localSheetId="18" hidden="1">#REF!</definedName>
    <definedName name="BEx5BAWPMY0TL684WDXX6KKJLRCN" localSheetId="28" hidden="1">#REF!</definedName>
    <definedName name="BEx5BAWPMY0TL684WDXX6KKJLRCN" hidden="1">#REF!</definedName>
    <definedName name="BEx5BBCUOWR6J9MZS2ML5XB0X7MW" localSheetId="18" hidden="1">#REF!</definedName>
    <definedName name="BEx5BBCUOWR6J9MZS2ML5XB0X7MW" localSheetId="28" hidden="1">#REF!</definedName>
    <definedName name="BEx5BBCUOWR6J9MZS2ML5XB0X7MW" hidden="1">#REF!</definedName>
    <definedName name="BEx5BBI61U4Y65GD0ARMTALPP7SJ" localSheetId="18" hidden="1">#REF!</definedName>
    <definedName name="BEx5BBI61U4Y65GD0ARMTALPP7SJ" localSheetId="28" hidden="1">#REF!</definedName>
    <definedName name="BEx5BBI61U4Y65GD0ARMTALPP7SJ" hidden="1">#REF!</definedName>
    <definedName name="BEx5BDR56MEV4IHY6CIH2SVNG1UB" localSheetId="18" hidden="1">#REF!</definedName>
    <definedName name="BEx5BDR56MEV4IHY6CIH2SVNG1UB" localSheetId="28" hidden="1">#REF!</definedName>
    <definedName name="BEx5BDR56MEV4IHY6CIH2SVNG1UB" hidden="1">#REF!</definedName>
    <definedName name="BEx5BESZC5H329SKHGJOHZFILYJJ" localSheetId="18" hidden="1">#REF!</definedName>
    <definedName name="BEx5BESZC5H329SKHGJOHZFILYJJ" localSheetId="28" hidden="1">#REF!</definedName>
    <definedName name="BEx5BESZC5H329SKHGJOHZFILYJJ" hidden="1">#REF!</definedName>
    <definedName name="BEx5BHSQ42B50IU1TEQFUXFX9XQD" localSheetId="18" hidden="1">#REF!</definedName>
    <definedName name="BEx5BHSQ42B50IU1TEQFUXFX9XQD" localSheetId="28" hidden="1">#REF!</definedName>
    <definedName name="BEx5BHSQ42B50IU1TEQFUXFX9XQD" hidden="1">#REF!</definedName>
    <definedName name="BEx5BKSM4UN4C1DM3EYKM79MRC5K" localSheetId="18" hidden="1">#REF!</definedName>
    <definedName name="BEx5BKSM4UN4C1DM3EYKM79MRC5K" localSheetId="28" hidden="1">#REF!</definedName>
    <definedName name="BEx5BKSM4UN4C1DM3EYKM79MRC5K" hidden="1">#REF!</definedName>
    <definedName name="BEx5BNN8NPH9KVOBARB9CDD9WLB6" localSheetId="18" hidden="1">#REF!</definedName>
    <definedName name="BEx5BNN8NPH9KVOBARB9CDD9WLB6" localSheetId="28" hidden="1">#REF!</definedName>
    <definedName name="BEx5BNN8NPH9KVOBARB9CDD9WLB6" hidden="1">#REF!</definedName>
    <definedName name="BEx5BPLEZ8XY6S89R7AZQSKLT4HK" localSheetId="18" hidden="1">#REF!</definedName>
    <definedName name="BEx5BPLEZ8XY6S89R7AZQSKLT4HK" localSheetId="28" hidden="1">#REF!</definedName>
    <definedName name="BEx5BPLEZ8XY6S89R7AZQSKLT4HK" hidden="1">#REF!</definedName>
    <definedName name="BEx5BYFMZ80TDDN2EZO8CF39AIAC" localSheetId="18" hidden="1">#REF!</definedName>
    <definedName name="BEx5BYFMZ80TDDN2EZO8CF39AIAC" localSheetId="28" hidden="1">#REF!</definedName>
    <definedName name="BEx5BYFMZ80TDDN2EZO8CF39AIAC" hidden="1">#REF!</definedName>
    <definedName name="BEx5C2BWFW6SHZBFDEISKGXHZCQW" localSheetId="18" hidden="1">#REF!</definedName>
    <definedName name="BEx5C2BWFW6SHZBFDEISKGXHZCQW" localSheetId="28" hidden="1">#REF!</definedName>
    <definedName name="BEx5C2BWFW6SHZBFDEISKGXHZCQW" hidden="1">#REF!</definedName>
    <definedName name="BEx5C44NK782B81CBGQUDS6Z8MV9" localSheetId="18" hidden="1">#REF!</definedName>
    <definedName name="BEx5C44NK782B81CBGQUDS6Z8MV9" localSheetId="28" hidden="1">#REF!</definedName>
    <definedName name="BEx5C44NK782B81CBGQUDS6Z8MV9" hidden="1">#REF!</definedName>
    <definedName name="BEx5C49ZFH8TO9ZU55729C3F7XG7" localSheetId="18" hidden="1">#REF!</definedName>
    <definedName name="BEx5C49ZFH8TO9ZU55729C3F7XG7" localSheetId="28" hidden="1">#REF!</definedName>
    <definedName name="BEx5C49ZFH8TO9ZU55729C3F7XG7" hidden="1">#REF!</definedName>
    <definedName name="BEx5C8GZQK13G60ZM70P63I5OS0L" localSheetId="18" hidden="1">#REF!</definedName>
    <definedName name="BEx5C8GZQK13G60ZM70P63I5OS0L" localSheetId="28" hidden="1">#REF!</definedName>
    <definedName name="BEx5C8GZQK13G60ZM70P63I5OS0L" hidden="1">#REF!</definedName>
    <definedName name="BEx5CAPTVN2NBT3UOMA1UFAL1C2R" localSheetId="18" hidden="1">#REF!</definedName>
    <definedName name="BEx5CAPTVN2NBT3UOMA1UFAL1C2R" localSheetId="28" hidden="1">#REF!</definedName>
    <definedName name="BEx5CAPTVN2NBT3UOMA1UFAL1C2R" hidden="1">#REF!</definedName>
    <definedName name="BEx5CEM3SYF9XP0ZZVE0GEPCLV3F" localSheetId="18" hidden="1">#REF!</definedName>
    <definedName name="BEx5CEM3SYF9XP0ZZVE0GEPCLV3F" localSheetId="28" hidden="1">#REF!</definedName>
    <definedName name="BEx5CEM3SYF9XP0ZZVE0GEPCLV3F" hidden="1">#REF!</definedName>
    <definedName name="BEx5CFYQ0F1Z6P8SCVJ0I3UPVFE4" localSheetId="18" hidden="1">#REF!</definedName>
    <definedName name="BEx5CFYQ0F1Z6P8SCVJ0I3UPVFE4" localSheetId="28" hidden="1">#REF!</definedName>
    <definedName name="BEx5CFYQ0F1Z6P8SCVJ0I3UPVFE4" hidden="1">#REF!</definedName>
    <definedName name="BEx5CPEKNSJORIPFQC2E1LTRYY8L" localSheetId="18" hidden="1">#REF!</definedName>
    <definedName name="BEx5CPEKNSJORIPFQC2E1LTRYY8L" localSheetId="28" hidden="1">#REF!</definedName>
    <definedName name="BEx5CPEKNSJORIPFQC2E1LTRYY8L" hidden="1">#REF!</definedName>
    <definedName name="BEx5CSUOL05D8PAM2TRDA9VRJT1O" localSheetId="18" hidden="1">#REF!</definedName>
    <definedName name="BEx5CSUOL05D8PAM2TRDA9VRJT1O" localSheetId="28" hidden="1">#REF!</definedName>
    <definedName name="BEx5CSUOL05D8PAM2TRDA9VRJT1O" hidden="1">#REF!</definedName>
    <definedName name="BEx5CUNFOO4YDFJ22HCMI2QKIGKM" localSheetId="18" hidden="1">#REF!</definedName>
    <definedName name="BEx5CUNFOO4YDFJ22HCMI2QKIGKM" localSheetId="28" hidden="1">#REF!</definedName>
    <definedName name="BEx5CUNFOO4YDFJ22HCMI2QKIGKM" hidden="1">#REF!</definedName>
    <definedName name="BEx5D01O3G6BXWXT7MZEVS1F4TE9" localSheetId="18" hidden="1">#REF!</definedName>
    <definedName name="BEx5D01O3G6BXWXT7MZEVS1F4TE9" localSheetId="28" hidden="1">#REF!</definedName>
    <definedName name="BEx5D01O3G6BXWXT7MZEVS1F4TE9" hidden="1">#REF!</definedName>
    <definedName name="BEx5D3HO5XE85AN0NGALZ4K4GE8J" localSheetId="18" hidden="1">#REF!</definedName>
    <definedName name="BEx5D3HO5XE85AN0NGALZ4K4GE8J" localSheetId="28" hidden="1">#REF!</definedName>
    <definedName name="BEx5D3HO5XE85AN0NGALZ4K4GE8J" hidden="1">#REF!</definedName>
    <definedName name="BEx5D8L47OF0WHBPFWXGZINZWUBZ" localSheetId="18" hidden="1">#REF!</definedName>
    <definedName name="BEx5D8L47OF0WHBPFWXGZINZWUBZ" localSheetId="28" hidden="1">#REF!</definedName>
    <definedName name="BEx5D8L47OF0WHBPFWXGZINZWUBZ" hidden="1">#REF!</definedName>
    <definedName name="BEx5DAJAHQ2SKUPCKSCR3PYML67L" localSheetId="18" hidden="1">#REF!</definedName>
    <definedName name="BEx5DAJAHQ2SKUPCKSCR3PYML67L" localSheetId="28" hidden="1">#REF!</definedName>
    <definedName name="BEx5DAJAHQ2SKUPCKSCR3PYML67L" hidden="1">#REF!</definedName>
    <definedName name="BEx5DC18JM1KJCV44PF18E0LNRKA" localSheetId="18" hidden="1">#REF!</definedName>
    <definedName name="BEx5DC18JM1KJCV44PF18E0LNRKA" localSheetId="28" hidden="1">#REF!</definedName>
    <definedName name="BEx5DC18JM1KJCV44PF18E0LNRKA" hidden="1">#REF!</definedName>
    <definedName name="BEx5DFH8EU3RCPUOTFY8S9G8SBCG" localSheetId="18" hidden="1">#REF!</definedName>
    <definedName name="BEx5DFH8EU3RCPUOTFY8S9G8SBCG" localSheetId="28" hidden="1">#REF!</definedName>
    <definedName name="BEx5DFH8EU3RCPUOTFY8S9G8SBCG" hidden="1">#REF!</definedName>
    <definedName name="BEx5DJIZBTNS011R9IIG2OQ2L6ZX" localSheetId="18" hidden="1">#REF!</definedName>
    <definedName name="BEx5DJIZBTNS011R9IIG2OQ2L6ZX" localSheetId="28" hidden="1">#REF!</definedName>
    <definedName name="BEx5DJIZBTNS011R9IIG2OQ2L6ZX" hidden="1">#REF!</definedName>
    <definedName name="BEx5DS2EKWFPC2UWI1W1QESX9QP5" localSheetId="18" hidden="1">#REF!</definedName>
    <definedName name="BEx5DS2EKWFPC2UWI1W1QESX9QP5" localSheetId="28" hidden="1">#REF!</definedName>
    <definedName name="BEx5DS2EKWFPC2UWI1W1QESX9QP5" hidden="1">#REF!</definedName>
    <definedName name="BEx5E123OLO9WQUOIRIDJ967KAGK" localSheetId="18" hidden="1">#REF!</definedName>
    <definedName name="BEx5E123OLO9WQUOIRIDJ967KAGK" localSheetId="28" hidden="1">#REF!</definedName>
    <definedName name="BEx5E123OLO9WQUOIRIDJ967KAGK" hidden="1">#REF!</definedName>
    <definedName name="BEx5E2UU5NES6W779W2OZTZOB4O7" localSheetId="18" hidden="1">#REF!</definedName>
    <definedName name="BEx5E2UU5NES6W779W2OZTZOB4O7" localSheetId="28" hidden="1">#REF!</definedName>
    <definedName name="BEx5E2UU5NES6W779W2OZTZOB4O7" hidden="1">#REF!</definedName>
    <definedName name="BEx5ELFT92WAQN3NW8COIMQHUL91" localSheetId="18" hidden="1">#REF!</definedName>
    <definedName name="BEx5ELFT92WAQN3NW8COIMQHUL91" localSheetId="28" hidden="1">#REF!</definedName>
    <definedName name="BEx5ELFT92WAQN3NW8COIMQHUL91" hidden="1">#REF!</definedName>
    <definedName name="BEx5ELQL9B0VR6UT18KP11DHOTFX" localSheetId="18" hidden="1">#REF!</definedName>
    <definedName name="BEx5ELQL9B0VR6UT18KP11DHOTFX" localSheetId="28" hidden="1">#REF!</definedName>
    <definedName name="BEx5ELQL9B0VR6UT18KP11DHOTFX" hidden="1">#REF!</definedName>
    <definedName name="BEx5ER4TJTFPN7IB1MNEB1ZFR5M6" localSheetId="18" hidden="1">#REF!</definedName>
    <definedName name="BEx5ER4TJTFPN7IB1MNEB1ZFR5M6" localSheetId="28" hidden="1">#REF!</definedName>
    <definedName name="BEx5ER4TJTFPN7IB1MNEB1ZFR5M6" hidden="1">#REF!</definedName>
    <definedName name="BEx5EYXB2LDMI4FLC3QFAOXC0FZ3" localSheetId="18" hidden="1">#REF!</definedName>
    <definedName name="BEx5EYXB2LDMI4FLC3QFAOXC0FZ3" localSheetId="28" hidden="1">#REF!</definedName>
    <definedName name="BEx5EYXB2LDMI4FLC3QFAOXC0FZ3" hidden="1">#REF!</definedName>
    <definedName name="BEx5F6V72QTCK7O39Y59R0EVM6CW" localSheetId="18" hidden="1">#REF!</definedName>
    <definedName name="BEx5F6V72QTCK7O39Y59R0EVM6CW" localSheetId="28" hidden="1">#REF!</definedName>
    <definedName name="BEx5F6V72QTCK7O39Y59R0EVM6CW" hidden="1">#REF!</definedName>
    <definedName name="BEx5FGLQVACD5F5YZG4DGSCHCGO2" localSheetId="18" hidden="1">#REF!</definedName>
    <definedName name="BEx5FGLQVACD5F5YZG4DGSCHCGO2" localSheetId="28" hidden="1">#REF!</definedName>
    <definedName name="BEx5FGLQVACD5F5YZG4DGSCHCGO2" hidden="1">#REF!</definedName>
    <definedName name="BEx5FHCTE8VTJEF7IK189AVLNYSY" localSheetId="18" hidden="1">#REF!</definedName>
    <definedName name="BEx5FHCTE8VTJEF7IK189AVLNYSY" localSheetId="28" hidden="1">#REF!</definedName>
    <definedName name="BEx5FHCTE8VTJEF7IK189AVLNYSY" hidden="1">#REF!</definedName>
    <definedName name="BEx5FLJWHLW3BTZILDPN5NMA449V" localSheetId="18" hidden="1">#REF!</definedName>
    <definedName name="BEx5FLJWHLW3BTZILDPN5NMA449V" localSheetId="28" hidden="1">#REF!</definedName>
    <definedName name="BEx5FLJWHLW3BTZILDPN5NMA449V" hidden="1">#REF!</definedName>
    <definedName name="BEx5FNI2O10YN2SI1NO4X5GP3GTF" localSheetId="18" hidden="1">#REF!</definedName>
    <definedName name="BEx5FNI2O10YN2SI1NO4X5GP3GTF" localSheetId="28" hidden="1">#REF!</definedName>
    <definedName name="BEx5FNI2O10YN2SI1NO4X5GP3GTF" hidden="1">#REF!</definedName>
    <definedName name="BEx5FO8YRFSZCG3L608EHIHIHFY4" localSheetId="18" hidden="1">#REF!</definedName>
    <definedName name="BEx5FO8YRFSZCG3L608EHIHIHFY4" localSheetId="28" hidden="1">#REF!</definedName>
    <definedName name="BEx5FO8YRFSZCG3L608EHIHIHFY4" hidden="1">#REF!</definedName>
    <definedName name="BEx5FQNA6V4CNYSH013K45RI4BCV" localSheetId="18" hidden="1">#REF!</definedName>
    <definedName name="BEx5FQNA6V4CNYSH013K45RI4BCV" localSheetId="28" hidden="1">#REF!</definedName>
    <definedName name="BEx5FQNA6V4CNYSH013K45RI4BCV" hidden="1">#REF!</definedName>
    <definedName name="BEx5FVQPPEU32CPNV9RRQ9MNLLVE" localSheetId="18" hidden="1">#REF!</definedName>
    <definedName name="BEx5FVQPPEU32CPNV9RRQ9MNLLVE" localSheetId="28" hidden="1">#REF!</definedName>
    <definedName name="BEx5FVQPPEU32CPNV9RRQ9MNLLVE" hidden="1">#REF!</definedName>
    <definedName name="BEx5G08KGMG5X2AQKDGPFYG5GH94" localSheetId="18" hidden="1">#REF!</definedName>
    <definedName name="BEx5G08KGMG5X2AQKDGPFYG5GH94" localSheetId="28" hidden="1">#REF!</definedName>
    <definedName name="BEx5G08KGMG5X2AQKDGPFYG5GH94" hidden="1">#REF!</definedName>
    <definedName name="BEx5G1A8TFN4C4QII35U9DKYNIS8" localSheetId="18" hidden="1">#REF!</definedName>
    <definedName name="BEx5G1A8TFN4C4QII35U9DKYNIS8" localSheetId="28" hidden="1">#REF!</definedName>
    <definedName name="BEx5G1A8TFN4C4QII35U9DKYNIS8" hidden="1">#REF!</definedName>
    <definedName name="BEx5G1L0QO91KEPDMV1D8OT4BT73" localSheetId="18" hidden="1">#REF!</definedName>
    <definedName name="BEx5G1L0QO91KEPDMV1D8OT4BT73" localSheetId="28" hidden="1">#REF!</definedName>
    <definedName name="BEx5G1L0QO91KEPDMV1D8OT4BT73" hidden="1">#REF!</definedName>
    <definedName name="BEx5G1QHX69GFUYHUZA5X74MTDMR" localSheetId="18" hidden="1">#REF!</definedName>
    <definedName name="BEx5G1QHX69GFUYHUZA5X74MTDMR" localSheetId="28" hidden="1">#REF!</definedName>
    <definedName name="BEx5G1QHX69GFUYHUZA5X74MTDMR" hidden="1">#REF!</definedName>
    <definedName name="BEx5G5S2C9JRD28ZQMMQLCBHWOHB" localSheetId="18" hidden="1">#REF!</definedName>
    <definedName name="BEx5G5S2C9JRD28ZQMMQLCBHWOHB" localSheetId="28" hidden="1">#REF!</definedName>
    <definedName name="BEx5G5S2C9JRD28ZQMMQLCBHWOHB" hidden="1">#REF!</definedName>
    <definedName name="BEx5G7KU3EGZQSYN2YNML8EW8NDC" localSheetId="18" hidden="1">#REF!</definedName>
    <definedName name="BEx5G7KU3EGZQSYN2YNML8EW8NDC" localSheetId="28" hidden="1">#REF!</definedName>
    <definedName name="BEx5G7KU3EGZQSYN2YNML8EW8NDC" hidden="1">#REF!</definedName>
    <definedName name="BEx5G86DZL1VYUX6KWODAP3WFAWP" localSheetId="18" hidden="1">#REF!</definedName>
    <definedName name="BEx5G86DZL1VYUX6KWODAP3WFAWP" localSheetId="28" hidden="1">#REF!</definedName>
    <definedName name="BEx5G86DZL1VYUX6KWODAP3WFAWP" hidden="1">#REF!</definedName>
    <definedName name="BEx5G8BV2GIOCM3C7IUFK8L04A6M" localSheetId="18" hidden="1">#REF!</definedName>
    <definedName name="BEx5G8BV2GIOCM3C7IUFK8L04A6M" localSheetId="28" hidden="1">#REF!</definedName>
    <definedName name="BEx5G8BV2GIOCM3C7IUFK8L04A6M" hidden="1">#REF!</definedName>
    <definedName name="BEx5GID9MVBUPFFT9M8K8B5MO9NV" localSheetId="18" hidden="1">#REF!</definedName>
    <definedName name="BEx5GID9MVBUPFFT9M8K8B5MO9NV" localSheetId="28" hidden="1">#REF!</definedName>
    <definedName name="BEx5GID9MVBUPFFT9M8K8B5MO9NV" hidden="1">#REF!</definedName>
    <definedName name="BEx5GN0EWA9SCQDPQ7NTUQH82QVK" localSheetId="18" hidden="1">#REF!</definedName>
    <definedName name="BEx5GN0EWA9SCQDPQ7NTUQH82QVK" localSheetId="28" hidden="1">#REF!</definedName>
    <definedName name="BEx5GN0EWA9SCQDPQ7NTUQH82QVK" hidden="1">#REF!</definedName>
    <definedName name="BEx5GNBCU4WZ74I0UXFL9ZG2XSGJ" localSheetId="18" hidden="1">#REF!</definedName>
    <definedName name="BEx5GNBCU4WZ74I0UXFL9ZG2XSGJ" localSheetId="28" hidden="1">#REF!</definedName>
    <definedName name="BEx5GNBCU4WZ74I0UXFL9ZG2XSGJ" hidden="1">#REF!</definedName>
    <definedName name="BEx5GUCTYC7QCWGWU5BTO7Y7HDZX" localSheetId="18" hidden="1">#REF!</definedName>
    <definedName name="BEx5GUCTYC7QCWGWU5BTO7Y7HDZX" localSheetId="28" hidden="1">#REF!</definedName>
    <definedName name="BEx5GUCTYC7QCWGWU5BTO7Y7HDZX" hidden="1">#REF!</definedName>
    <definedName name="BEx5GYUPJULJQ624TEESYFG1NFOH" localSheetId="18" hidden="1">#REF!</definedName>
    <definedName name="BEx5GYUPJULJQ624TEESYFG1NFOH" localSheetId="28" hidden="1">#REF!</definedName>
    <definedName name="BEx5GYUPJULJQ624TEESYFG1NFOH" hidden="1">#REF!</definedName>
    <definedName name="BEx5H0NEE0AIN5E2UHJ9J9ISU9N1" localSheetId="18" hidden="1">#REF!</definedName>
    <definedName name="BEx5H0NEE0AIN5E2UHJ9J9ISU9N1" localSheetId="28" hidden="1">#REF!</definedName>
    <definedName name="BEx5H0NEE0AIN5E2UHJ9J9ISU9N1" hidden="1">#REF!</definedName>
    <definedName name="BEx5H1UJSEUQM2K8QHQXO5THVHSO" localSheetId="18" hidden="1">#REF!</definedName>
    <definedName name="BEx5H1UJSEUQM2K8QHQXO5THVHSO" localSheetId="28" hidden="1">#REF!</definedName>
    <definedName name="BEx5H1UJSEUQM2K8QHQXO5THVHSO" hidden="1">#REF!</definedName>
    <definedName name="BEx5HAOT9XWUF7XIFRZZS8B9F5TZ" localSheetId="18" hidden="1">#REF!</definedName>
    <definedName name="BEx5HAOT9XWUF7XIFRZZS8B9F5TZ" localSheetId="28" hidden="1">#REF!</definedName>
    <definedName name="BEx5HAOT9XWUF7XIFRZZS8B9F5TZ" hidden="1">#REF!</definedName>
    <definedName name="BEx5HB534CO7TBSALKMD27WHMAQJ" localSheetId="18" hidden="1">#REF!</definedName>
    <definedName name="BEx5HB534CO7TBSALKMD27WHMAQJ" localSheetId="28" hidden="1">#REF!</definedName>
    <definedName name="BEx5HB534CO7TBSALKMD27WHMAQJ" hidden="1">#REF!</definedName>
    <definedName name="BEx5HE4XRF9BUY04MENWY9CHHN5H" localSheetId="18" hidden="1">#REF!</definedName>
    <definedName name="BEx5HE4XRF9BUY04MENWY9CHHN5H" localSheetId="28" hidden="1">#REF!</definedName>
    <definedName name="BEx5HE4XRF9BUY04MENWY9CHHN5H" hidden="1">#REF!</definedName>
    <definedName name="BEx5HFHMABAT0H9KKS754X4T304E" localSheetId="18" hidden="1">#REF!</definedName>
    <definedName name="BEx5HFHMABAT0H9KKS754X4T304E" localSheetId="28" hidden="1">#REF!</definedName>
    <definedName name="BEx5HFHMABAT0H9KKS754X4T304E" hidden="1">#REF!</definedName>
    <definedName name="BEx5HGDZ7MX1S3KNXLRL9WU565V4" localSheetId="18" hidden="1">#REF!</definedName>
    <definedName name="BEx5HGDZ7MX1S3KNXLRL9WU565V4" localSheetId="28" hidden="1">#REF!</definedName>
    <definedName name="BEx5HGDZ7MX1S3KNXLRL9WU565V4" hidden="1">#REF!</definedName>
    <definedName name="BEx5HJZ9FAVNZSSBTAYRPZDYM9NU" localSheetId="18" hidden="1">#REF!</definedName>
    <definedName name="BEx5HJZ9FAVNZSSBTAYRPZDYM9NU" localSheetId="28" hidden="1">#REF!</definedName>
    <definedName name="BEx5HJZ9FAVNZSSBTAYRPZDYM9NU" hidden="1">#REF!</definedName>
    <definedName name="BEx5HZ9JMKHNLFWLVUB1WP5B39BL" localSheetId="18" hidden="1">#REF!</definedName>
    <definedName name="BEx5HZ9JMKHNLFWLVUB1WP5B39BL" localSheetId="28" hidden="1">#REF!</definedName>
    <definedName name="BEx5HZ9JMKHNLFWLVUB1WP5B39BL" hidden="1">#REF!</definedName>
    <definedName name="BEx5I17QJ0PQ1OG1IMH69HMQWNEA" localSheetId="18" hidden="1">#REF!</definedName>
    <definedName name="BEx5I17QJ0PQ1OG1IMH69HMQWNEA" localSheetId="28" hidden="1">#REF!</definedName>
    <definedName name="BEx5I17QJ0PQ1OG1IMH69HMQWNEA" hidden="1">#REF!</definedName>
    <definedName name="BEx5I244LQHZTF3XI66J8705R9XX" localSheetId="18" hidden="1">#REF!</definedName>
    <definedName name="BEx5I244LQHZTF3XI66J8705R9XX" localSheetId="28" hidden="1">#REF!</definedName>
    <definedName name="BEx5I244LQHZTF3XI66J8705R9XX" hidden="1">#REF!</definedName>
    <definedName name="BEx5I8PBP4LIXDGID5BP0THLO0AQ" localSheetId="18" hidden="1">#REF!</definedName>
    <definedName name="BEx5I8PBP4LIXDGID5BP0THLO0AQ" localSheetId="28" hidden="1">#REF!</definedName>
    <definedName name="BEx5I8PBP4LIXDGID5BP0THLO0AQ" hidden="1">#REF!</definedName>
    <definedName name="BEx5I8USVUB3JP4S9OXGMZVMOQXR" localSheetId="18" hidden="1">#REF!</definedName>
    <definedName name="BEx5I8USVUB3JP4S9OXGMZVMOQXR" localSheetId="28" hidden="1">#REF!</definedName>
    <definedName name="BEx5I8USVUB3JP4S9OXGMZVMOQXR" hidden="1">#REF!</definedName>
    <definedName name="BEx5I9GDQSYIAL65UQNDMNFQCS9Y" localSheetId="18" hidden="1">#REF!</definedName>
    <definedName name="BEx5I9GDQSYIAL65UQNDMNFQCS9Y" localSheetId="28" hidden="1">#REF!</definedName>
    <definedName name="BEx5I9GDQSYIAL65UQNDMNFQCS9Y" hidden="1">#REF!</definedName>
    <definedName name="BEx5IBUPG9AWNW5PK7JGRGEJ4OLM" localSheetId="18" hidden="1">#REF!</definedName>
    <definedName name="BEx5IBUPG9AWNW5PK7JGRGEJ4OLM" localSheetId="28" hidden="1">#REF!</definedName>
    <definedName name="BEx5IBUPG9AWNW5PK7JGRGEJ4OLM" hidden="1">#REF!</definedName>
    <definedName name="BEx5IC06RVN8BSAEPREVKHKLCJ2L" localSheetId="18" hidden="1">#REF!</definedName>
    <definedName name="BEx5IC06RVN8BSAEPREVKHKLCJ2L" localSheetId="28" hidden="1">#REF!</definedName>
    <definedName name="BEx5IC06RVN8BSAEPREVKHKLCJ2L" hidden="1">#REF!</definedName>
    <definedName name="BEx5IGY4M04BPXSQF2J4GQYXF85O" localSheetId="18" hidden="1">#REF!</definedName>
    <definedName name="BEx5IGY4M04BPXSQF2J4GQYXF85O" localSheetId="28" hidden="1">#REF!</definedName>
    <definedName name="BEx5IGY4M04BPXSQF2J4GQYXF85O" hidden="1">#REF!</definedName>
    <definedName name="BEx5IWTZDCLZ5CCDG108STY04SAJ" localSheetId="18" hidden="1">#REF!</definedName>
    <definedName name="BEx5IWTZDCLZ5CCDG108STY04SAJ" localSheetId="28" hidden="1">#REF!</definedName>
    <definedName name="BEx5IWTZDCLZ5CCDG108STY04SAJ" hidden="1">#REF!</definedName>
    <definedName name="BEx5J0FFP1KS4NGY20AEJI8VREEA" localSheetId="18" hidden="1">#REF!</definedName>
    <definedName name="BEx5J0FFP1KS4NGY20AEJI8VREEA" localSheetId="28" hidden="1">#REF!</definedName>
    <definedName name="BEx5J0FFP1KS4NGY20AEJI8VREEA" hidden="1">#REF!</definedName>
    <definedName name="BEx5J1XE5FVWL6IJV6CWKPN24UBK" localSheetId="18" hidden="1">#REF!</definedName>
    <definedName name="BEx5J1XE5FVWL6IJV6CWKPN24UBK" localSheetId="28" hidden="1">#REF!</definedName>
    <definedName name="BEx5J1XE5FVWL6IJV6CWKPN24UBK" hidden="1">#REF!</definedName>
    <definedName name="BEx5JF3ZXLDIS8VNKDCY7ZI7H1CI" localSheetId="18" hidden="1">#REF!</definedName>
    <definedName name="BEx5JF3ZXLDIS8VNKDCY7ZI7H1CI" localSheetId="28" hidden="1">#REF!</definedName>
    <definedName name="BEx5JF3ZXLDIS8VNKDCY7ZI7H1CI" hidden="1">#REF!</definedName>
    <definedName name="BEx5JHCZJ8G6OOOW6EF3GABXKH6F" localSheetId="18" hidden="1">#REF!</definedName>
    <definedName name="BEx5JHCZJ8G6OOOW6EF3GABXKH6F" localSheetId="28" hidden="1">#REF!</definedName>
    <definedName name="BEx5JHCZJ8G6OOOW6EF3GABXKH6F" hidden="1">#REF!</definedName>
    <definedName name="BEx5JJB6W446THXQCRUKD3I7RKLP" localSheetId="18" hidden="1">#REF!</definedName>
    <definedName name="BEx5JJB6W446THXQCRUKD3I7RKLP" localSheetId="28" hidden="1">#REF!</definedName>
    <definedName name="BEx5JJB6W446THXQCRUKD3I7RKLP" hidden="1">#REF!</definedName>
    <definedName name="BEx5JNCT8Z7XSSPD5EMNAJELCU2V" localSheetId="18" hidden="1">#REF!</definedName>
    <definedName name="BEx5JNCT8Z7XSSPD5EMNAJELCU2V" localSheetId="28" hidden="1">#REF!</definedName>
    <definedName name="BEx5JNCT8Z7XSSPD5EMNAJELCU2V" hidden="1">#REF!</definedName>
    <definedName name="BEx5JQCNT9Y4RM306CHC8IPY3HBZ" localSheetId="18" hidden="1">#REF!</definedName>
    <definedName name="BEx5JQCNT9Y4RM306CHC8IPY3HBZ" localSheetId="28" hidden="1">#REF!</definedName>
    <definedName name="BEx5JQCNT9Y4RM306CHC8IPY3HBZ" hidden="1">#REF!</definedName>
    <definedName name="BEx5K08PYKE6JOKBYIB006TX619P" localSheetId="18" hidden="1">#REF!</definedName>
    <definedName name="BEx5K08PYKE6JOKBYIB006TX619P" localSheetId="28" hidden="1">#REF!</definedName>
    <definedName name="BEx5K08PYKE6JOKBYIB006TX619P" hidden="1">#REF!</definedName>
    <definedName name="BEx5K4W2S2K7M9V2M304KW93LK8Q" localSheetId="18" hidden="1">#REF!</definedName>
    <definedName name="BEx5K4W2S2K7M9V2M304KW93LK8Q" localSheetId="28" hidden="1">#REF!</definedName>
    <definedName name="BEx5K4W2S2K7M9V2M304KW93LK8Q" hidden="1">#REF!</definedName>
    <definedName name="BEx5K51DSERT1TR7B4A29R41W4NX" localSheetId="18" hidden="1">#REF!</definedName>
    <definedName name="BEx5K51DSERT1TR7B4A29R41W4NX" localSheetId="28" hidden="1">#REF!</definedName>
    <definedName name="BEx5K51DSERT1TR7B4A29R41W4NX" hidden="1">#REF!</definedName>
    <definedName name="BEx5KBBZ8KCEQK36ARG4ERYOFD4G" localSheetId="18" hidden="1">#REF!</definedName>
    <definedName name="BEx5KBBZ8KCEQK36ARG4ERYOFD4G" localSheetId="28" hidden="1">#REF!</definedName>
    <definedName name="BEx5KBBZ8KCEQK36ARG4ERYOFD4G" hidden="1">#REF!</definedName>
    <definedName name="BEx5KCOET0DYMY4VILOLGVBX7E3C" localSheetId="18" hidden="1">#REF!</definedName>
    <definedName name="BEx5KCOET0DYMY4VILOLGVBX7E3C" localSheetId="28" hidden="1">#REF!</definedName>
    <definedName name="BEx5KCOET0DYMY4VILOLGVBX7E3C" hidden="1">#REF!</definedName>
    <definedName name="BEx5KYER580I4T7WTLMUN7NLNP5K" localSheetId="18" hidden="1">#REF!</definedName>
    <definedName name="BEx5KYER580I4T7WTLMUN7NLNP5K" localSheetId="28" hidden="1">#REF!</definedName>
    <definedName name="BEx5KYER580I4T7WTLMUN7NLNP5K" hidden="1">#REF!</definedName>
    <definedName name="BEx5LHLB3M6K4ZKY2F42QBZT30ZH" localSheetId="18" hidden="1">#REF!</definedName>
    <definedName name="BEx5LHLB3M6K4ZKY2F42QBZT30ZH" localSheetId="28" hidden="1">#REF!</definedName>
    <definedName name="BEx5LHLB3M6K4ZKY2F42QBZT30ZH" hidden="1">#REF!</definedName>
    <definedName name="BEx5LKQJG40DO2JR1ZF6KD3PON9K" localSheetId="18" hidden="1">#REF!</definedName>
    <definedName name="BEx5LKQJG40DO2JR1ZF6KD3PON9K" localSheetId="28" hidden="1">#REF!</definedName>
    <definedName name="BEx5LKQJG40DO2JR1ZF6KD3PON9K" hidden="1">#REF!</definedName>
    <definedName name="BEx5LQA84QRPGAR4FLC7MCT3H9EN" localSheetId="18" hidden="1">#REF!</definedName>
    <definedName name="BEx5LQA84QRPGAR4FLC7MCT3H9EN" localSheetId="28" hidden="1">#REF!</definedName>
    <definedName name="BEx5LQA84QRPGAR4FLC7MCT3H9EN" hidden="1">#REF!</definedName>
    <definedName name="BEx5LRMNU3HXIE1BUMDHRU31F7JJ" localSheetId="18" hidden="1">#REF!</definedName>
    <definedName name="BEx5LRMNU3HXIE1BUMDHRU31F7JJ" localSheetId="28" hidden="1">#REF!</definedName>
    <definedName name="BEx5LRMNU3HXIE1BUMDHRU31F7JJ" hidden="1">#REF!</definedName>
    <definedName name="BEx5LSJ1LPUAX3ENSPECWPG4J7D1" localSheetId="18" hidden="1">#REF!</definedName>
    <definedName name="BEx5LSJ1LPUAX3ENSPECWPG4J7D1" localSheetId="28" hidden="1">#REF!</definedName>
    <definedName name="BEx5LSJ1LPUAX3ENSPECWPG4J7D1" hidden="1">#REF!</definedName>
    <definedName name="BEx5LTKQ8RQWJE4BC88OP928893U" localSheetId="18" hidden="1">#REF!</definedName>
    <definedName name="BEx5LTKQ8RQWJE4BC88OP928893U" localSheetId="28" hidden="1">#REF!</definedName>
    <definedName name="BEx5LTKQ8RQWJE4BC88OP928893U" hidden="1">#REF!</definedName>
    <definedName name="BEx5M4D4KHXU4JXKDEHZZNRG7NRA" localSheetId="18" hidden="1">#REF!</definedName>
    <definedName name="BEx5M4D4KHXU4JXKDEHZZNRG7NRA" localSheetId="28" hidden="1">#REF!</definedName>
    <definedName name="BEx5M4D4KHXU4JXKDEHZZNRG7NRA" hidden="1">#REF!</definedName>
    <definedName name="BEx5MB9BR71LZDG7XXQ2EO58JC5F" localSheetId="18" hidden="1">#REF!</definedName>
    <definedName name="BEx5MB9BR71LZDG7XXQ2EO58JC5F" localSheetId="28" hidden="1">#REF!</definedName>
    <definedName name="BEx5MB9BR71LZDG7XXQ2EO58JC5F" hidden="1">#REF!</definedName>
    <definedName name="BEx5MHEF05EVRV5DPTG4KMPWZSUS" localSheetId="18" hidden="1">#REF!</definedName>
    <definedName name="BEx5MHEF05EVRV5DPTG4KMPWZSUS" localSheetId="28" hidden="1">#REF!</definedName>
    <definedName name="BEx5MHEF05EVRV5DPTG4KMPWZSUS" hidden="1">#REF!</definedName>
    <definedName name="BEx5MLQZM68YQSKARVWTTPINFQ2C" localSheetId="18" hidden="1">#REF!</definedName>
    <definedName name="BEx5MLQZM68YQSKARVWTTPINFQ2C" localSheetId="28" hidden="1">#REF!</definedName>
    <definedName name="BEx5MLQZM68YQSKARVWTTPINFQ2C" hidden="1">#REF!</definedName>
    <definedName name="BEx5MMCJMU7FOOWUCW9EA13B7V5F" localSheetId="18" hidden="1">#REF!</definedName>
    <definedName name="BEx5MMCJMU7FOOWUCW9EA13B7V5F" localSheetId="28" hidden="1">#REF!</definedName>
    <definedName name="BEx5MMCJMU7FOOWUCW9EA13B7V5F" hidden="1">#REF!</definedName>
    <definedName name="BEx5MVXTKNBXHNWTL43C670E4KXC" localSheetId="18" hidden="1">#REF!</definedName>
    <definedName name="BEx5MVXTKNBXHNWTL43C670E4KXC" localSheetId="28" hidden="1">#REF!</definedName>
    <definedName name="BEx5MVXTKNBXHNWTL43C670E4KXC" hidden="1">#REF!</definedName>
    <definedName name="BEx5MWZGZ3VRB5418C2RNF9H17BQ" localSheetId="18" hidden="1">#REF!</definedName>
    <definedName name="BEx5MWZGZ3VRB5418C2RNF9H17BQ" localSheetId="28" hidden="1">#REF!</definedName>
    <definedName name="BEx5MWZGZ3VRB5418C2RNF9H17BQ" hidden="1">#REF!</definedName>
    <definedName name="BEx5MX4YD2QV39W04QH9C6AOA0FB" localSheetId="18" hidden="1">#REF!</definedName>
    <definedName name="BEx5MX4YD2QV39W04QH9C6AOA0FB" localSheetId="28" hidden="1">#REF!</definedName>
    <definedName name="BEx5MX4YD2QV39W04QH9C6AOA0FB" hidden="1">#REF!</definedName>
    <definedName name="BEx5N3A8LULD7YBJH5J83X27PZSW" localSheetId="18" hidden="1">#REF!</definedName>
    <definedName name="BEx5N3A8LULD7YBJH5J83X27PZSW" localSheetId="28" hidden="1">#REF!</definedName>
    <definedName name="BEx5N3A8LULD7YBJH5J83X27PZSW" hidden="1">#REF!</definedName>
    <definedName name="BEx5N4XI4PWB1W9PMZ4O5R0HWTYD" localSheetId="18" hidden="1">#REF!</definedName>
    <definedName name="BEx5N4XI4PWB1W9PMZ4O5R0HWTYD" localSheetId="28" hidden="1">#REF!</definedName>
    <definedName name="BEx5N4XI4PWB1W9PMZ4O5R0HWTYD" hidden="1">#REF!</definedName>
    <definedName name="BEx5N8DH1SY888WI2GZ2D6E9XCXB" localSheetId="18" hidden="1">#REF!</definedName>
    <definedName name="BEx5N8DH1SY888WI2GZ2D6E9XCXB" localSheetId="28" hidden="1">#REF!</definedName>
    <definedName name="BEx5N8DH1SY888WI2GZ2D6E9XCXB" hidden="1">#REF!</definedName>
    <definedName name="BEx5NA68N6FJFX9UJXK4M14U487F" localSheetId="18" hidden="1">#REF!</definedName>
    <definedName name="BEx5NA68N6FJFX9UJXK4M14U487F" localSheetId="28" hidden="1">#REF!</definedName>
    <definedName name="BEx5NA68N6FJFX9UJXK4M14U487F" hidden="1">#REF!</definedName>
    <definedName name="BEx5NIKBG2GDJOYGE3WCXKU7YY51" localSheetId="18" hidden="1">#REF!</definedName>
    <definedName name="BEx5NIKBG2GDJOYGE3WCXKU7YY51" localSheetId="28" hidden="1">#REF!</definedName>
    <definedName name="BEx5NIKBG2GDJOYGE3WCXKU7YY51" hidden="1">#REF!</definedName>
    <definedName name="BEx5NV06L5J5IMKGOMGKGJ4PBZCD" localSheetId="18" hidden="1">#REF!</definedName>
    <definedName name="BEx5NV06L5J5IMKGOMGKGJ4PBZCD" localSheetId="28" hidden="1">#REF!</definedName>
    <definedName name="BEx5NV06L5J5IMKGOMGKGJ4PBZCD" hidden="1">#REF!</definedName>
    <definedName name="BEx5NW1V6AB25NEEX9VPHRXWJDSS" localSheetId="18" hidden="1">#REF!</definedName>
    <definedName name="BEx5NW1V6AB25NEEX9VPHRXWJDSS" localSheetId="28" hidden="1">#REF!</definedName>
    <definedName name="BEx5NW1V6AB25NEEX9VPHRXWJDSS" hidden="1">#REF!</definedName>
    <definedName name="BEx5NWSXWACAUHWVZAI57DGZ8OCQ" localSheetId="18" hidden="1">#REF!</definedName>
    <definedName name="BEx5NWSXWACAUHWVZAI57DGZ8OCQ" localSheetId="28" hidden="1">#REF!</definedName>
    <definedName name="BEx5NWSXWACAUHWVZAI57DGZ8OCQ" hidden="1">#REF!</definedName>
    <definedName name="BEx5NZSSQ6PY99ZX2D7Q9IGOR34W" localSheetId="18" hidden="1">#REF!</definedName>
    <definedName name="BEx5NZSSQ6PY99ZX2D7Q9IGOR34W" localSheetId="28" hidden="1">#REF!</definedName>
    <definedName name="BEx5NZSSQ6PY99ZX2D7Q9IGOR34W" hidden="1">#REF!</definedName>
    <definedName name="BEx5O2N9HTGG4OJHR62PKFMNZTTW" localSheetId="18" hidden="1">#REF!</definedName>
    <definedName name="BEx5O2N9HTGG4OJHR62PKFMNZTTW" localSheetId="28" hidden="1">#REF!</definedName>
    <definedName name="BEx5O2N9HTGG4OJHR62PKFMNZTTW" hidden="1">#REF!</definedName>
    <definedName name="BEx5O3ZUQ2OARA1CDOZ3NC4UE5AA" localSheetId="18" hidden="1">#REF!</definedName>
    <definedName name="BEx5O3ZUQ2OARA1CDOZ3NC4UE5AA" localSheetId="28" hidden="1">#REF!</definedName>
    <definedName name="BEx5O3ZUQ2OARA1CDOZ3NC4UE5AA" hidden="1">#REF!</definedName>
    <definedName name="BEx5OAFS0NJ2CB86A02E1JYHMLQ1" localSheetId="18" hidden="1">#REF!</definedName>
    <definedName name="BEx5OAFS0NJ2CB86A02E1JYHMLQ1" localSheetId="28" hidden="1">#REF!</definedName>
    <definedName name="BEx5OAFS0NJ2CB86A02E1JYHMLQ1" hidden="1">#REF!</definedName>
    <definedName name="BEx5OG4RPU8W1ETWDWM234NYYYEN" localSheetId="18" hidden="1">#REF!</definedName>
    <definedName name="BEx5OG4RPU8W1ETWDWM234NYYYEN" localSheetId="28" hidden="1">#REF!</definedName>
    <definedName name="BEx5OG4RPU8W1ETWDWM234NYYYEN" hidden="1">#REF!</definedName>
    <definedName name="BEx5OP9Y43F99O2IT69MKCCXGL61" localSheetId="18" hidden="1">#REF!</definedName>
    <definedName name="BEx5OP9Y43F99O2IT69MKCCXGL61" localSheetId="28" hidden="1">#REF!</definedName>
    <definedName name="BEx5OP9Y43F99O2IT69MKCCXGL61" hidden="1">#REF!</definedName>
    <definedName name="BEx5P9Y9RDXNUAJ6CZ2LHMM8IM7T" localSheetId="18" hidden="1">#REF!</definedName>
    <definedName name="BEx5P9Y9RDXNUAJ6CZ2LHMM8IM7T" localSheetId="28" hidden="1">#REF!</definedName>
    <definedName name="BEx5P9Y9RDXNUAJ6CZ2LHMM8IM7T" hidden="1">#REF!</definedName>
    <definedName name="BEx5PHWB2C0D5QLP3BZIP3UO7DIZ" localSheetId="18" hidden="1">#REF!</definedName>
    <definedName name="BEx5PHWB2C0D5QLP3BZIP3UO7DIZ" localSheetId="28" hidden="1">#REF!</definedName>
    <definedName name="BEx5PHWB2C0D5QLP3BZIP3UO7DIZ" hidden="1">#REF!</definedName>
    <definedName name="BEx5PJP02W68K2E46L5C5YBSNU6T" localSheetId="18" hidden="1">#REF!</definedName>
    <definedName name="BEx5PJP02W68K2E46L5C5YBSNU6T" localSheetId="28" hidden="1">#REF!</definedName>
    <definedName name="BEx5PJP02W68K2E46L5C5YBSNU6T" hidden="1">#REF!</definedName>
    <definedName name="BEx5PLCA8DOMAU315YCS5275L2HS" localSheetId="18" hidden="1">#REF!</definedName>
    <definedName name="BEx5PLCA8DOMAU315YCS5275L2HS" localSheetId="28" hidden="1">#REF!</definedName>
    <definedName name="BEx5PLCA8DOMAU315YCS5275L2HS" hidden="1">#REF!</definedName>
    <definedName name="BEx5PRXMZ5M65Z732WNNGV564C2J" localSheetId="18" hidden="1">#REF!</definedName>
    <definedName name="BEx5PRXMZ5M65Z732WNNGV564C2J" localSheetId="28" hidden="1">#REF!</definedName>
    <definedName name="BEx5PRXMZ5M65Z732WNNGV564C2J" hidden="1">#REF!</definedName>
    <definedName name="BEx5Q29Y91E64DPE0YY53A6YHF3Y" localSheetId="18" hidden="1">#REF!</definedName>
    <definedName name="BEx5Q29Y91E64DPE0YY53A6YHF3Y" localSheetId="28" hidden="1">#REF!</definedName>
    <definedName name="BEx5Q29Y91E64DPE0YY53A6YHF3Y" hidden="1">#REF!</definedName>
    <definedName name="BEx5QPSW4IPLH50WSR87HRER05RF" localSheetId="18" hidden="1">#REF!</definedName>
    <definedName name="BEx5QPSW4IPLH50WSR87HRER05RF" localSheetId="28" hidden="1">#REF!</definedName>
    <definedName name="BEx5QPSW4IPLH50WSR87HRER05RF" hidden="1">#REF!</definedName>
    <definedName name="BEx73V0EP8EMNRC3EZJJKKVKWQVB" localSheetId="18" hidden="1">#REF!</definedName>
    <definedName name="BEx73V0EP8EMNRC3EZJJKKVKWQVB" localSheetId="28" hidden="1">#REF!</definedName>
    <definedName name="BEx73V0EP8EMNRC3EZJJKKVKWQVB" hidden="1">#REF!</definedName>
    <definedName name="BEx741WJHIJVXUX131SBXTVW8D71" localSheetId="18" hidden="1">#REF!</definedName>
    <definedName name="BEx741WJHIJVXUX131SBXTVW8D71" localSheetId="28" hidden="1">#REF!</definedName>
    <definedName name="BEx741WJHIJVXUX131SBXTVW8D71" hidden="1">#REF!</definedName>
    <definedName name="BEx74Q6H3O7133AWQXWC21MI2UFT" localSheetId="18" hidden="1">#REF!</definedName>
    <definedName name="BEx74Q6H3O7133AWQXWC21MI2UFT" localSheetId="28" hidden="1">#REF!</definedName>
    <definedName name="BEx74Q6H3O7133AWQXWC21MI2UFT" hidden="1">#REF!</definedName>
    <definedName name="BEx74R2VQ8BSMKPX25262AU3VZF7" localSheetId="18" hidden="1">#REF!</definedName>
    <definedName name="BEx74R2VQ8BSMKPX25262AU3VZF7" localSheetId="28" hidden="1">#REF!</definedName>
    <definedName name="BEx74R2VQ8BSMKPX25262AU3VZF7" hidden="1">#REF!</definedName>
    <definedName name="BEx74W6BJ8ENO3J25WNM5H5APKA3" localSheetId="18" hidden="1">#REF!</definedName>
    <definedName name="BEx74W6BJ8ENO3J25WNM5H5APKA3" localSheetId="28" hidden="1">#REF!</definedName>
    <definedName name="BEx74W6BJ8ENO3J25WNM5H5APKA3" hidden="1">#REF!</definedName>
    <definedName name="BEx74YKLW1FKLWC3DJ2ELZBZBY1M" localSheetId="18" hidden="1">#REF!</definedName>
    <definedName name="BEx74YKLW1FKLWC3DJ2ELZBZBY1M" localSheetId="28" hidden="1">#REF!</definedName>
    <definedName name="BEx74YKLW1FKLWC3DJ2ELZBZBY1M" hidden="1">#REF!</definedName>
    <definedName name="BEx755GRRD9BL27YHLH5QWIYLWB7" localSheetId="18" hidden="1">#REF!</definedName>
    <definedName name="BEx755GRRD9BL27YHLH5QWIYLWB7" localSheetId="28" hidden="1">#REF!</definedName>
    <definedName name="BEx755GRRD9BL27YHLH5QWIYLWB7" hidden="1">#REF!</definedName>
    <definedName name="BEx759D1D5SXS5ELLZVBI0SXYUNF" localSheetId="18" hidden="1">#REF!</definedName>
    <definedName name="BEx759D1D5SXS5ELLZVBI0SXYUNF" localSheetId="28" hidden="1">#REF!</definedName>
    <definedName name="BEx759D1D5SXS5ELLZVBI0SXYUNF" hidden="1">#REF!</definedName>
    <definedName name="BEx75DPEQTX055IZ2L8UVLJOT1DD" localSheetId="18" hidden="1">#REF!</definedName>
    <definedName name="BEx75DPEQTX055IZ2L8UVLJOT1DD" localSheetId="28" hidden="1">#REF!</definedName>
    <definedName name="BEx75DPEQTX055IZ2L8UVLJOT1DD" hidden="1">#REF!</definedName>
    <definedName name="BEx75GJZSZHUDN6OOAGQYFUDA2LP" localSheetId="18" hidden="1">#REF!</definedName>
    <definedName name="BEx75GJZSZHUDN6OOAGQYFUDA2LP" localSheetId="28" hidden="1">#REF!</definedName>
    <definedName name="BEx75GJZSZHUDN6OOAGQYFUDA2LP" hidden="1">#REF!</definedName>
    <definedName name="BEx75HGCCV5K4UCJWYV8EV9AG5YT" localSheetId="18" hidden="1">#REF!</definedName>
    <definedName name="BEx75HGCCV5K4UCJWYV8EV9AG5YT" localSheetId="28" hidden="1">#REF!</definedName>
    <definedName name="BEx75HGCCV5K4UCJWYV8EV9AG5YT" hidden="1">#REF!</definedName>
    <definedName name="BEx75PZT8TY5P13U978NVBUXKHT4" localSheetId="18" hidden="1">#REF!</definedName>
    <definedName name="BEx75PZT8TY5P13U978NVBUXKHT4" localSheetId="28" hidden="1">#REF!</definedName>
    <definedName name="BEx75PZT8TY5P13U978NVBUXKHT4" hidden="1">#REF!</definedName>
    <definedName name="BEx75T55F7GML8V1DMWL26WRT006" localSheetId="18" hidden="1">#REF!</definedName>
    <definedName name="BEx75T55F7GML8V1DMWL26WRT006" localSheetId="28" hidden="1">#REF!</definedName>
    <definedName name="BEx75T55F7GML8V1DMWL26WRT006" hidden="1">#REF!</definedName>
    <definedName name="BEx75VJGR07JY6UUWURQ4PJ29UKC" localSheetId="18" hidden="1">#REF!</definedName>
    <definedName name="BEx75VJGR07JY6UUWURQ4PJ29UKC" localSheetId="28" hidden="1">#REF!</definedName>
    <definedName name="BEx75VJGR07JY6UUWURQ4PJ29UKC" hidden="1">#REF!</definedName>
    <definedName name="BEx7696AZUPB1PK30JJQUWUELQPJ" localSheetId="18" hidden="1">#REF!</definedName>
    <definedName name="BEx7696AZUPB1PK30JJQUWUELQPJ" localSheetId="28" hidden="1">#REF!</definedName>
    <definedName name="BEx7696AZUPB1PK30JJQUWUELQPJ" hidden="1">#REF!</definedName>
    <definedName name="BEx76PNR8S4T4VUQS0KU58SEX0VN" localSheetId="18" hidden="1">#REF!</definedName>
    <definedName name="BEx76PNR8S4T4VUQS0KU58SEX0VN" localSheetId="28" hidden="1">#REF!</definedName>
    <definedName name="BEx76PNR8S4T4VUQS0KU58SEX0VN" hidden="1">#REF!</definedName>
    <definedName name="BEx76YY7ODSIKDD9VDF9TLTDM18I" localSheetId="18" hidden="1">#REF!</definedName>
    <definedName name="BEx76YY7ODSIKDD9VDF9TLTDM18I" localSheetId="28" hidden="1">#REF!</definedName>
    <definedName name="BEx76YY7ODSIKDD9VDF9TLTDM18I" hidden="1">#REF!</definedName>
    <definedName name="BEx7705E86I9B7DTKMMJMAFSYMUL" localSheetId="18" hidden="1">#REF!</definedName>
    <definedName name="BEx7705E86I9B7DTKMMJMAFSYMUL" localSheetId="28" hidden="1">#REF!</definedName>
    <definedName name="BEx7705E86I9B7DTKMMJMAFSYMUL" hidden="1">#REF!</definedName>
    <definedName name="BEx7741OUGLA0WJQLQRUJSL4DE00" localSheetId="18" hidden="1">#REF!</definedName>
    <definedName name="BEx7741OUGLA0WJQLQRUJSL4DE00" localSheetId="28" hidden="1">#REF!</definedName>
    <definedName name="BEx7741OUGLA0WJQLQRUJSL4DE00" hidden="1">#REF!</definedName>
    <definedName name="BEx774N83DXLJZ54Q42PWIJZ2DN1" localSheetId="18" hidden="1">#REF!</definedName>
    <definedName name="BEx774N83DXLJZ54Q42PWIJZ2DN1" localSheetId="28" hidden="1">#REF!</definedName>
    <definedName name="BEx774N83DXLJZ54Q42PWIJZ2DN1" hidden="1">#REF!</definedName>
    <definedName name="BEx779QNIY3061ZV9BR462WKEGRW" localSheetId="18" hidden="1">#REF!</definedName>
    <definedName name="BEx779QNIY3061ZV9BR462WKEGRW" localSheetId="28" hidden="1">#REF!</definedName>
    <definedName name="BEx779QNIY3061ZV9BR462WKEGRW" hidden="1">#REF!</definedName>
    <definedName name="BEx77G19QU9A95CNHE6QMVSQR2T3" localSheetId="18" hidden="1">#REF!</definedName>
    <definedName name="BEx77G19QU9A95CNHE6QMVSQR2T3" localSheetId="28" hidden="1">#REF!</definedName>
    <definedName name="BEx77G19QU9A95CNHE6QMVSQR2T3" hidden="1">#REF!</definedName>
    <definedName name="BEx77P0S3GVMS7BJUL9OWUGJ1B02" localSheetId="18" hidden="1">#REF!</definedName>
    <definedName name="BEx77P0S3GVMS7BJUL9OWUGJ1B02" localSheetId="28" hidden="1">#REF!</definedName>
    <definedName name="BEx77P0S3GVMS7BJUL9OWUGJ1B02" hidden="1">#REF!</definedName>
    <definedName name="BEx77QDESURI6WW5582YXSK3A972" localSheetId="18" hidden="1">#REF!</definedName>
    <definedName name="BEx77QDESURI6WW5582YXSK3A972" localSheetId="28" hidden="1">#REF!</definedName>
    <definedName name="BEx77QDESURI6WW5582YXSK3A972" hidden="1">#REF!</definedName>
    <definedName name="BEx77VBI9XOPFHKEWU5EHQ9J675Y" localSheetId="18" hidden="1">#REF!</definedName>
    <definedName name="BEx77VBI9XOPFHKEWU5EHQ9J675Y" localSheetId="28" hidden="1">#REF!</definedName>
    <definedName name="BEx77VBI9XOPFHKEWU5EHQ9J675Y" hidden="1">#REF!</definedName>
    <definedName name="BEx7809GQOCLHSNH95VOYIX7P1TV" localSheetId="18" hidden="1">#REF!</definedName>
    <definedName name="BEx7809GQOCLHSNH95VOYIX7P1TV" localSheetId="28" hidden="1">#REF!</definedName>
    <definedName name="BEx7809GQOCLHSNH95VOYIX7P1TV" hidden="1">#REF!</definedName>
    <definedName name="BEx780K8XAXUHGVZGZWQ74DK4CI3" localSheetId="18" hidden="1">#REF!</definedName>
    <definedName name="BEx780K8XAXUHGVZGZWQ74DK4CI3" localSheetId="28" hidden="1">#REF!</definedName>
    <definedName name="BEx780K8XAXUHGVZGZWQ74DK4CI3" hidden="1">#REF!</definedName>
    <definedName name="BEx78226TN58UE0CTY98YEDU0LSL" localSheetId="18" hidden="1">#REF!</definedName>
    <definedName name="BEx78226TN58UE0CTY98YEDU0LSL" localSheetId="28" hidden="1">#REF!</definedName>
    <definedName name="BEx78226TN58UE0CTY98YEDU0LSL" hidden="1">#REF!</definedName>
    <definedName name="BEx7881ZZBWHRAX6W2GY19J8MGEQ" localSheetId="18" hidden="1">#REF!</definedName>
    <definedName name="BEx7881ZZBWHRAX6W2GY19J8MGEQ" localSheetId="28" hidden="1">#REF!</definedName>
    <definedName name="BEx7881ZZBWHRAX6W2GY19J8MGEQ" hidden="1">#REF!</definedName>
    <definedName name="BEx78BSYINF85GYNSCIRD95PH86Q" localSheetId="18" hidden="1">#REF!</definedName>
    <definedName name="BEx78BSYINF85GYNSCIRD95PH86Q" localSheetId="28" hidden="1">#REF!</definedName>
    <definedName name="BEx78BSYINF85GYNSCIRD95PH86Q" hidden="1">#REF!</definedName>
    <definedName name="BEx78HHRIWDLHQX2LG0HWFRYEL1T" localSheetId="18" hidden="1">#REF!</definedName>
    <definedName name="BEx78HHRIWDLHQX2LG0HWFRYEL1T" localSheetId="28" hidden="1">#REF!</definedName>
    <definedName name="BEx78HHRIWDLHQX2LG0HWFRYEL1T" hidden="1">#REF!</definedName>
    <definedName name="BEx78QC4X2YVM9K6MQRB2WJG36N3" localSheetId="18" hidden="1">#REF!</definedName>
    <definedName name="BEx78QC4X2YVM9K6MQRB2WJG36N3" localSheetId="28" hidden="1">#REF!</definedName>
    <definedName name="BEx78QC4X2YVM9K6MQRB2WJG36N3" hidden="1">#REF!</definedName>
    <definedName name="BEx78QMXZ2P1ZB3HJ9O50DWHCMXR" localSheetId="18" hidden="1">#REF!</definedName>
    <definedName name="BEx78QMXZ2P1ZB3HJ9O50DWHCMXR" localSheetId="28" hidden="1">#REF!</definedName>
    <definedName name="BEx78QMXZ2P1ZB3HJ9O50DWHCMXR" hidden="1">#REF!</definedName>
    <definedName name="BEx78SFO5VR28677DWZEMDN7G86X" localSheetId="18" hidden="1">#REF!</definedName>
    <definedName name="BEx78SFO5VR28677DWZEMDN7G86X" localSheetId="28" hidden="1">#REF!</definedName>
    <definedName name="BEx78SFO5VR28677DWZEMDN7G86X" hidden="1">#REF!</definedName>
    <definedName name="BEx78SFOYH1Z0ZDTO47W2M60TW6K" localSheetId="18" hidden="1">#REF!</definedName>
    <definedName name="BEx78SFOYH1Z0ZDTO47W2M60TW6K" localSheetId="28" hidden="1">#REF!</definedName>
    <definedName name="BEx78SFOYH1Z0ZDTO47W2M60TW6K" hidden="1">#REF!</definedName>
    <definedName name="BEx7974EARYYX2ICWU0YC50VO5D8" localSheetId="18" hidden="1">#REF!</definedName>
    <definedName name="BEx7974EARYYX2ICWU0YC50VO5D8" localSheetId="28" hidden="1">#REF!</definedName>
    <definedName name="BEx7974EARYYX2ICWU0YC50VO5D8" hidden="1">#REF!</definedName>
    <definedName name="BEx79JK3E6JO8MX4O35A5G8NZCC8" localSheetId="18" hidden="1">#REF!</definedName>
    <definedName name="BEx79JK3E6JO8MX4O35A5G8NZCC8" localSheetId="28" hidden="1">#REF!</definedName>
    <definedName name="BEx79JK3E6JO8MX4O35A5G8NZCC8" hidden="1">#REF!</definedName>
    <definedName name="BEx79OCP4HQ6XP8EWNGEUDLOZBBS" localSheetId="18" hidden="1">#REF!</definedName>
    <definedName name="BEx79OCP4HQ6XP8EWNGEUDLOZBBS" localSheetId="28" hidden="1">#REF!</definedName>
    <definedName name="BEx79OCP4HQ6XP8EWNGEUDLOZBBS" hidden="1">#REF!</definedName>
    <definedName name="BEx79SEAYKUZB0H4LYBCD6WWJBG2" localSheetId="18" hidden="1">#REF!</definedName>
    <definedName name="BEx79SEAYKUZB0H4LYBCD6WWJBG2" localSheetId="28" hidden="1">#REF!</definedName>
    <definedName name="BEx79SEAYKUZB0H4LYBCD6WWJBG2" hidden="1">#REF!</definedName>
    <definedName name="BEx79SJRHTLS9PYM69O9BWW1FMJK" localSheetId="18" hidden="1">#REF!</definedName>
    <definedName name="BEx79SJRHTLS9PYM69O9BWW1FMJK" localSheetId="28" hidden="1">#REF!</definedName>
    <definedName name="BEx79SJRHTLS9PYM69O9BWW1FMJK" hidden="1">#REF!</definedName>
    <definedName name="BEx79YJJLBELICW9F9FRYSCQ101L" localSheetId="18" hidden="1">#REF!</definedName>
    <definedName name="BEx79YJJLBELICW9F9FRYSCQ101L" localSheetId="28" hidden="1">#REF!</definedName>
    <definedName name="BEx79YJJLBELICW9F9FRYSCQ101L" hidden="1">#REF!</definedName>
    <definedName name="BEx79YUC7B0V77FSBGIRCY1BR4VK" localSheetId="18" hidden="1">#REF!</definedName>
    <definedName name="BEx79YUC7B0V77FSBGIRCY1BR4VK" localSheetId="28" hidden="1">#REF!</definedName>
    <definedName name="BEx79YUC7B0V77FSBGIRCY1BR4VK" hidden="1">#REF!</definedName>
    <definedName name="BEx7A06T3RC2891FUX05G3QPRAUE" localSheetId="18" hidden="1">#REF!</definedName>
    <definedName name="BEx7A06T3RC2891FUX05G3QPRAUE" localSheetId="28" hidden="1">#REF!</definedName>
    <definedName name="BEx7A06T3RC2891FUX05G3QPRAUE" hidden="1">#REF!</definedName>
    <definedName name="BEx7A9S3JA1X7FH4CFSQLTZC4691" localSheetId="18" hidden="1">#REF!</definedName>
    <definedName name="BEx7A9S3JA1X7FH4CFSQLTZC4691" localSheetId="28" hidden="1">#REF!</definedName>
    <definedName name="BEx7A9S3JA1X7FH4CFSQLTZC4691" hidden="1">#REF!</definedName>
    <definedName name="BEx7ABA2C9IWH5VSLVLLLCY62161" localSheetId="18" hidden="1">#REF!</definedName>
    <definedName name="BEx7ABA2C9IWH5VSLVLLLCY62161" localSheetId="28" hidden="1">#REF!</definedName>
    <definedName name="BEx7ABA2C9IWH5VSLVLLLCY62161" hidden="1">#REF!</definedName>
    <definedName name="BEx7AE4LPLX8N85BYB0WCO5S7ZPV" localSheetId="18" hidden="1">#REF!</definedName>
    <definedName name="BEx7AE4LPLX8N85BYB0WCO5S7ZPV" localSheetId="28" hidden="1">#REF!</definedName>
    <definedName name="BEx7AE4LPLX8N85BYB0WCO5S7ZPV" hidden="1">#REF!</definedName>
    <definedName name="BEx7AR0EEP9O5JPPEKQWG1TC860T" localSheetId="18" hidden="1">#REF!</definedName>
    <definedName name="BEx7AR0EEP9O5JPPEKQWG1TC860T" localSheetId="28" hidden="1">#REF!</definedName>
    <definedName name="BEx7AR0EEP9O5JPPEKQWG1TC860T" hidden="1">#REF!</definedName>
    <definedName name="BEx7ASD1I654MEDCO6GGWA95PXSC" localSheetId="18" hidden="1">#REF!</definedName>
    <definedName name="BEx7ASD1I654MEDCO6GGWA95PXSC" localSheetId="28" hidden="1">#REF!</definedName>
    <definedName name="BEx7ASD1I654MEDCO6GGWA95PXSC" hidden="1">#REF!</definedName>
    <definedName name="BEx7AURD3S7JGN4D3YK1QAG6TAFA" localSheetId="18" hidden="1">#REF!</definedName>
    <definedName name="BEx7AURD3S7JGN4D3YK1QAG6TAFA" localSheetId="28" hidden="1">#REF!</definedName>
    <definedName name="BEx7AURD3S7JGN4D3YK1QAG6TAFA" hidden="1">#REF!</definedName>
    <definedName name="BEx7AVCX9S5RJP3NSZ4QM4E6ERDT" localSheetId="18" hidden="1">#REF!</definedName>
    <definedName name="BEx7AVCX9S5RJP3NSZ4QM4E6ERDT" localSheetId="28" hidden="1">#REF!</definedName>
    <definedName name="BEx7AVCX9S5RJP3NSZ4QM4E6ERDT" hidden="1">#REF!</definedName>
    <definedName name="BEx7AVYIGP0930MV5JEBWRYCJN68" localSheetId="18" hidden="1">#REF!</definedName>
    <definedName name="BEx7AVYIGP0930MV5JEBWRYCJN68" localSheetId="28" hidden="1">#REF!</definedName>
    <definedName name="BEx7AVYIGP0930MV5JEBWRYCJN68" hidden="1">#REF!</definedName>
    <definedName name="BEx7B6LH6917TXOSAAQ6U7HVF018" localSheetId="18" hidden="1">#REF!</definedName>
    <definedName name="BEx7B6LH6917TXOSAAQ6U7HVF018" localSheetId="28" hidden="1">#REF!</definedName>
    <definedName name="BEx7B6LH6917TXOSAAQ6U7HVF018" hidden="1">#REF!</definedName>
    <definedName name="BEx7BN8E88JR3K1BSLAZRPSFPQ9L" localSheetId="18" hidden="1">#REF!</definedName>
    <definedName name="BEx7BN8E88JR3K1BSLAZRPSFPQ9L" localSheetId="28" hidden="1">#REF!</definedName>
    <definedName name="BEx7BN8E88JR3K1BSLAZRPSFPQ9L" hidden="1">#REF!</definedName>
    <definedName name="BEx7BP14RMS3638K85OM4NCYLRHG" localSheetId="18" hidden="1">#REF!</definedName>
    <definedName name="BEx7BP14RMS3638K85OM4NCYLRHG" localSheetId="28" hidden="1">#REF!</definedName>
    <definedName name="BEx7BP14RMS3638K85OM4NCYLRHG" hidden="1">#REF!</definedName>
    <definedName name="BEx7BPXFZXJ79FQ0E8AQE21PGVHA" localSheetId="18" hidden="1">#REF!</definedName>
    <definedName name="BEx7BPXFZXJ79FQ0E8AQE21PGVHA" localSheetId="28" hidden="1">#REF!</definedName>
    <definedName name="BEx7BPXFZXJ79FQ0E8AQE21PGVHA" hidden="1">#REF!</definedName>
    <definedName name="BEx7C04AM39DQMC1TIX7CFZ2ADHX" localSheetId="18" hidden="1">#REF!</definedName>
    <definedName name="BEx7C04AM39DQMC1TIX7CFZ2ADHX" localSheetId="28" hidden="1">#REF!</definedName>
    <definedName name="BEx7C04AM39DQMC1TIX7CFZ2ADHX" hidden="1">#REF!</definedName>
    <definedName name="BEx7C346X4AX2J1QPM4NBC7JL5W9" localSheetId="18" hidden="1">#REF!</definedName>
    <definedName name="BEx7C346X4AX2J1QPM4NBC7JL5W9" localSheetId="28" hidden="1">#REF!</definedName>
    <definedName name="BEx7C346X4AX2J1QPM4NBC7JL5W9" hidden="1">#REF!</definedName>
    <definedName name="BEx7C40F0PQURHPI6YQ39NFIR86Z" localSheetId="18" hidden="1">#REF!</definedName>
    <definedName name="BEx7C40F0PQURHPI6YQ39NFIR86Z" localSheetId="28" hidden="1">#REF!</definedName>
    <definedName name="BEx7C40F0PQURHPI6YQ39NFIR86Z" hidden="1">#REF!</definedName>
    <definedName name="BEx7C7B9VCY7N0H7N1NH6HNNH724" localSheetId="18" hidden="1">#REF!</definedName>
    <definedName name="BEx7C7B9VCY7N0H7N1NH6HNNH724" localSheetId="28" hidden="1">#REF!</definedName>
    <definedName name="BEx7C7B9VCY7N0H7N1NH6HNNH724" hidden="1">#REF!</definedName>
    <definedName name="BEx7C93VR7SYRIJS1JO8YZKSFAW9" localSheetId="18" hidden="1">#REF!</definedName>
    <definedName name="BEx7C93VR7SYRIJS1JO8YZKSFAW9" localSheetId="28" hidden="1">#REF!</definedName>
    <definedName name="BEx7C93VR7SYRIJS1JO8YZKSFAW9" hidden="1">#REF!</definedName>
    <definedName name="BEx7CCPC6R1KQQZ2JQU6EFI1G0RM" localSheetId="18" hidden="1">#REF!</definedName>
    <definedName name="BEx7CCPC6R1KQQZ2JQU6EFI1G0RM" localSheetId="28" hidden="1">#REF!</definedName>
    <definedName name="BEx7CCPC6R1KQQZ2JQU6EFI1G0RM" hidden="1">#REF!</definedName>
    <definedName name="BEx7CIJST9GLS2QD383UK7VUDTGL" localSheetId="18" hidden="1">#REF!</definedName>
    <definedName name="BEx7CIJST9GLS2QD383UK7VUDTGL" localSheetId="28" hidden="1">#REF!</definedName>
    <definedName name="BEx7CIJST9GLS2QD383UK7VUDTGL" hidden="1">#REF!</definedName>
    <definedName name="BEx7CO8T2XKC7GHDSYNAWTZ9L7YR" localSheetId="18" hidden="1">#REF!</definedName>
    <definedName name="BEx7CO8T2XKC7GHDSYNAWTZ9L7YR" localSheetId="28" hidden="1">#REF!</definedName>
    <definedName name="BEx7CO8T2XKC7GHDSYNAWTZ9L7YR" hidden="1">#REF!</definedName>
    <definedName name="BEx7CW1CF00DO8A36UNC2X7K65C2" localSheetId="18" hidden="1">#REF!</definedName>
    <definedName name="BEx7CW1CF00DO8A36UNC2X7K65C2" localSheetId="28" hidden="1">#REF!</definedName>
    <definedName name="BEx7CW1CF00DO8A36UNC2X7K65C2" hidden="1">#REF!</definedName>
    <definedName name="BEx7CW6NFRL2P4XWP0MWHIYA97KF" localSheetId="18" hidden="1">#REF!</definedName>
    <definedName name="BEx7CW6NFRL2P4XWP0MWHIYA97KF" localSheetId="28" hidden="1">#REF!</definedName>
    <definedName name="BEx7CW6NFRL2P4XWP0MWHIYA97KF" hidden="1">#REF!</definedName>
    <definedName name="BEx7CZXN83U7XFVGG1P1N6ZCQK7U" localSheetId="18" hidden="1">#REF!</definedName>
    <definedName name="BEx7CZXN83U7XFVGG1P1N6ZCQK7U" localSheetId="28" hidden="1">#REF!</definedName>
    <definedName name="BEx7CZXN83U7XFVGG1P1N6ZCQK7U" hidden="1">#REF!</definedName>
    <definedName name="BEx7D14R4J25CLH301NHMGU8FSWM" localSheetId="18" hidden="1">#REF!</definedName>
    <definedName name="BEx7D14R4J25CLH301NHMGU8FSWM" localSheetId="28" hidden="1">#REF!</definedName>
    <definedName name="BEx7D14R4J25CLH301NHMGU8FSWM" hidden="1">#REF!</definedName>
    <definedName name="BEx7D38BE0Z9QLQBDMGARM9USFPM" localSheetId="18" hidden="1">#REF!</definedName>
    <definedName name="BEx7D38BE0Z9QLQBDMGARM9USFPM" localSheetId="28" hidden="1">#REF!</definedName>
    <definedName name="BEx7D38BE0Z9QLQBDMGARM9USFPM" hidden="1">#REF!</definedName>
    <definedName name="BEx7D5RWKRS4W71J4NZ6ZSFHPKFT" localSheetId="18" hidden="1">#REF!</definedName>
    <definedName name="BEx7D5RWKRS4W71J4NZ6ZSFHPKFT" localSheetId="28" hidden="1">#REF!</definedName>
    <definedName name="BEx7D5RWKRS4W71J4NZ6ZSFHPKFT" hidden="1">#REF!</definedName>
    <definedName name="BEx7D8H1TPOX1UN17QZYEV7Q58GA" localSheetId="18" hidden="1">#REF!</definedName>
    <definedName name="BEx7D8H1TPOX1UN17QZYEV7Q58GA" localSheetId="28" hidden="1">#REF!</definedName>
    <definedName name="BEx7D8H1TPOX1UN17QZYEV7Q58GA" hidden="1">#REF!</definedName>
    <definedName name="BEx7DGF13H2074LRWFZQ45PZ6JPX" localSheetId="18" hidden="1">#REF!</definedName>
    <definedName name="BEx7DGF13H2074LRWFZQ45PZ6JPX" localSheetId="28" hidden="1">#REF!</definedName>
    <definedName name="BEx7DGF13H2074LRWFZQ45PZ6JPX" hidden="1">#REF!</definedName>
    <definedName name="BEx7DHBE0SOC5KXWWQ73WUDBRX8J" localSheetId="18" hidden="1">#REF!</definedName>
    <definedName name="BEx7DHBE0SOC5KXWWQ73WUDBRX8J" localSheetId="28" hidden="1">#REF!</definedName>
    <definedName name="BEx7DHBE0SOC5KXWWQ73WUDBRX8J" hidden="1">#REF!</definedName>
    <definedName name="BEx7DKWUXEDIISSX4GDD4YYT887F" localSheetId="18" hidden="1">#REF!</definedName>
    <definedName name="BEx7DKWUXEDIISSX4GDD4YYT887F" localSheetId="28" hidden="1">#REF!</definedName>
    <definedName name="BEx7DKWUXEDIISSX4GDD4YYT887F" hidden="1">#REF!</definedName>
    <definedName name="BEx7DMUYR2HC26WW7AOB1TULERMB" localSheetId="18" hidden="1">#REF!</definedName>
    <definedName name="BEx7DMUYR2HC26WW7AOB1TULERMB" localSheetId="28" hidden="1">#REF!</definedName>
    <definedName name="BEx7DMUYR2HC26WW7AOB1TULERMB" hidden="1">#REF!</definedName>
    <definedName name="BEx7DVJTRV44IMJIBFXELE67SZ7S" localSheetId="18" hidden="1">#REF!</definedName>
    <definedName name="BEx7DVJTRV44IMJIBFXELE67SZ7S" localSheetId="28" hidden="1">#REF!</definedName>
    <definedName name="BEx7DVJTRV44IMJIBFXELE67SZ7S" hidden="1">#REF!</definedName>
    <definedName name="BEx7DVUMFCI5INHMVFIJ44RTTSTT" localSheetId="18" hidden="1">#REF!</definedName>
    <definedName name="BEx7DVUMFCI5INHMVFIJ44RTTSTT" localSheetId="28" hidden="1">#REF!</definedName>
    <definedName name="BEx7DVUMFCI5INHMVFIJ44RTTSTT" hidden="1">#REF!</definedName>
    <definedName name="BEx7E2QT2U8THYOKBPXONB1B47WH" localSheetId="18" hidden="1">#REF!</definedName>
    <definedName name="BEx7E2QT2U8THYOKBPXONB1B47WH" localSheetId="28" hidden="1">#REF!</definedName>
    <definedName name="BEx7E2QT2U8THYOKBPXONB1B47WH" hidden="1">#REF!</definedName>
    <definedName name="BEx7E5QP7W6UKO74F5Y0VJ741HS5" localSheetId="18" hidden="1">#REF!</definedName>
    <definedName name="BEx7E5QP7W6UKO74F5Y0VJ741HS5" localSheetId="28" hidden="1">#REF!</definedName>
    <definedName name="BEx7E5QP7W6UKO74F5Y0VJ741HS5" hidden="1">#REF!</definedName>
    <definedName name="BEx7E6N29HGH3I47AFB2DCS6MVS6" localSheetId="18" hidden="1">#REF!</definedName>
    <definedName name="BEx7E6N29HGH3I47AFB2DCS6MVS6" localSheetId="28" hidden="1">#REF!</definedName>
    <definedName name="BEx7E6N29HGH3I47AFB2DCS6MVS6" hidden="1">#REF!</definedName>
    <definedName name="BEx7EBA8IYHQKT7IQAOAML660SYA" localSheetId="18" hidden="1">#REF!</definedName>
    <definedName name="BEx7EBA8IYHQKT7IQAOAML660SYA" localSheetId="28" hidden="1">#REF!</definedName>
    <definedName name="BEx7EBA8IYHQKT7IQAOAML660SYA" hidden="1">#REF!</definedName>
    <definedName name="BEx7EI6C8MCRZFEQYUBE5FSUTIHK" localSheetId="18" hidden="1">#REF!</definedName>
    <definedName name="BEx7EI6C8MCRZFEQYUBE5FSUTIHK" localSheetId="28" hidden="1">#REF!</definedName>
    <definedName name="BEx7EI6C8MCRZFEQYUBE5FSUTIHK" hidden="1">#REF!</definedName>
    <definedName name="BEx7EI6DL1Z6UWLFBXAKVGZTKHWJ" localSheetId="18" hidden="1">#REF!</definedName>
    <definedName name="BEx7EI6DL1Z6UWLFBXAKVGZTKHWJ" localSheetId="28" hidden="1">#REF!</definedName>
    <definedName name="BEx7EI6DL1Z6UWLFBXAKVGZTKHWJ" hidden="1">#REF!</definedName>
    <definedName name="BEx7EQKHX7GZYOLXRDU534TT4H64" localSheetId="18" hidden="1">#REF!</definedName>
    <definedName name="BEx7EQKHX7GZYOLXRDU534TT4H64" localSheetId="28" hidden="1">#REF!</definedName>
    <definedName name="BEx7EQKHX7GZYOLXRDU534TT4H64" hidden="1">#REF!</definedName>
    <definedName name="BEx7ETV6L1TM7JSXJIGK3FC6RVZW" localSheetId="18" hidden="1">#REF!</definedName>
    <definedName name="BEx7ETV6L1TM7JSXJIGK3FC6RVZW" localSheetId="28" hidden="1">#REF!</definedName>
    <definedName name="BEx7ETV6L1TM7JSXJIGK3FC6RVZW" hidden="1">#REF!</definedName>
    <definedName name="BEx7EYYLHMBYQTH6I377FCQS7CSX" localSheetId="18" hidden="1">#REF!</definedName>
    <definedName name="BEx7EYYLHMBYQTH6I377FCQS7CSX" localSheetId="28" hidden="1">#REF!</definedName>
    <definedName name="BEx7EYYLHMBYQTH6I377FCQS7CSX" hidden="1">#REF!</definedName>
    <definedName name="BEx7FCLG1RYI2SNOU1Y2GQZNZSWA" localSheetId="18" hidden="1">#REF!</definedName>
    <definedName name="BEx7FCLG1RYI2SNOU1Y2GQZNZSWA" localSheetId="28" hidden="1">#REF!</definedName>
    <definedName name="BEx7FCLG1RYI2SNOU1Y2GQZNZSWA" hidden="1">#REF!</definedName>
    <definedName name="BEx7FN32ZGWOAA4TTH79KINTDWR9" localSheetId="18" hidden="1">#REF!</definedName>
    <definedName name="BEx7FN32ZGWOAA4TTH79KINTDWR9" localSheetId="28" hidden="1">#REF!</definedName>
    <definedName name="BEx7FN32ZGWOAA4TTH79KINTDWR9" hidden="1">#REF!</definedName>
    <definedName name="BEx7FV0WJHXL6X5JNQ2ZX45PX49P" localSheetId="18" hidden="1">#REF!</definedName>
    <definedName name="BEx7FV0WJHXL6X5JNQ2ZX45PX49P" localSheetId="28" hidden="1">#REF!</definedName>
    <definedName name="BEx7FV0WJHXL6X5JNQ2ZX45PX49P" hidden="1">#REF!</definedName>
    <definedName name="BEx7G82CKM3NIY1PHNFK28M09PCH" localSheetId="18" hidden="1">#REF!</definedName>
    <definedName name="BEx7G82CKM3NIY1PHNFK28M09PCH" localSheetId="28" hidden="1">#REF!</definedName>
    <definedName name="BEx7G82CKM3NIY1PHNFK28M09PCH" hidden="1">#REF!</definedName>
    <definedName name="BEx7GR3ENYWRXXS5IT0UMEGOLGUH" localSheetId="18" hidden="1">#REF!</definedName>
    <definedName name="BEx7GR3ENYWRXXS5IT0UMEGOLGUH" localSheetId="28" hidden="1">#REF!</definedName>
    <definedName name="BEx7GR3ENYWRXXS5IT0UMEGOLGUH" hidden="1">#REF!</definedName>
    <definedName name="BEx7GSAL6P7TASL8MB63RFST1LJL" localSheetId="18" hidden="1">#REF!</definedName>
    <definedName name="BEx7GSAL6P7TASL8MB63RFST1LJL" localSheetId="28" hidden="1">#REF!</definedName>
    <definedName name="BEx7GSAL6P7TASL8MB63RFST1LJL" hidden="1">#REF!</definedName>
    <definedName name="BEx7H0JD6I5I8WQLLWOYWY5YWPQE" localSheetId="18" hidden="1">#REF!</definedName>
    <definedName name="BEx7H0JD6I5I8WQLLWOYWY5YWPQE" localSheetId="28" hidden="1">#REF!</definedName>
    <definedName name="BEx7H0JD6I5I8WQLLWOYWY5YWPQE" hidden="1">#REF!</definedName>
    <definedName name="BEx7H14XCXH7WEXEY1HVO53A6AGH" localSheetId="18" hidden="1">#REF!</definedName>
    <definedName name="BEx7H14XCXH7WEXEY1HVO53A6AGH" localSheetId="28" hidden="1">#REF!</definedName>
    <definedName name="BEx7H14XCXH7WEXEY1HVO53A6AGH" hidden="1">#REF!</definedName>
    <definedName name="BEx7HGVBEF4LEIF6RC14N3PSU461" localSheetId="18" hidden="1">#REF!</definedName>
    <definedName name="BEx7HGVBEF4LEIF6RC14N3PSU461" localSheetId="28" hidden="1">#REF!</definedName>
    <definedName name="BEx7HGVBEF4LEIF6RC14N3PSU461" hidden="1">#REF!</definedName>
    <definedName name="BEx7HQ5T9FZ42QWS09UO4DT42Y0R" localSheetId="18" hidden="1">#REF!</definedName>
    <definedName name="BEx7HQ5T9FZ42QWS09UO4DT42Y0R" localSheetId="28" hidden="1">#REF!</definedName>
    <definedName name="BEx7HQ5T9FZ42QWS09UO4DT42Y0R" hidden="1">#REF!</definedName>
    <definedName name="BEx7HRCZE3CVGON1HV07MT5MNDZ3" localSheetId="18" hidden="1">#REF!</definedName>
    <definedName name="BEx7HRCZE3CVGON1HV07MT5MNDZ3" localSheetId="28" hidden="1">#REF!</definedName>
    <definedName name="BEx7HRCZE3CVGON1HV07MT5MNDZ3" hidden="1">#REF!</definedName>
    <definedName name="BEx7HWGE2CANG5M17X4C8YNC3N8F" localSheetId="18" hidden="1">#REF!</definedName>
    <definedName name="BEx7HWGE2CANG5M17X4C8YNC3N8F" localSheetId="28" hidden="1">#REF!</definedName>
    <definedName name="BEx7HWGE2CANG5M17X4C8YNC3N8F" hidden="1">#REF!</definedName>
    <definedName name="BEx7IB54GU5UCTJS549UBDW43EJL" localSheetId="18" hidden="1">#REF!</definedName>
    <definedName name="BEx7IB54GU5UCTJS549UBDW43EJL" localSheetId="28" hidden="1">#REF!</definedName>
    <definedName name="BEx7IB54GU5UCTJS549UBDW43EJL" hidden="1">#REF!</definedName>
    <definedName name="BEx7IBVYN47SFZIA0K4MDKQZNN9V" localSheetId="18" hidden="1">#REF!</definedName>
    <definedName name="BEx7IBVYN47SFZIA0K4MDKQZNN9V" localSheetId="28" hidden="1">#REF!</definedName>
    <definedName name="BEx7IBVYN47SFZIA0K4MDKQZNN9V" hidden="1">#REF!</definedName>
    <definedName name="BEx7IGOMJB39HUONENRXTK1MFHGE" localSheetId="18" hidden="1">#REF!</definedName>
    <definedName name="BEx7IGOMJB39HUONENRXTK1MFHGE" localSheetId="28" hidden="1">#REF!</definedName>
    <definedName name="BEx7IGOMJB39HUONENRXTK1MFHGE" hidden="1">#REF!</definedName>
    <definedName name="BEx7ISO6LTCYYDK0J6IN4PG2P6SW" localSheetId="18" hidden="1">#REF!</definedName>
    <definedName name="BEx7ISO6LTCYYDK0J6IN4PG2P6SW" localSheetId="28" hidden="1">#REF!</definedName>
    <definedName name="BEx7ISO6LTCYYDK0J6IN4PG2P6SW" hidden="1">#REF!</definedName>
    <definedName name="BEx7IV2IJ5WT7UC0UG7WP0WF2JZI" localSheetId="18" hidden="1">#REF!</definedName>
    <definedName name="BEx7IV2IJ5WT7UC0UG7WP0WF2JZI" localSheetId="28" hidden="1">#REF!</definedName>
    <definedName name="BEx7IV2IJ5WT7UC0UG7WP0WF2JZI" hidden="1">#REF!</definedName>
    <definedName name="BEx7IXGU74GE5E4S6W4Z13AR092Y" localSheetId="18" hidden="1">#REF!</definedName>
    <definedName name="BEx7IXGU74GE5E4S6W4Z13AR092Y" localSheetId="28" hidden="1">#REF!</definedName>
    <definedName name="BEx7IXGU74GE5E4S6W4Z13AR092Y" hidden="1">#REF!</definedName>
    <definedName name="BEx7J4YL8Q3BI1MLH16YYQ18IJRD" localSheetId="18" hidden="1">#REF!</definedName>
    <definedName name="BEx7J4YL8Q3BI1MLH16YYQ18IJRD" localSheetId="28" hidden="1">#REF!</definedName>
    <definedName name="BEx7J4YL8Q3BI1MLH16YYQ18IJRD" hidden="1">#REF!</definedName>
    <definedName name="BEx7J5K5QVUOXI6A663KUWL6PO3O" localSheetId="18" hidden="1">#REF!</definedName>
    <definedName name="BEx7J5K5QVUOXI6A663KUWL6PO3O" localSheetId="28" hidden="1">#REF!</definedName>
    <definedName name="BEx7J5K5QVUOXI6A663KUWL6PO3O" hidden="1">#REF!</definedName>
    <definedName name="BEx7JH3HGBPI07OHZ5LFYK0UFZQR" localSheetId="18" hidden="1">#REF!</definedName>
    <definedName name="BEx7JH3HGBPI07OHZ5LFYK0UFZQR" localSheetId="28" hidden="1">#REF!</definedName>
    <definedName name="BEx7JH3HGBPI07OHZ5LFYK0UFZQR" hidden="1">#REF!</definedName>
    <definedName name="BEx7JRL3MHRMVLQF3EN15MXRPN68" localSheetId="18" hidden="1">#REF!</definedName>
    <definedName name="BEx7JRL3MHRMVLQF3EN15MXRPN68" localSheetId="28" hidden="1">#REF!</definedName>
    <definedName name="BEx7JRL3MHRMVLQF3EN15MXRPN68" hidden="1">#REF!</definedName>
    <definedName name="BEx7JV194190CNM6WWGQ3UBJ3CHH" localSheetId="18" hidden="1">#REF!</definedName>
    <definedName name="BEx7JV194190CNM6WWGQ3UBJ3CHH" localSheetId="28" hidden="1">#REF!</definedName>
    <definedName name="BEx7JV194190CNM6WWGQ3UBJ3CHH" hidden="1">#REF!</definedName>
    <definedName name="BEx7JZJ4AE8AGMWPK3XPBTBUBZ48" localSheetId="18" hidden="1">#REF!</definedName>
    <definedName name="BEx7JZJ4AE8AGMWPK3XPBTBUBZ48" localSheetId="28" hidden="1">#REF!</definedName>
    <definedName name="BEx7JZJ4AE8AGMWPK3XPBTBUBZ48" hidden="1">#REF!</definedName>
    <definedName name="BEx7K7GZ607XQOGB81A1HINBTGOZ" localSheetId="18" hidden="1">#REF!</definedName>
    <definedName name="BEx7K7GZ607XQOGB81A1HINBTGOZ" localSheetId="28" hidden="1">#REF!</definedName>
    <definedName name="BEx7K7GZ607XQOGB81A1HINBTGOZ" hidden="1">#REF!</definedName>
    <definedName name="BEx7KEYPBDXSNROH8M6CDCBN6B50" localSheetId="18" hidden="1">#REF!</definedName>
    <definedName name="BEx7KEYPBDXSNROH8M6CDCBN6B50" localSheetId="28" hidden="1">#REF!</definedName>
    <definedName name="BEx7KEYPBDXSNROH8M6CDCBN6B50" hidden="1">#REF!</definedName>
    <definedName name="BEx7KH7PZ0A6FSWA4LAN2CMZ0WSF" localSheetId="18" hidden="1">#REF!</definedName>
    <definedName name="BEx7KH7PZ0A6FSWA4LAN2CMZ0WSF" localSheetId="28" hidden="1">#REF!</definedName>
    <definedName name="BEx7KH7PZ0A6FSWA4LAN2CMZ0WSF" hidden="1">#REF!</definedName>
    <definedName name="BEx7KNCTL6VMNQP4MFMHOMV1WI1Y" localSheetId="18" hidden="1">#REF!</definedName>
    <definedName name="BEx7KNCTL6VMNQP4MFMHOMV1WI1Y" localSheetId="28" hidden="1">#REF!</definedName>
    <definedName name="BEx7KNCTL6VMNQP4MFMHOMV1WI1Y" hidden="1">#REF!</definedName>
    <definedName name="BEx7KSAS8BZT6H8OQCZ5DNSTMO07" localSheetId="18" hidden="1">#REF!</definedName>
    <definedName name="BEx7KSAS8BZT6H8OQCZ5DNSTMO07" localSheetId="28" hidden="1">#REF!</definedName>
    <definedName name="BEx7KSAS8BZT6H8OQCZ5DNSTMO07" hidden="1">#REF!</definedName>
    <definedName name="BEx7KWHTBD21COXVI4HNEQH0Z3L8" localSheetId="18" hidden="1">#REF!</definedName>
    <definedName name="BEx7KWHTBD21COXVI4HNEQH0Z3L8" localSheetId="28" hidden="1">#REF!</definedName>
    <definedName name="BEx7KWHTBD21COXVI4HNEQH0Z3L8" hidden="1">#REF!</definedName>
    <definedName name="BEx7KXUGRMRSUXCM97Z7VRZQ9JH2" localSheetId="18" hidden="1">#REF!</definedName>
    <definedName name="BEx7KXUGRMRSUXCM97Z7VRZQ9JH2" localSheetId="28" hidden="1">#REF!</definedName>
    <definedName name="BEx7KXUGRMRSUXCM97Z7VRZQ9JH2" hidden="1">#REF!</definedName>
    <definedName name="BEx7L5C6U8MP6IZ67BD649WQYJEK" localSheetId="18" hidden="1">#REF!</definedName>
    <definedName name="BEx7L5C6U8MP6IZ67BD649WQYJEK" localSheetId="28" hidden="1">#REF!</definedName>
    <definedName name="BEx7L5C6U8MP6IZ67BD649WQYJEK" hidden="1">#REF!</definedName>
    <definedName name="BEx7L8HEYEVTATR0OG5JJO647KNI" localSheetId="18" hidden="1">#REF!</definedName>
    <definedName name="BEx7L8HEYEVTATR0OG5JJO647KNI" localSheetId="28" hidden="1">#REF!</definedName>
    <definedName name="BEx7L8HEYEVTATR0OG5JJO647KNI" hidden="1">#REF!</definedName>
    <definedName name="BEx7L8XOV64OMS15ZFURFEUXLMWF" localSheetId="18" hidden="1">#REF!</definedName>
    <definedName name="BEx7L8XOV64OMS15ZFURFEUXLMWF" localSheetId="28" hidden="1">#REF!</definedName>
    <definedName name="BEx7L8XOV64OMS15ZFURFEUXLMWF" hidden="1">#REF!</definedName>
    <definedName name="BEx7LPF478MRAYB9TQ6LDML6O3BY" localSheetId="18" hidden="1">#REF!</definedName>
    <definedName name="BEx7LPF478MRAYB9TQ6LDML6O3BY" localSheetId="28" hidden="1">#REF!</definedName>
    <definedName name="BEx7LPF478MRAYB9TQ6LDML6O3BY" hidden="1">#REF!</definedName>
    <definedName name="BEx7LPV780NFCG1VX4EKJ29YXOLZ" localSheetId="18" hidden="1">#REF!</definedName>
    <definedName name="BEx7LPV780NFCG1VX4EKJ29YXOLZ" localSheetId="28" hidden="1">#REF!</definedName>
    <definedName name="BEx7LPV780NFCG1VX4EKJ29YXOLZ" hidden="1">#REF!</definedName>
    <definedName name="BEx7LQ0PD30NJWOAYKPEYHM9J83B" localSheetId="18" hidden="1">#REF!</definedName>
    <definedName name="BEx7LQ0PD30NJWOAYKPEYHM9J83B" localSheetId="28" hidden="1">#REF!</definedName>
    <definedName name="BEx7LQ0PD30NJWOAYKPEYHM9J83B" hidden="1">#REF!</definedName>
    <definedName name="BEx7M4EKEDHZ1ZZ91NDLSUNPUFPZ" localSheetId="18" hidden="1">#REF!</definedName>
    <definedName name="BEx7M4EKEDHZ1ZZ91NDLSUNPUFPZ" localSheetId="28" hidden="1">#REF!</definedName>
    <definedName name="BEx7M4EKEDHZ1ZZ91NDLSUNPUFPZ" hidden="1">#REF!</definedName>
    <definedName name="BEx7MAUI1JJFDIJGDW4RWY5384LY" localSheetId="18" hidden="1">#REF!</definedName>
    <definedName name="BEx7MAUI1JJFDIJGDW4RWY5384LY" localSheetId="28" hidden="1">#REF!</definedName>
    <definedName name="BEx7MAUI1JJFDIJGDW4RWY5384LY" hidden="1">#REF!</definedName>
    <definedName name="BEx7MI1EW6N7FOBHWJLYC02TZSKR" localSheetId="18" hidden="1">#REF!</definedName>
    <definedName name="BEx7MI1EW6N7FOBHWJLYC02TZSKR" localSheetId="28" hidden="1">#REF!</definedName>
    <definedName name="BEx7MI1EW6N7FOBHWJLYC02TZSKR" hidden="1">#REF!</definedName>
    <definedName name="BEx7MJZO3UKAMJ53UWOJ5ZD4GGMQ" localSheetId="18" hidden="1">#REF!</definedName>
    <definedName name="BEx7MJZO3UKAMJ53UWOJ5ZD4GGMQ" localSheetId="28" hidden="1">#REF!</definedName>
    <definedName name="BEx7MJZO3UKAMJ53UWOJ5ZD4GGMQ" hidden="1">#REF!</definedName>
    <definedName name="BEx7MO17TZ6L4457Q12FYYLUUZAZ" localSheetId="18" hidden="1">#REF!</definedName>
    <definedName name="BEx7MO17TZ6L4457Q12FYYLUUZAZ" localSheetId="28" hidden="1">#REF!</definedName>
    <definedName name="BEx7MO17TZ6L4457Q12FYYLUUZAZ" hidden="1">#REF!</definedName>
    <definedName name="BEx7MT4MFNXIVQGAT6D971GZW7CA" localSheetId="18" hidden="1">#REF!</definedName>
    <definedName name="BEx7MT4MFNXIVQGAT6D971GZW7CA" localSheetId="28" hidden="1">#REF!</definedName>
    <definedName name="BEx7MT4MFNXIVQGAT6D971GZW7CA" hidden="1">#REF!</definedName>
    <definedName name="BEx7MUMLPPX92MX7SA8S1PLONDL8" localSheetId="18" hidden="1">#REF!</definedName>
    <definedName name="BEx7MUMLPPX92MX7SA8S1PLONDL8" localSheetId="28" hidden="1">#REF!</definedName>
    <definedName name="BEx7MUMLPPX92MX7SA8S1PLONDL8" hidden="1">#REF!</definedName>
    <definedName name="BEx7MX0W532Q7CB4V6KFVC9WAOUI" localSheetId="18" hidden="1">#REF!</definedName>
    <definedName name="BEx7MX0W532Q7CB4V6KFVC9WAOUI" localSheetId="28" hidden="1">#REF!</definedName>
    <definedName name="BEx7MX0W532Q7CB4V6KFVC9WAOUI" hidden="1">#REF!</definedName>
    <definedName name="BEx7NB403NE748IF75RXMWOFQ986" localSheetId="18" hidden="1">#REF!</definedName>
    <definedName name="BEx7NB403NE748IF75RXMWOFQ986" localSheetId="28" hidden="1">#REF!</definedName>
    <definedName name="BEx7NB403NE748IF75RXMWOFQ986" hidden="1">#REF!</definedName>
    <definedName name="BEx7NI062THZAM6I8AJWTFJL91CS" localSheetId="18" hidden="1">#REF!</definedName>
    <definedName name="BEx7NI062THZAM6I8AJWTFJL91CS" localSheetId="28" hidden="1">#REF!</definedName>
    <definedName name="BEx7NI062THZAM6I8AJWTFJL91CS" hidden="1">#REF!</definedName>
    <definedName name="BEx904S75BPRYMHF0083JF7ES4NG" localSheetId="18" hidden="1">#REF!</definedName>
    <definedName name="BEx904S75BPRYMHF0083JF7ES4NG" localSheetId="28" hidden="1">#REF!</definedName>
    <definedName name="BEx904S75BPRYMHF0083JF7ES4NG" hidden="1">#REF!</definedName>
    <definedName name="BEx90HDD4RWF7JZGA8GCGG7D63MG" localSheetId="18" hidden="1">#REF!</definedName>
    <definedName name="BEx90HDD4RWF7JZGA8GCGG7D63MG" localSheetId="28" hidden="1">#REF!</definedName>
    <definedName name="BEx90HDD4RWF7JZGA8GCGG7D63MG" hidden="1">#REF!</definedName>
    <definedName name="BEx90HO6UVMFVSV8U0YBZFHNCL38" localSheetId="18" hidden="1">#REF!</definedName>
    <definedName name="BEx90HO6UVMFVSV8U0YBZFHNCL38" localSheetId="28" hidden="1">#REF!</definedName>
    <definedName name="BEx90HO6UVMFVSV8U0YBZFHNCL38" hidden="1">#REF!</definedName>
    <definedName name="BEx90VGH5H09ON2QXYC9WIIEU98T" localSheetId="18" hidden="1">#REF!</definedName>
    <definedName name="BEx90VGH5H09ON2QXYC9WIIEU98T" localSheetId="28" hidden="1">#REF!</definedName>
    <definedName name="BEx90VGH5H09ON2QXYC9WIIEU98T" hidden="1">#REF!</definedName>
    <definedName name="BEx9157279000SVN5XNWQ99JY0WU" localSheetId="18" hidden="1">#REF!</definedName>
    <definedName name="BEx9157279000SVN5XNWQ99JY0WU" localSheetId="28" hidden="1">#REF!</definedName>
    <definedName name="BEx9157279000SVN5XNWQ99JY0WU" hidden="1">#REF!</definedName>
    <definedName name="BEx9175B70QXYAU5A8DJPGZQ46L9" localSheetId="18" hidden="1">#REF!</definedName>
    <definedName name="BEx9175B70QXYAU5A8DJPGZQ46L9" localSheetId="28" hidden="1">#REF!</definedName>
    <definedName name="BEx9175B70QXYAU5A8DJPGZQ46L9" hidden="1">#REF!</definedName>
    <definedName name="BEx91AQQRTV87AO27VWHSFZAD4ZR" localSheetId="18" hidden="1">#REF!</definedName>
    <definedName name="BEx91AQQRTV87AO27VWHSFZAD4ZR" localSheetId="28" hidden="1">#REF!</definedName>
    <definedName name="BEx91AQQRTV87AO27VWHSFZAD4ZR" hidden="1">#REF!</definedName>
    <definedName name="BEx91L8FLL5CWLA2CDHKCOMGVDZN" localSheetId="18" hidden="1">#REF!</definedName>
    <definedName name="BEx91L8FLL5CWLA2CDHKCOMGVDZN" localSheetId="28" hidden="1">#REF!</definedName>
    <definedName name="BEx91L8FLL5CWLA2CDHKCOMGVDZN" hidden="1">#REF!</definedName>
    <definedName name="BEx91OTVH9ZDBC3QTORU8RZX4EOC" localSheetId="18" hidden="1">#REF!</definedName>
    <definedName name="BEx91OTVH9ZDBC3QTORU8RZX4EOC" localSheetId="28" hidden="1">#REF!</definedName>
    <definedName name="BEx91OTVH9ZDBC3QTORU8RZX4EOC" hidden="1">#REF!</definedName>
    <definedName name="BEx91QH5JRZKQP1GPN2SQMR3CKAG" localSheetId="18" hidden="1">#REF!</definedName>
    <definedName name="BEx91QH5JRZKQP1GPN2SQMR3CKAG" localSheetId="28" hidden="1">#REF!</definedName>
    <definedName name="BEx91QH5JRZKQP1GPN2SQMR3CKAG" hidden="1">#REF!</definedName>
    <definedName name="BEx91ROALDNHO7FI4X8L61RH4UJE" localSheetId="18" hidden="1">#REF!</definedName>
    <definedName name="BEx91ROALDNHO7FI4X8L61RH4UJE" localSheetId="28" hidden="1">#REF!</definedName>
    <definedName name="BEx91ROALDNHO7FI4X8L61RH4UJE" hidden="1">#REF!</definedName>
    <definedName name="BEx91TMID71GVYH0U16QM1RV3PX0" localSheetId="18" hidden="1">#REF!</definedName>
    <definedName name="BEx91TMID71GVYH0U16QM1RV3PX0" localSheetId="28" hidden="1">#REF!</definedName>
    <definedName name="BEx91TMID71GVYH0U16QM1RV3PX0" hidden="1">#REF!</definedName>
    <definedName name="BEx91VF2D78PAF337E3L2L81K9W2" localSheetId="18" hidden="1">#REF!</definedName>
    <definedName name="BEx91VF2D78PAF337E3L2L81K9W2" localSheetId="28" hidden="1">#REF!</definedName>
    <definedName name="BEx91VF2D78PAF337E3L2L81K9W2" hidden="1">#REF!</definedName>
    <definedName name="BEx921PNZ46VORG2VRMWREWIC0SE" localSheetId="18" hidden="1">#REF!</definedName>
    <definedName name="BEx921PNZ46VORG2VRMWREWIC0SE" localSheetId="28" hidden="1">#REF!</definedName>
    <definedName name="BEx921PNZ46VORG2VRMWREWIC0SE" hidden="1">#REF!</definedName>
    <definedName name="BEx929CVDCG5CFUQWNDLOSNRQ1FN" localSheetId="18" hidden="1">#REF!</definedName>
    <definedName name="BEx929CVDCG5CFUQWNDLOSNRQ1FN" localSheetId="28" hidden="1">#REF!</definedName>
    <definedName name="BEx929CVDCG5CFUQWNDLOSNRQ1FN" hidden="1">#REF!</definedName>
    <definedName name="BEx92DPEKL5WM5A3CN8674JI0PR3" localSheetId="18" hidden="1">#REF!</definedName>
    <definedName name="BEx92DPEKL5WM5A3CN8674JI0PR3" localSheetId="28" hidden="1">#REF!</definedName>
    <definedName name="BEx92DPEKL5WM5A3CN8674JI0PR3" hidden="1">#REF!</definedName>
    <definedName name="BEx92ER2RMY93TZK0D9L9T3H0GI5" localSheetId="18" hidden="1">#REF!</definedName>
    <definedName name="BEx92ER2RMY93TZK0D9L9T3H0GI5" localSheetId="28" hidden="1">#REF!</definedName>
    <definedName name="BEx92ER2RMY93TZK0D9L9T3H0GI5" hidden="1">#REF!</definedName>
    <definedName name="BEx92FI04PJT4LI23KKIHRXWJDTT" localSheetId="18" hidden="1">#REF!</definedName>
    <definedName name="BEx92FI04PJT4LI23KKIHRXWJDTT" localSheetId="28" hidden="1">#REF!</definedName>
    <definedName name="BEx92FI04PJT4LI23KKIHRXWJDTT" hidden="1">#REF!</definedName>
    <definedName name="BEx92HR14HQ9D5JXCSPA4SS4RT62" localSheetId="18" hidden="1">#REF!</definedName>
    <definedName name="BEx92HR14HQ9D5JXCSPA4SS4RT62" localSheetId="28" hidden="1">#REF!</definedName>
    <definedName name="BEx92HR14HQ9D5JXCSPA4SS4RT62" hidden="1">#REF!</definedName>
    <definedName name="BEx92HWA2D6A5EX9MFG68G0NOMSN" localSheetId="18" hidden="1">#REF!</definedName>
    <definedName name="BEx92HWA2D6A5EX9MFG68G0NOMSN" localSheetId="28" hidden="1">#REF!</definedName>
    <definedName name="BEx92HWA2D6A5EX9MFG68G0NOMSN" hidden="1">#REF!</definedName>
    <definedName name="BEx92I1SQUKW2W7S22E82HLJXRGK" localSheetId="18" hidden="1">#REF!</definedName>
    <definedName name="BEx92I1SQUKW2W7S22E82HLJXRGK" localSheetId="28" hidden="1">#REF!</definedName>
    <definedName name="BEx92I1SQUKW2W7S22E82HLJXRGK" hidden="1">#REF!</definedName>
    <definedName name="BEx92PUBDIXAU1FW5ZAXECMAU0LN" localSheetId="18" hidden="1">#REF!</definedName>
    <definedName name="BEx92PUBDIXAU1FW5ZAXECMAU0LN" localSheetId="28" hidden="1">#REF!</definedName>
    <definedName name="BEx92PUBDIXAU1FW5ZAXECMAU0LN" hidden="1">#REF!</definedName>
    <definedName name="BEx92S8MHFFIVRQ2YSHZNQGOFUHD" localSheetId="18" hidden="1">#REF!</definedName>
    <definedName name="BEx92S8MHFFIVRQ2YSHZNQGOFUHD" localSheetId="28" hidden="1">#REF!</definedName>
    <definedName name="BEx92S8MHFFIVRQ2YSHZNQGOFUHD" hidden="1">#REF!</definedName>
    <definedName name="BEx92VJ5FJGXISSSMOUAESCSIWFV" localSheetId="18" hidden="1">#REF!</definedName>
    <definedName name="BEx92VJ5FJGXISSSMOUAESCSIWFV" localSheetId="28" hidden="1">#REF!</definedName>
    <definedName name="BEx92VJ5FJGXISSSMOUAESCSIWFV" hidden="1">#REF!</definedName>
    <definedName name="BEx93B9OULL2YGC896XXYAAJSTRK" localSheetId="18" hidden="1">#REF!</definedName>
    <definedName name="BEx93B9OULL2YGC896XXYAAJSTRK" localSheetId="28" hidden="1">#REF!</definedName>
    <definedName name="BEx93B9OULL2YGC896XXYAAJSTRK" hidden="1">#REF!</definedName>
    <definedName name="BEx93FRKF99NRT3LH99UTIH7AAYF" localSheetId="18" hidden="1">#REF!</definedName>
    <definedName name="BEx93FRKF99NRT3LH99UTIH7AAYF" localSheetId="28" hidden="1">#REF!</definedName>
    <definedName name="BEx93FRKF99NRT3LH99UTIH7AAYF" hidden="1">#REF!</definedName>
    <definedName name="BEx93M7FSHP50OG34A4W8W8DF12U" localSheetId="18" hidden="1">#REF!</definedName>
    <definedName name="BEx93M7FSHP50OG34A4W8W8DF12U" localSheetId="28" hidden="1">#REF!</definedName>
    <definedName name="BEx93M7FSHP50OG34A4W8W8DF12U" hidden="1">#REF!</definedName>
    <definedName name="BEx93OLWY2O3PRA74U41VG5RXT4Q" localSheetId="18" hidden="1">#REF!</definedName>
    <definedName name="BEx93OLWY2O3PRA74U41VG5RXT4Q" localSheetId="28" hidden="1">#REF!</definedName>
    <definedName name="BEx93OLWY2O3PRA74U41VG5RXT4Q" hidden="1">#REF!</definedName>
    <definedName name="BEx93RWFAF6YJGYUTITVM445C02U" localSheetId="18" hidden="1">#REF!</definedName>
    <definedName name="BEx93RWFAF6YJGYUTITVM445C02U" localSheetId="28" hidden="1">#REF!</definedName>
    <definedName name="BEx93RWFAF6YJGYUTITVM445C02U" hidden="1">#REF!</definedName>
    <definedName name="BEx93SY9RWG3HUV4YXQKXJH9FH14" localSheetId="18" hidden="1">#REF!</definedName>
    <definedName name="BEx93SY9RWG3HUV4YXQKXJH9FH14" localSheetId="28" hidden="1">#REF!</definedName>
    <definedName name="BEx93SY9RWG3HUV4YXQKXJH9FH14" hidden="1">#REF!</definedName>
    <definedName name="BEx93TJUX3U0FJDBG6DDSNQ91R5J" localSheetId="18" hidden="1">#REF!</definedName>
    <definedName name="BEx93TJUX3U0FJDBG6DDSNQ91R5J" localSheetId="28" hidden="1">#REF!</definedName>
    <definedName name="BEx93TJUX3U0FJDBG6DDSNQ91R5J" hidden="1">#REF!</definedName>
    <definedName name="BEx942UCRHMI4B0US31HO95GSC2X" localSheetId="18" hidden="1">#REF!</definedName>
    <definedName name="BEx942UCRHMI4B0US31HO95GSC2X" localSheetId="28" hidden="1">#REF!</definedName>
    <definedName name="BEx942UCRHMI4B0US31HO95GSC2X" hidden="1">#REF!</definedName>
    <definedName name="BEx942ZND3V7XSHKTD0UH9X85N5E" localSheetId="18" hidden="1">#REF!</definedName>
    <definedName name="BEx942ZND3V7XSHKTD0UH9X85N5E" localSheetId="28" hidden="1">#REF!</definedName>
    <definedName name="BEx942ZND3V7XSHKTD0UH9X85N5E" hidden="1">#REF!</definedName>
    <definedName name="BEx947HHLR6UU6NYPNDZRF79V52K" localSheetId="18" hidden="1">#REF!</definedName>
    <definedName name="BEx947HHLR6UU6NYPNDZRF79V52K" localSheetId="28" hidden="1">#REF!</definedName>
    <definedName name="BEx947HHLR6UU6NYPNDZRF79V52K" hidden="1">#REF!</definedName>
    <definedName name="BEx948ZFFQWVIDNG4AZAUGGGEB5U" localSheetId="18" hidden="1">#REF!</definedName>
    <definedName name="BEx948ZFFQWVIDNG4AZAUGGGEB5U" localSheetId="28" hidden="1">#REF!</definedName>
    <definedName name="BEx948ZFFQWVIDNG4AZAUGGGEB5U" hidden="1">#REF!</definedName>
    <definedName name="BEx94CKXG92OMURH41SNU6IOHK4J" localSheetId="18" hidden="1">#REF!</definedName>
    <definedName name="BEx94CKXG92OMURH41SNU6IOHK4J" localSheetId="28" hidden="1">#REF!</definedName>
    <definedName name="BEx94CKXG92OMURH41SNU6IOHK4J" hidden="1">#REF!</definedName>
    <definedName name="BEx94GXG30CIVB6ZQN3X3IK6BZXQ" localSheetId="18" hidden="1">#REF!</definedName>
    <definedName name="BEx94GXG30CIVB6ZQN3X3IK6BZXQ" localSheetId="28" hidden="1">#REF!</definedName>
    <definedName name="BEx94GXG30CIVB6ZQN3X3IK6BZXQ" hidden="1">#REF!</definedName>
    <definedName name="BEx94HJ0DWZHE39X4BLCQCJ3M1MC" localSheetId="18" hidden="1">#REF!</definedName>
    <definedName name="BEx94HJ0DWZHE39X4BLCQCJ3M1MC" localSheetId="28" hidden="1">#REF!</definedName>
    <definedName name="BEx94HJ0DWZHE39X4BLCQCJ3M1MC" hidden="1">#REF!</definedName>
    <definedName name="BEx94HZ5LURYM9ST744ALV6ZCKYP" localSheetId="18" hidden="1">#REF!</definedName>
    <definedName name="BEx94HZ5LURYM9ST744ALV6ZCKYP" localSheetId="28" hidden="1">#REF!</definedName>
    <definedName name="BEx94HZ5LURYM9ST744ALV6ZCKYP" hidden="1">#REF!</definedName>
    <definedName name="BEx94IQ75E90YUMWJ9N591LR7DQQ" localSheetId="18" hidden="1">#REF!</definedName>
    <definedName name="BEx94IQ75E90YUMWJ9N591LR7DQQ" localSheetId="28" hidden="1">#REF!</definedName>
    <definedName name="BEx94IQ75E90YUMWJ9N591LR7DQQ" hidden="1">#REF!</definedName>
    <definedName name="BEx94N7W5T3U7UOE97D6OVIBUCXS" localSheetId="18" hidden="1">#REF!</definedName>
    <definedName name="BEx94N7W5T3U7UOE97D6OVIBUCXS" localSheetId="28" hidden="1">#REF!</definedName>
    <definedName name="BEx94N7W5T3U7UOE97D6OVIBUCXS" hidden="1">#REF!</definedName>
    <definedName name="BEx955NIAWX5OLAHMTV6QFUZPR30" localSheetId="18" hidden="1">#REF!</definedName>
    <definedName name="BEx955NIAWX5OLAHMTV6QFUZPR30" localSheetId="28" hidden="1">#REF!</definedName>
    <definedName name="BEx955NIAWX5OLAHMTV6QFUZPR30" hidden="1">#REF!</definedName>
    <definedName name="BEx9581TYVI2M5TT4ISDAJV4W7Z6" localSheetId="18" hidden="1">#REF!</definedName>
    <definedName name="BEx9581TYVI2M5TT4ISDAJV4W7Z6" localSheetId="28" hidden="1">#REF!</definedName>
    <definedName name="BEx9581TYVI2M5TT4ISDAJV4W7Z6" hidden="1">#REF!</definedName>
    <definedName name="BEx95G55NR99FDSE95CXDI4DKWSV" localSheetId="18" hidden="1">#REF!</definedName>
    <definedName name="BEx95G55NR99FDSE95CXDI4DKWSV" localSheetId="28" hidden="1">#REF!</definedName>
    <definedName name="BEx95G55NR99FDSE95CXDI4DKWSV" hidden="1">#REF!</definedName>
    <definedName name="BEx95NHF4RVUE0YDOAFZEIVBYJXD" localSheetId="18" hidden="1">#REF!</definedName>
    <definedName name="BEx95NHF4RVUE0YDOAFZEIVBYJXD" localSheetId="28" hidden="1">#REF!</definedName>
    <definedName name="BEx95NHF4RVUE0YDOAFZEIVBYJXD" hidden="1">#REF!</definedName>
    <definedName name="BEx95QBZMG0E2KQ9BERJ861QLYN3" localSheetId="18" hidden="1">#REF!</definedName>
    <definedName name="BEx95QBZMG0E2KQ9BERJ861QLYN3" localSheetId="28" hidden="1">#REF!</definedName>
    <definedName name="BEx95QBZMG0E2KQ9BERJ861QLYN3" hidden="1">#REF!</definedName>
    <definedName name="BEx95QHBVDN795UNQJLRXG3RDU49" localSheetId="18" hidden="1">#REF!</definedName>
    <definedName name="BEx95QHBVDN795UNQJLRXG3RDU49" localSheetId="28" hidden="1">#REF!</definedName>
    <definedName name="BEx95QHBVDN795UNQJLRXG3RDU49" hidden="1">#REF!</definedName>
    <definedName name="BEx95TBVUWV7L7OMFMZDQEXGVHU6" localSheetId="18" hidden="1">#REF!</definedName>
    <definedName name="BEx95TBVUWV7L7OMFMZDQEXGVHU6" localSheetId="28" hidden="1">#REF!</definedName>
    <definedName name="BEx95TBVUWV7L7OMFMZDQEXGVHU6" hidden="1">#REF!</definedName>
    <definedName name="BEx95U89DZZSVO39TGS62CX8G9N4" localSheetId="18" hidden="1">#REF!</definedName>
    <definedName name="BEx95U89DZZSVO39TGS62CX8G9N4" localSheetId="28" hidden="1">#REF!</definedName>
    <definedName name="BEx95U89DZZSVO39TGS62CX8G9N4" hidden="1">#REF!</definedName>
    <definedName name="BEx95XTPKKKJG67C45LRX0T25I06" localSheetId="18" hidden="1">#REF!</definedName>
    <definedName name="BEx95XTPKKKJG67C45LRX0T25I06" localSheetId="28" hidden="1">#REF!</definedName>
    <definedName name="BEx95XTPKKKJG67C45LRX0T25I06" hidden="1">#REF!</definedName>
    <definedName name="BEx9602K2GHNBUEUVT9ONRQU1GMD" localSheetId="18" hidden="1">#REF!</definedName>
    <definedName name="BEx9602K2GHNBUEUVT9ONRQU1GMD" localSheetId="28" hidden="1">#REF!</definedName>
    <definedName name="BEx9602K2GHNBUEUVT9ONRQU1GMD" hidden="1">#REF!</definedName>
    <definedName name="BEx9602LTEI8BPC79BGMRK6S0RP8" localSheetId="18" hidden="1">#REF!</definedName>
    <definedName name="BEx9602LTEI8BPC79BGMRK6S0RP8" localSheetId="28" hidden="1">#REF!</definedName>
    <definedName name="BEx9602LTEI8BPC79BGMRK6S0RP8" hidden="1">#REF!</definedName>
    <definedName name="BEx962BL3Y4LA53EBYI64ZYMZE8U" localSheetId="18" hidden="1">#REF!</definedName>
    <definedName name="BEx962BL3Y4LA53EBYI64ZYMZE8U" localSheetId="28" hidden="1">#REF!</definedName>
    <definedName name="BEx962BL3Y4LA53EBYI64ZYMZE8U" hidden="1">#REF!</definedName>
    <definedName name="BEx96HAWZ2EMMI7VJ5NQXGK044OO" localSheetId="18" hidden="1">#REF!</definedName>
    <definedName name="BEx96HAWZ2EMMI7VJ5NQXGK044OO" localSheetId="28" hidden="1">#REF!</definedName>
    <definedName name="BEx96HAWZ2EMMI7VJ5NQXGK044OO" hidden="1">#REF!</definedName>
    <definedName name="BEx96KR21O7H9R29TN0S45Y3QPUK" localSheetId="18" hidden="1">#REF!</definedName>
    <definedName name="BEx96KR21O7H9R29TN0S45Y3QPUK" localSheetId="28" hidden="1">#REF!</definedName>
    <definedName name="BEx96KR21O7H9R29TN0S45Y3QPUK" hidden="1">#REF!</definedName>
    <definedName name="BEx96SUFKHHFE8XQ6UUO6ILDOXHO" localSheetId="18" hidden="1">#REF!</definedName>
    <definedName name="BEx96SUFKHHFE8XQ6UUO6ILDOXHO" localSheetId="28" hidden="1">#REF!</definedName>
    <definedName name="BEx96SUFKHHFE8XQ6UUO6ILDOXHO" hidden="1">#REF!</definedName>
    <definedName name="BEx96UN4YWXBDEZ1U1ZUIPP41Z7I" localSheetId="18" hidden="1">#REF!</definedName>
    <definedName name="BEx96UN4YWXBDEZ1U1ZUIPP41Z7I" localSheetId="28" hidden="1">#REF!</definedName>
    <definedName name="BEx96UN4YWXBDEZ1U1ZUIPP41Z7I" hidden="1">#REF!</definedName>
    <definedName name="BEx978KSD61YJH3S9DGO050R2EHA" localSheetId="18" hidden="1">#REF!</definedName>
    <definedName name="BEx978KSD61YJH3S9DGO050R2EHA" localSheetId="28" hidden="1">#REF!</definedName>
    <definedName name="BEx978KSD61YJH3S9DGO050R2EHA" hidden="1">#REF!</definedName>
    <definedName name="BEx97H9O1NAKAPK4MX4PKO34ICL5" localSheetId="18" hidden="1">#REF!</definedName>
    <definedName name="BEx97H9O1NAKAPK4MX4PKO34ICL5" localSheetId="28" hidden="1">#REF!</definedName>
    <definedName name="BEx97H9O1NAKAPK4MX4PKO34ICL5" hidden="1">#REF!</definedName>
    <definedName name="BEx97MNUZQ1Z0AO2FL7XQYVNCPR7" localSheetId="18" hidden="1">#REF!</definedName>
    <definedName name="BEx97MNUZQ1Z0AO2FL7XQYVNCPR7" localSheetId="28" hidden="1">#REF!</definedName>
    <definedName name="BEx97MNUZQ1Z0AO2FL7XQYVNCPR7" hidden="1">#REF!</definedName>
    <definedName name="BEx97NPQBACJVD9K1YXI08RTW9E2" localSheetId="18" hidden="1">#REF!</definedName>
    <definedName name="BEx97NPQBACJVD9K1YXI08RTW9E2" localSheetId="28" hidden="1">#REF!</definedName>
    <definedName name="BEx97NPQBACJVD9K1YXI08RTW9E2" hidden="1">#REF!</definedName>
    <definedName name="BEx97RWQLXS0OORDCN69IGA58CWU" localSheetId="18" hidden="1">#REF!</definedName>
    <definedName name="BEx97RWQLXS0OORDCN69IGA58CWU" localSheetId="28" hidden="1">#REF!</definedName>
    <definedName name="BEx97RWQLXS0OORDCN69IGA58CWU" hidden="1">#REF!</definedName>
    <definedName name="BEx97YNGGDFIXHTMGFL2IHAQX9MI" localSheetId="18" hidden="1">#REF!</definedName>
    <definedName name="BEx97YNGGDFIXHTMGFL2IHAQX9MI" localSheetId="28" hidden="1">#REF!</definedName>
    <definedName name="BEx97YNGGDFIXHTMGFL2IHAQX9MI" hidden="1">#REF!</definedName>
    <definedName name="BEx9805E16VCDEWPM3404WTQS6ZK" localSheetId="18" hidden="1">#REF!</definedName>
    <definedName name="BEx9805E16VCDEWPM3404WTQS6ZK" localSheetId="28" hidden="1">#REF!</definedName>
    <definedName name="BEx9805E16VCDEWPM3404WTQS6ZK" hidden="1">#REF!</definedName>
    <definedName name="BEx981HW73BUZWT14TBTZHC0ZTJ4" localSheetId="18" hidden="1">#REF!</definedName>
    <definedName name="BEx981HW73BUZWT14TBTZHC0ZTJ4" localSheetId="28" hidden="1">#REF!</definedName>
    <definedName name="BEx981HW73BUZWT14TBTZHC0ZTJ4" hidden="1">#REF!</definedName>
    <definedName name="BEx9871KU0N99P0900EAK69VFYT2" localSheetId="18" hidden="1">#REF!</definedName>
    <definedName name="BEx9871KU0N99P0900EAK69VFYT2" localSheetId="28" hidden="1">#REF!</definedName>
    <definedName name="BEx9871KU0N99P0900EAK69VFYT2" hidden="1">#REF!</definedName>
    <definedName name="BEx98IFKNJFGZFLID1YTRFEG1SXY" localSheetId="18" hidden="1">#REF!</definedName>
    <definedName name="BEx98IFKNJFGZFLID1YTRFEG1SXY" localSheetId="28" hidden="1">#REF!</definedName>
    <definedName name="BEx98IFKNJFGZFLID1YTRFEG1SXY" hidden="1">#REF!</definedName>
    <definedName name="BEx98T7ZEF0HKRFLBVK3BNKCG3CJ" localSheetId="18" hidden="1">#REF!</definedName>
    <definedName name="BEx98T7ZEF0HKRFLBVK3BNKCG3CJ" localSheetId="28" hidden="1">#REF!</definedName>
    <definedName name="BEx98T7ZEF0HKRFLBVK3BNKCG3CJ" hidden="1">#REF!</definedName>
    <definedName name="BEx98WYSAS39FWGYTMQ8QGIT81TF" localSheetId="18" hidden="1">#REF!</definedName>
    <definedName name="BEx98WYSAS39FWGYTMQ8QGIT81TF" localSheetId="28" hidden="1">#REF!</definedName>
    <definedName name="BEx98WYSAS39FWGYTMQ8QGIT81TF" hidden="1">#REF!</definedName>
    <definedName name="BEx990461P2YAJ7BRK25INFYZ7RQ" localSheetId="18" hidden="1">#REF!</definedName>
    <definedName name="BEx990461P2YAJ7BRK25INFYZ7RQ" localSheetId="28" hidden="1">#REF!</definedName>
    <definedName name="BEx990461P2YAJ7BRK25INFYZ7RQ" hidden="1">#REF!</definedName>
    <definedName name="BEx9915UVD4G7RA3IMLFZ0LG3UA2" localSheetId="18" hidden="1">#REF!</definedName>
    <definedName name="BEx9915UVD4G7RA3IMLFZ0LG3UA2" localSheetId="28" hidden="1">#REF!</definedName>
    <definedName name="BEx9915UVD4G7RA3IMLFZ0LG3UA2" hidden="1">#REF!</definedName>
    <definedName name="BEx991M410V3S2PKCJGQ30O6JT6H" localSheetId="18" hidden="1">#REF!</definedName>
    <definedName name="BEx991M410V3S2PKCJGQ30O6JT6H" localSheetId="28" hidden="1">#REF!</definedName>
    <definedName name="BEx991M410V3S2PKCJGQ30O6JT6H" hidden="1">#REF!</definedName>
    <definedName name="BEx992CZON8AO7U7V88VN1JBO0MG" localSheetId="18" hidden="1">#REF!</definedName>
    <definedName name="BEx992CZON8AO7U7V88VN1JBO0MG" localSheetId="28" hidden="1">#REF!</definedName>
    <definedName name="BEx992CZON8AO7U7V88VN1JBO0MG" hidden="1">#REF!</definedName>
    <definedName name="BEx9952469XMFGSPXL7CMXHPJF90" localSheetId="18" hidden="1">#REF!</definedName>
    <definedName name="BEx9952469XMFGSPXL7CMXHPJF90" localSheetId="28" hidden="1">#REF!</definedName>
    <definedName name="BEx9952469XMFGSPXL7CMXHPJF90" hidden="1">#REF!</definedName>
    <definedName name="BEx99B77I7TUSHRR4HIZ9FU2EIUT" localSheetId="18" hidden="1">#REF!</definedName>
    <definedName name="BEx99B77I7TUSHRR4HIZ9FU2EIUT" localSheetId="28" hidden="1">#REF!</definedName>
    <definedName name="BEx99B77I7TUSHRR4HIZ9FU2EIUT" hidden="1">#REF!</definedName>
    <definedName name="BEx99EHWKKHZB66Q30C7QIXU3BVM" localSheetId="18" hidden="1">#REF!</definedName>
    <definedName name="BEx99EHWKKHZB66Q30C7QIXU3BVM" localSheetId="28" hidden="1">#REF!</definedName>
    <definedName name="BEx99EHWKKHZB66Q30C7QIXU3BVM" hidden="1">#REF!</definedName>
    <definedName name="BEx99IE6TEODZ443HP0AYCXVTNOV" localSheetId="18" hidden="1">#REF!</definedName>
    <definedName name="BEx99IE6TEODZ443HP0AYCXVTNOV" localSheetId="28" hidden="1">#REF!</definedName>
    <definedName name="BEx99IE6TEODZ443HP0AYCXVTNOV" hidden="1">#REF!</definedName>
    <definedName name="BEx99Q6PH5F3OQKCCAAO75PYDEFN" localSheetId="18" hidden="1">#REF!</definedName>
    <definedName name="BEx99Q6PH5F3OQKCCAAO75PYDEFN" localSheetId="28" hidden="1">#REF!</definedName>
    <definedName name="BEx99Q6PH5F3OQKCCAAO75PYDEFN" hidden="1">#REF!</definedName>
    <definedName name="BEx99RU5I4O0109P2FW9DN4IU3QX" localSheetId="18" hidden="1">#REF!</definedName>
    <definedName name="BEx99RU5I4O0109P2FW9DN4IU3QX" localSheetId="28" hidden="1">#REF!</definedName>
    <definedName name="BEx99RU5I4O0109P2FW9DN4IU3QX" hidden="1">#REF!</definedName>
    <definedName name="BEx99WBYT2D6UUC1PT7A40ENYID4" localSheetId="18" hidden="1">#REF!</definedName>
    <definedName name="BEx99WBYT2D6UUC1PT7A40ENYID4" localSheetId="28" hidden="1">#REF!</definedName>
    <definedName name="BEx99WBYT2D6UUC1PT7A40ENYID4" hidden="1">#REF!</definedName>
    <definedName name="BEx99WS2X3RTQE9O764SS5G2FPE6" localSheetId="18" hidden="1">#REF!</definedName>
    <definedName name="BEx99WS2X3RTQE9O764SS5G2FPE6" localSheetId="28" hidden="1">#REF!</definedName>
    <definedName name="BEx99WS2X3RTQE9O764SS5G2FPE6" hidden="1">#REF!</definedName>
    <definedName name="BEx99ZRZ4I7FHDPGRAT5VW7NVBPU" localSheetId="18" hidden="1">#REF!</definedName>
    <definedName name="BEx99ZRZ4I7FHDPGRAT5VW7NVBPU" localSheetId="28" hidden="1">#REF!</definedName>
    <definedName name="BEx99ZRZ4I7FHDPGRAT5VW7NVBPU" hidden="1">#REF!</definedName>
    <definedName name="BEx9AT5E3ZSHKSOL35O38L8HF9TH" localSheetId="18" hidden="1">#REF!</definedName>
    <definedName name="BEx9AT5E3ZSHKSOL35O38L8HF9TH" localSheetId="28" hidden="1">#REF!</definedName>
    <definedName name="BEx9AT5E3ZSHKSOL35O38L8HF9TH" hidden="1">#REF!</definedName>
    <definedName name="BEx9ATW9WB5CNKQR5HKK7Y2GHYGR" localSheetId="18" hidden="1">#REF!</definedName>
    <definedName name="BEx9ATW9WB5CNKQR5HKK7Y2GHYGR" localSheetId="28" hidden="1">#REF!</definedName>
    <definedName name="BEx9ATW9WB5CNKQR5HKK7Y2GHYGR" hidden="1">#REF!</definedName>
    <definedName name="BEx9AV8W1FAWF5BHATYEN47X12JN" localSheetId="18" hidden="1">#REF!</definedName>
    <definedName name="BEx9AV8W1FAWF5BHATYEN47X12JN" localSheetId="28" hidden="1">#REF!</definedName>
    <definedName name="BEx9AV8W1FAWF5BHATYEN47X12JN" hidden="1">#REF!</definedName>
    <definedName name="BEx9B8A5186FNTQQNLIO5LK02ABI" localSheetId="18" hidden="1">#REF!</definedName>
    <definedName name="BEx9B8A5186FNTQQNLIO5LK02ABI" localSheetId="28" hidden="1">#REF!</definedName>
    <definedName name="BEx9B8A5186FNTQQNLIO5LK02ABI" hidden="1">#REF!</definedName>
    <definedName name="BEx9B8VR20E2CILU4CDQUQQ9ONXK" localSheetId="18" hidden="1">#REF!</definedName>
    <definedName name="BEx9B8VR20E2CILU4CDQUQQ9ONXK" localSheetId="28" hidden="1">#REF!</definedName>
    <definedName name="BEx9B8VR20E2CILU4CDQUQQ9ONXK" hidden="1">#REF!</definedName>
    <definedName name="BEx9B917EUP13X6FQ3NPQL76XM5V" localSheetId="18" hidden="1">#REF!</definedName>
    <definedName name="BEx9B917EUP13X6FQ3NPQL76XM5V" localSheetId="28" hidden="1">#REF!</definedName>
    <definedName name="BEx9B917EUP13X6FQ3NPQL76XM5V" hidden="1">#REF!</definedName>
    <definedName name="BEx9BAJ5WYEQ623HUT9NNCMP3RUG" localSheetId="18" hidden="1">#REF!</definedName>
    <definedName name="BEx9BAJ5WYEQ623HUT9NNCMP3RUG" localSheetId="28" hidden="1">#REF!</definedName>
    <definedName name="BEx9BAJ5WYEQ623HUT9NNCMP3RUG" hidden="1">#REF!</definedName>
    <definedName name="BEx9BE9Z7EFJCFDYJJOY5KFTGDF4" localSheetId="18" hidden="1">#REF!</definedName>
    <definedName name="BEx9BE9Z7EFJCFDYJJOY5KFTGDF4" localSheetId="28" hidden="1">#REF!</definedName>
    <definedName name="BEx9BE9Z7EFJCFDYJJOY5KFTGDF4" hidden="1">#REF!</definedName>
    <definedName name="BEx9BSIJN2O0MG8CXAMCAOADEMTO" localSheetId="18" hidden="1">#REF!</definedName>
    <definedName name="BEx9BSIJN2O0MG8CXAMCAOADEMTO" localSheetId="28" hidden="1">#REF!</definedName>
    <definedName name="BEx9BSIJN2O0MG8CXAMCAOADEMTO" hidden="1">#REF!</definedName>
    <definedName name="BEx9BU0BBJO3ITPCO4T9FIVEVJY7" localSheetId="18" hidden="1">#REF!</definedName>
    <definedName name="BEx9BU0BBJO3ITPCO4T9FIVEVJY7" localSheetId="28" hidden="1">#REF!</definedName>
    <definedName name="BEx9BU0BBJO3ITPCO4T9FIVEVJY7" hidden="1">#REF!</definedName>
    <definedName name="BEx9BYSYW7QCPXS2NAVLFAU5Y2Z2" localSheetId="18" hidden="1">#REF!</definedName>
    <definedName name="BEx9BYSYW7QCPXS2NAVLFAU5Y2Z2" localSheetId="28" hidden="1">#REF!</definedName>
    <definedName name="BEx9BYSYW7QCPXS2NAVLFAU5Y2Z2" hidden="1">#REF!</definedName>
    <definedName name="BEx9C590HJ2O31IWJB73C1HR74AI" localSheetId="18" hidden="1">#REF!</definedName>
    <definedName name="BEx9C590HJ2O31IWJB73C1HR74AI" localSheetId="28" hidden="1">#REF!</definedName>
    <definedName name="BEx9C590HJ2O31IWJB73C1HR74AI" hidden="1">#REF!</definedName>
    <definedName name="BEx9CCQRMYYOGIOYTOM73VKDIPS1" localSheetId="18" hidden="1">#REF!</definedName>
    <definedName name="BEx9CCQRMYYOGIOYTOM73VKDIPS1" localSheetId="28" hidden="1">#REF!</definedName>
    <definedName name="BEx9CCQRMYYOGIOYTOM73VKDIPS1" hidden="1">#REF!</definedName>
    <definedName name="BEx9CM6JVXIG9S6EAZMR899UW190" localSheetId="18" hidden="1">#REF!</definedName>
    <definedName name="BEx9CM6JVXIG9S6EAZMR899UW190" localSheetId="28" hidden="1">#REF!</definedName>
    <definedName name="BEx9CM6JVXIG9S6EAZMR899UW190" hidden="1">#REF!</definedName>
    <definedName name="BEx9D160NRGTDVT2ML4H9A7UKR4T" localSheetId="18" hidden="1">#REF!</definedName>
    <definedName name="BEx9D160NRGTDVT2ML4H9A7UKR4T" localSheetId="28" hidden="1">#REF!</definedName>
    <definedName name="BEx9D160NRGTDVT2ML4H9A7UKR4T" hidden="1">#REF!</definedName>
    <definedName name="BEx9D1BC9FT19KY0INAABNDBAMR1" localSheetId="18" hidden="1">#REF!</definedName>
    <definedName name="BEx9D1BC9FT19KY0INAABNDBAMR1" localSheetId="28" hidden="1">#REF!</definedName>
    <definedName name="BEx9D1BC9FT19KY0INAABNDBAMR1" hidden="1">#REF!</definedName>
    <definedName name="BEx9D1MB15VSARB7IKBMZYU0JJBI" localSheetId="18" hidden="1">#REF!</definedName>
    <definedName name="BEx9D1MB15VSARB7IKBMZYU0JJBI" localSheetId="28" hidden="1">#REF!</definedName>
    <definedName name="BEx9D1MB15VSARB7IKBMZYU0JJBI" hidden="1">#REF!</definedName>
    <definedName name="BEx9DN6ZMF18Q39MPMXSDJTZQNJ3" localSheetId="18" hidden="1">#REF!</definedName>
    <definedName name="BEx9DN6ZMF18Q39MPMXSDJTZQNJ3" localSheetId="28" hidden="1">#REF!</definedName>
    <definedName name="BEx9DN6ZMF18Q39MPMXSDJTZQNJ3" hidden="1">#REF!</definedName>
    <definedName name="BEx9DZXN85O544CD9O60K126YYAU" localSheetId="18" hidden="1">#REF!</definedName>
    <definedName name="BEx9DZXN85O544CD9O60K126YYAU" localSheetId="28" hidden="1">#REF!</definedName>
    <definedName name="BEx9DZXN85O544CD9O60K126YYAU" hidden="1">#REF!</definedName>
    <definedName name="BEx9E14TDNSEMI784W0OTIEQMWN6" localSheetId="18" hidden="1">#REF!</definedName>
    <definedName name="BEx9E14TDNSEMI784W0OTIEQMWN6" localSheetId="28" hidden="1">#REF!</definedName>
    <definedName name="BEx9E14TDNSEMI784W0OTIEQMWN6" hidden="1">#REF!</definedName>
    <definedName name="BEx9E14TGNBYGMDDG9NETDK4SYAW" localSheetId="18" hidden="1">#REF!</definedName>
    <definedName name="BEx9E14TGNBYGMDDG9NETDK4SYAW" localSheetId="28" hidden="1">#REF!</definedName>
    <definedName name="BEx9E14TGNBYGMDDG9NETDK4SYAW" hidden="1">#REF!</definedName>
    <definedName name="BEx9E2BZ2B1R41FMGJCJ7JLGLUAJ" localSheetId="18" hidden="1">#REF!</definedName>
    <definedName name="BEx9E2BZ2B1R41FMGJCJ7JLGLUAJ" localSheetId="28" hidden="1">#REF!</definedName>
    <definedName name="BEx9E2BZ2B1R41FMGJCJ7JLGLUAJ" hidden="1">#REF!</definedName>
    <definedName name="BEx9EG9KBJ77M8LEOR9ITOKN5KXY" localSheetId="18" hidden="1">#REF!</definedName>
    <definedName name="BEx9EG9KBJ77M8LEOR9ITOKN5KXY" localSheetId="28" hidden="1">#REF!</definedName>
    <definedName name="BEx9EG9KBJ77M8LEOR9ITOKN5KXY" hidden="1">#REF!</definedName>
    <definedName name="BEx9EL27NGDBCTVPW97K42QANS5K" localSheetId="18" hidden="1">#REF!</definedName>
    <definedName name="BEx9EL27NGDBCTVPW97K42QANS5K" localSheetId="28" hidden="1">#REF!</definedName>
    <definedName name="BEx9EL27NGDBCTVPW97K42QANS5K" hidden="1">#REF!</definedName>
    <definedName name="BEx9EMK6HAJJMVYZTN5AUIV7O1E6" localSheetId="18" hidden="1">#REF!</definedName>
    <definedName name="BEx9EMK6HAJJMVYZTN5AUIV7O1E6" localSheetId="28" hidden="1">#REF!</definedName>
    <definedName name="BEx9EMK6HAJJMVYZTN5AUIV7O1E6" hidden="1">#REF!</definedName>
    <definedName name="BEx9ENB8RPU9FA3QW16IGB6LK1CH" localSheetId="18" hidden="1">#REF!</definedName>
    <definedName name="BEx9ENB8RPU9FA3QW16IGB6LK1CH" localSheetId="28" hidden="1">#REF!</definedName>
    <definedName name="BEx9ENB8RPU9FA3QW16IGB6LK1CH" hidden="1">#REF!</definedName>
    <definedName name="BEx9EQLVZHYQ1TPX7WH3SOWXCZLE" localSheetId="18" hidden="1">#REF!</definedName>
    <definedName name="BEx9EQLVZHYQ1TPX7WH3SOWXCZLE" localSheetId="28" hidden="1">#REF!</definedName>
    <definedName name="BEx9EQLVZHYQ1TPX7WH3SOWXCZLE" hidden="1">#REF!</definedName>
    <definedName name="BEx9ETLU0EK5LGEM1QCNYN2S8O5F" localSheetId="18" hidden="1">#REF!</definedName>
    <definedName name="BEx9ETLU0EK5LGEM1QCNYN2S8O5F" localSheetId="28" hidden="1">#REF!</definedName>
    <definedName name="BEx9ETLU0EK5LGEM1QCNYN2S8O5F" hidden="1">#REF!</definedName>
    <definedName name="BEx9F0710LGLAU3161O0O346N58H" localSheetId="18" hidden="1">#REF!</definedName>
    <definedName name="BEx9F0710LGLAU3161O0O346N58H" localSheetId="28" hidden="1">#REF!</definedName>
    <definedName name="BEx9F0710LGLAU3161O0O346N58H" hidden="1">#REF!</definedName>
    <definedName name="BEx9F0Y2ESUNE3U7TQDLMPE9BO67" localSheetId="18" hidden="1">#REF!</definedName>
    <definedName name="BEx9F0Y2ESUNE3U7TQDLMPE9BO67" localSheetId="28" hidden="1">#REF!</definedName>
    <definedName name="BEx9F0Y2ESUNE3U7TQDLMPE9BO67" hidden="1">#REF!</definedName>
    <definedName name="BEx9F439L1R726MJFX2EP39XIBPY" localSheetId="18" hidden="1">#REF!</definedName>
    <definedName name="BEx9F439L1R726MJFX2EP39XIBPY" localSheetId="28" hidden="1">#REF!</definedName>
    <definedName name="BEx9F439L1R726MJFX2EP39XIBPY" hidden="1">#REF!</definedName>
    <definedName name="BEx9F5W18ZGFOKGRE8PR6T1MO6GT" localSheetId="18" hidden="1">#REF!</definedName>
    <definedName name="BEx9F5W18ZGFOKGRE8PR6T1MO6GT" localSheetId="28" hidden="1">#REF!</definedName>
    <definedName name="BEx9F5W18ZGFOKGRE8PR6T1MO6GT" hidden="1">#REF!</definedName>
    <definedName name="BEx9F78N4HY0XFGBQ4UJRD52L1EI" localSheetId="18" hidden="1">#REF!</definedName>
    <definedName name="BEx9F78N4HY0XFGBQ4UJRD52L1EI" localSheetId="28" hidden="1">#REF!</definedName>
    <definedName name="BEx9F78N4HY0XFGBQ4UJRD52L1EI" hidden="1">#REF!</definedName>
    <definedName name="BEx9FF16LOQP5QIR4UHW5EIFGQB8" localSheetId="18" hidden="1">#REF!</definedName>
    <definedName name="BEx9FF16LOQP5QIR4UHW5EIFGQB8" localSheetId="28" hidden="1">#REF!</definedName>
    <definedName name="BEx9FF16LOQP5QIR4UHW5EIFGQB8" hidden="1">#REF!</definedName>
    <definedName name="BEx9FJTSRCZ3ZXT3QVBJT5NF8T7V" localSheetId="18" hidden="1">#REF!</definedName>
    <definedName name="BEx9FJTSRCZ3ZXT3QVBJT5NF8T7V" localSheetId="28" hidden="1">#REF!</definedName>
    <definedName name="BEx9FJTSRCZ3ZXT3QVBJT5NF8T7V" hidden="1">#REF!</definedName>
    <definedName name="BEx9FRBEEYPS5HLS3XT34AKZN94G" localSheetId="18" hidden="1">#REF!</definedName>
    <definedName name="BEx9FRBEEYPS5HLS3XT34AKZN94G" localSheetId="28" hidden="1">#REF!</definedName>
    <definedName name="BEx9FRBEEYPS5HLS3XT34AKZN94G" hidden="1">#REF!</definedName>
    <definedName name="BEx9G5USBCNYNA7HGVW92D800SKX" localSheetId="18" hidden="1">#REF!</definedName>
    <definedName name="BEx9G5USBCNYNA7HGVW92D800SKX" localSheetId="28" hidden="1">#REF!</definedName>
    <definedName name="BEx9G5USBCNYNA7HGVW92D800SKX" hidden="1">#REF!</definedName>
    <definedName name="BEx9G7CPXG7HR6N6FHPU2DBBUIKG" localSheetId="18" hidden="1">#REF!</definedName>
    <definedName name="BEx9G7CPXG7HR6N6FHPU2DBBUIKG" localSheetId="28" hidden="1">#REF!</definedName>
    <definedName name="BEx9G7CPXG7HR6N6FHPU2DBBUIKG" hidden="1">#REF!</definedName>
    <definedName name="BEx9GDY4D8ZPQJCYFIMYM0V0C51Y" localSheetId="18" hidden="1">#REF!</definedName>
    <definedName name="BEx9GDY4D8ZPQJCYFIMYM0V0C51Y" localSheetId="28" hidden="1">#REF!</definedName>
    <definedName name="BEx9GDY4D8ZPQJCYFIMYM0V0C51Y" hidden="1">#REF!</definedName>
    <definedName name="BEx9GGY04V0ZWI6O9KZH4KSBB389" localSheetId="18" hidden="1">#REF!</definedName>
    <definedName name="BEx9GGY04V0ZWI6O9KZH4KSBB389" localSheetId="28" hidden="1">#REF!</definedName>
    <definedName name="BEx9GGY04V0ZWI6O9KZH4KSBB389" hidden="1">#REF!</definedName>
    <definedName name="BEx9GMC7TE8SDTCO5PHODBUF4SM1" localSheetId="18" hidden="1">#REF!</definedName>
    <definedName name="BEx9GMC7TE8SDTCO5PHODBUF4SM1" localSheetId="28" hidden="1">#REF!</definedName>
    <definedName name="BEx9GMC7TE8SDTCO5PHODBUF4SM1" hidden="1">#REF!</definedName>
    <definedName name="BEx9GMN0B495HEAOG6JQK9D7HUPC" localSheetId="18" hidden="1">#REF!</definedName>
    <definedName name="BEx9GMN0B495HEAOG6JQK9D7HUPC" localSheetId="28" hidden="1">#REF!</definedName>
    <definedName name="BEx9GMN0B495HEAOG6JQK9D7HUPC" hidden="1">#REF!</definedName>
    <definedName name="BEx9GNOPB6OZ2RH3FCDNJR38RJOS" localSheetId="18" hidden="1">#REF!</definedName>
    <definedName name="BEx9GNOPB6OZ2RH3FCDNJR38RJOS" localSheetId="28" hidden="1">#REF!</definedName>
    <definedName name="BEx9GNOPB6OZ2RH3FCDNJR38RJOS" hidden="1">#REF!</definedName>
    <definedName name="BEx9GUQALUWCD30UKUQGSWW8KBQ7" localSheetId="18" hidden="1">#REF!</definedName>
    <definedName name="BEx9GUQALUWCD30UKUQGSWW8KBQ7" localSheetId="28" hidden="1">#REF!</definedName>
    <definedName name="BEx9GUQALUWCD30UKUQGSWW8KBQ7" hidden="1">#REF!</definedName>
    <definedName name="BEx9GY6BVFQGCLMOWVT6PIC9WP5X" localSheetId="18" hidden="1">#REF!</definedName>
    <definedName name="BEx9GY6BVFQGCLMOWVT6PIC9WP5X" localSheetId="28" hidden="1">#REF!</definedName>
    <definedName name="BEx9GY6BVFQGCLMOWVT6PIC9WP5X" hidden="1">#REF!</definedName>
    <definedName name="BEx9GZ2P3FDHKXEBXX2VS0BG2NP2" localSheetId="18" hidden="1">#REF!</definedName>
    <definedName name="BEx9GZ2P3FDHKXEBXX2VS0BG2NP2" localSheetId="28" hidden="1">#REF!</definedName>
    <definedName name="BEx9GZ2P3FDHKXEBXX2VS0BG2NP2" hidden="1">#REF!</definedName>
    <definedName name="BEx9H04IB14E1437FF2OIRRWBSD7" localSheetId="18" hidden="1">#REF!</definedName>
    <definedName name="BEx9H04IB14E1437FF2OIRRWBSD7" localSheetId="28" hidden="1">#REF!</definedName>
    <definedName name="BEx9H04IB14E1437FF2OIRRWBSD7" hidden="1">#REF!</definedName>
    <definedName name="BEx9H5O1KDZJCW91Q29VRPY5YS6P" localSheetId="18" hidden="1">#REF!</definedName>
    <definedName name="BEx9H5O1KDZJCW91Q29VRPY5YS6P" localSheetId="28" hidden="1">#REF!</definedName>
    <definedName name="BEx9H5O1KDZJCW91Q29VRPY5YS6P" hidden="1">#REF!</definedName>
    <definedName name="BEx9H8YR0E906F1JXZMBX3LNT004" localSheetId="18" hidden="1">#REF!</definedName>
    <definedName name="BEx9H8YR0E906F1JXZMBX3LNT004" localSheetId="28" hidden="1">#REF!</definedName>
    <definedName name="BEx9H8YR0E906F1JXZMBX3LNT004" hidden="1">#REF!</definedName>
    <definedName name="BEx9I1QKLI6OOUPQLUQ0EF0355X6" localSheetId="18" hidden="1">#REF!</definedName>
    <definedName name="BEx9I1QKLI6OOUPQLUQ0EF0355X6" localSheetId="28" hidden="1">#REF!</definedName>
    <definedName name="BEx9I1QKLI6OOUPQLUQ0EF0355X6" hidden="1">#REF!</definedName>
    <definedName name="BEx9I8XIG7E5NB48QQHXP23FIN60" localSheetId="18" hidden="1">#REF!</definedName>
    <definedName name="BEx9I8XIG7E5NB48QQHXP23FIN60" localSheetId="28" hidden="1">#REF!</definedName>
    <definedName name="BEx9I8XIG7E5NB48QQHXP23FIN60" hidden="1">#REF!</definedName>
    <definedName name="BEx9IQRF01ATLVK0YE60ARKQJ68L" localSheetId="18" hidden="1">#REF!</definedName>
    <definedName name="BEx9IQRF01ATLVK0YE60ARKQJ68L" localSheetId="28" hidden="1">#REF!</definedName>
    <definedName name="BEx9IQRF01ATLVK0YE60ARKQJ68L" hidden="1">#REF!</definedName>
    <definedName name="BEx9IT5QNZWKM6YQ5WER0DC2PMMU" localSheetId="18" hidden="1">#REF!</definedName>
    <definedName name="BEx9IT5QNZWKM6YQ5WER0DC2PMMU" localSheetId="28" hidden="1">#REF!</definedName>
    <definedName name="BEx9IT5QNZWKM6YQ5WER0DC2PMMU" hidden="1">#REF!</definedName>
    <definedName name="BEx9IUICG3HZWG57MG3NXCEX4LQI" localSheetId="18" hidden="1">#REF!</definedName>
    <definedName name="BEx9IUICG3HZWG57MG3NXCEX4LQI" localSheetId="28" hidden="1">#REF!</definedName>
    <definedName name="BEx9IUICG3HZWG57MG3NXCEX4LQI" hidden="1">#REF!</definedName>
    <definedName name="BEx9IW5LYJF40GS78FJNXO9O667A" localSheetId="18" hidden="1">#REF!</definedName>
    <definedName name="BEx9IW5LYJF40GS78FJNXO9O667A" localSheetId="28" hidden="1">#REF!</definedName>
    <definedName name="BEx9IW5LYJF40GS78FJNXO9O667A" hidden="1">#REF!</definedName>
    <definedName name="BEx9IW5MFLXTVCJHVUZTUH93AXOS" localSheetId="18" hidden="1">#REF!</definedName>
    <definedName name="BEx9IW5MFLXTVCJHVUZTUH93AXOS" localSheetId="28" hidden="1">#REF!</definedName>
    <definedName name="BEx9IW5MFLXTVCJHVUZTUH93AXOS" hidden="1">#REF!</definedName>
    <definedName name="BEx9IXCSPSZC80YZUPRCYTG326KV" localSheetId="18" hidden="1">#REF!</definedName>
    <definedName name="BEx9IXCSPSZC80YZUPRCYTG326KV" localSheetId="28" hidden="1">#REF!</definedName>
    <definedName name="BEx9IXCSPSZC80YZUPRCYTG326KV" hidden="1">#REF!</definedName>
    <definedName name="BEx9IYUQSBZ0GG9ZT1QKX83F42F1" localSheetId="18" hidden="1">#REF!</definedName>
    <definedName name="BEx9IYUQSBZ0GG9ZT1QKX83F42F1" localSheetId="28" hidden="1">#REF!</definedName>
    <definedName name="BEx9IYUQSBZ0GG9ZT1QKX83F42F1" hidden="1">#REF!</definedName>
    <definedName name="BEx9IZR39NHDGOM97H4E6F81RTQW" localSheetId="18" hidden="1">#REF!</definedName>
    <definedName name="BEx9IZR39NHDGOM97H4E6F81RTQW" localSheetId="28" hidden="1">#REF!</definedName>
    <definedName name="BEx9IZR39NHDGOM97H4E6F81RTQW" hidden="1">#REF!</definedName>
    <definedName name="BEx9J6CH5E7YZPER7HXEIOIKGPCA" localSheetId="18" hidden="1">#REF!</definedName>
    <definedName name="BEx9J6CH5E7YZPER7HXEIOIKGPCA" localSheetId="28" hidden="1">#REF!</definedName>
    <definedName name="BEx9J6CH5E7YZPER7HXEIOIKGPCA" hidden="1">#REF!</definedName>
    <definedName name="BEx9JJTZKVUJAVPTRE0RAVTEH41G" localSheetId="18" hidden="1">#REF!</definedName>
    <definedName name="BEx9JJTZKVUJAVPTRE0RAVTEH41G" localSheetId="28" hidden="1">#REF!</definedName>
    <definedName name="BEx9JJTZKVUJAVPTRE0RAVTEH41G" hidden="1">#REF!</definedName>
    <definedName name="BEx9JLBYK239B3F841C7YG1GT7ST" localSheetId="18" hidden="1">#REF!</definedName>
    <definedName name="BEx9JLBYK239B3F841C7YG1GT7ST" localSheetId="28" hidden="1">#REF!</definedName>
    <definedName name="BEx9JLBYK239B3F841C7YG1GT7ST" hidden="1">#REF!</definedName>
    <definedName name="BExAW4IIW5D0MDY6TJ3G4FOLPYIR" localSheetId="18" hidden="1">#REF!</definedName>
    <definedName name="BExAW4IIW5D0MDY6TJ3G4FOLPYIR" localSheetId="28" hidden="1">#REF!</definedName>
    <definedName name="BExAW4IIW5D0MDY6TJ3G4FOLPYIR" hidden="1">#REF!</definedName>
    <definedName name="BExAWNP1B2E9Q88TW48NH41C0FTZ" localSheetId="18" hidden="1">#REF!</definedName>
    <definedName name="BExAWNP1B2E9Q88TW48NH41C0FTZ" localSheetId="28" hidden="1">#REF!</definedName>
    <definedName name="BExAWNP1B2E9Q88TW48NH41C0FTZ" hidden="1">#REF!</definedName>
    <definedName name="BExAWUFQXTIPQ308ERZPSVPTUMYN" localSheetId="18" hidden="1">#REF!</definedName>
    <definedName name="BExAWUFQXTIPQ308ERZPSVPTUMYN" localSheetId="28" hidden="1">#REF!</definedName>
    <definedName name="BExAWUFQXTIPQ308ERZPSVPTUMYN" hidden="1">#REF!</definedName>
    <definedName name="BExAWY6O96OQO2R036QK2DI37EKV" localSheetId="18" hidden="1">#REF!</definedName>
    <definedName name="BExAWY6O96OQO2R036QK2DI37EKV" localSheetId="28" hidden="1">#REF!</definedName>
    <definedName name="BExAWY6O96OQO2R036QK2DI37EKV" hidden="1">#REF!</definedName>
    <definedName name="BExAX410NB4F2XOB84OR2197H8M5" localSheetId="18" hidden="1">#REF!</definedName>
    <definedName name="BExAX410NB4F2XOB84OR2197H8M5" localSheetId="28" hidden="1">#REF!</definedName>
    <definedName name="BExAX410NB4F2XOB84OR2197H8M5" hidden="1">#REF!</definedName>
    <definedName name="BExAX8TNG8LQ5Q4904SAYQIPGBSV" localSheetId="18" hidden="1">#REF!</definedName>
    <definedName name="BExAX8TNG8LQ5Q4904SAYQIPGBSV" localSheetId="28" hidden="1">#REF!</definedName>
    <definedName name="BExAX8TNG8LQ5Q4904SAYQIPGBSV" hidden="1">#REF!</definedName>
    <definedName name="BExAX9KPAVIVUVU3XREDCV1BIYZL" localSheetId="18" hidden="1">#REF!</definedName>
    <definedName name="BExAX9KPAVIVUVU3XREDCV1BIYZL" localSheetId="28" hidden="1">#REF!</definedName>
    <definedName name="BExAX9KPAVIVUVU3XREDCV1BIYZL" hidden="1">#REF!</definedName>
    <definedName name="BExAXPB35BNVXZYF2XS6UP3LP0QH" localSheetId="18" hidden="1">#REF!</definedName>
    <definedName name="BExAXPB35BNVXZYF2XS6UP3LP0QH" localSheetId="28" hidden="1">#REF!</definedName>
    <definedName name="BExAXPB35BNVXZYF2XS6UP3LP0QH" hidden="1">#REF!</definedName>
    <definedName name="BExAXWSRVPK0GCZ2UFU10UOP01IY" localSheetId="18" hidden="1">#REF!</definedName>
    <definedName name="BExAXWSRVPK0GCZ2UFU10UOP01IY" localSheetId="28" hidden="1">#REF!</definedName>
    <definedName name="BExAXWSRVPK0GCZ2UFU10UOP01IY" hidden="1">#REF!</definedName>
    <definedName name="BExAY0EAT2LXR5MFGM0DLIB45PLO" localSheetId="18" hidden="1">#REF!</definedName>
    <definedName name="BExAY0EAT2LXR5MFGM0DLIB45PLO" localSheetId="28" hidden="1">#REF!</definedName>
    <definedName name="BExAY0EAT2LXR5MFGM0DLIB45PLO" hidden="1">#REF!</definedName>
    <definedName name="BExAY6JK0AK9EBIJSPEJNOIDE40W" localSheetId="18" hidden="1">#REF!</definedName>
    <definedName name="BExAY6JK0AK9EBIJSPEJNOIDE40W" localSheetId="28" hidden="1">#REF!</definedName>
    <definedName name="BExAY6JK0AK9EBIJSPEJNOIDE40W" hidden="1">#REF!</definedName>
    <definedName name="BExAYE6LNIEBR9DSNI5JGNITGKIT" localSheetId="18" hidden="1">#REF!</definedName>
    <definedName name="BExAYE6LNIEBR9DSNI5JGNITGKIT" localSheetId="28" hidden="1">#REF!</definedName>
    <definedName name="BExAYE6LNIEBR9DSNI5JGNITGKIT" hidden="1">#REF!</definedName>
    <definedName name="BExAYHMLXGGO25P8HYB2S75DEB4F" localSheetId="18" hidden="1">#REF!</definedName>
    <definedName name="BExAYHMLXGGO25P8HYB2S75DEB4F" localSheetId="28" hidden="1">#REF!</definedName>
    <definedName name="BExAYHMLXGGO25P8HYB2S75DEB4F" hidden="1">#REF!</definedName>
    <definedName name="BExAYKXAUWGDOPG952TEJ2UKZKWN" localSheetId="18" hidden="1">#REF!</definedName>
    <definedName name="BExAYKXAUWGDOPG952TEJ2UKZKWN" localSheetId="28" hidden="1">#REF!</definedName>
    <definedName name="BExAYKXAUWGDOPG952TEJ2UKZKWN" hidden="1">#REF!</definedName>
    <definedName name="BExAYP9TDTI2MBP6EYE0H39CPMXN" localSheetId="18" hidden="1">#REF!</definedName>
    <definedName name="BExAYP9TDTI2MBP6EYE0H39CPMXN" localSheetId="28" hidden="1">#REF!</definedName>
    <definedName name="BExAYP9TDTI2MBP6EYE0H39CPMXN" hidden="1">#REF!</definedName>
    <definedName name="BExAYPPWJPWDKU59O051WMGB7O0J" localSheetId="18" hidden="1">#REF!</definedName>
    <definedName name="BExAYPPWJPWDKU59O051WMGB7O0J" localSheetId="28" hidden="1">#REF!</definedName>
    <definedName name="BExAYPPWJPWDKU59O051WMGB7O0J" hidden="1">#REF!</definedName>
    <definedName name="BExAYR2JZCJBUH6F1LZC2A7JIVRJ" localSheetId="18" hidden="1">#REF!</definedName>
    <definedName name="BExAYR2JZCJBUH6F1LZC2A7JIVRJ" localSheetId="28" hidden="1">#REF!</definedName>
    <definedName name="BExAYR2JZCJBUH6F1LZC2A7JIVRJ" hidden="1">#REF!</definedName>
    <definedName name="BExAYTGVRD3DLKO75RFPMBKCIWB8" localSheetId="18" hidden="1">#REF!</definedName>
    <definedName name="BExAYTGVRD3DLKO75RFPMBKCIWB8" localSheetId="28" hidden="1">#REF!</definedName>
    <definedName name="BExAYTGVRD3DLKO75RFPMBKCIWB8" hidden="1">#REF!</definedName>
    <definedName name="BExAYY9H9COOT46HJLPVDLTO12UL" localSheetId="18" hidden="1">#REF!</definedName>
    <definedName name="BExAYY9H9COOT46HJLPVDLTO12UL" localSheetId="28" hidden="1">#REF!</definedName>
    <definedName name="BExAYY9H9COOT46HJLPVDLTO12UL" hidden="1">#REF!</definedName>
    <definedName name="BExAYYKAQA3KDMQ890FIE5M9SPBL" localSheetId="18" hidden="1">#REF!</definedName>
    <definedName name="BExAYYKAQA3KDMQ890FIE5M9SPBL" localSheetId="28" hidden="1">#REF!</definedName>
    <definedName name="BExAYYKAQA3KDMQ890FIE5M9SPBL" hidden="1">#REF!</definedName>
    <definedName name="BExAZ6SY0EU69GC3CWI5EOO0YLFG" localSheetId="18" hidden="1">#REF!</definedName>
    <definedName name="BExAZ6SY0EU69GC3CWI5EOO0YLFG" localSheetId="28" hidden="1">#REF!</definedName>
    <definedName name="BExAZ6SY0EU69GC3CWI5EOO0YLFG" hidden="1">#REF!</definedName>
    <definedName name="BExAZ6YEEBJV0PCKFE137K2Y3A8M" localSheetId="18" hidden="1">#REF!</definedName>
    <definedName name="BExAZ6YEEBJV0PCKFE137K2Y3A8M" localSheetId="28" hidden="1">#REF!</definedName>
    <definedName name="BExAZ6YEEBJV0PCKFE137K2Y3A8M" hidden="1">#REF!</definedName>
    <definedName name="BExAZAP844MJ4GSAIYNYHQ7FECC3" localSheetId="18" hidden="1">#REF!</definedName>
    <definedName name="BExAZAP844MJ4GSAIYNYHQ7FECC3" localSheetId="28" hidden="1">#REF!</definedName>
    <definedName name="BExAZAP844MJ4GSAIYNYHQ7FECC3" hidden="1">#REF!</definedName>
    <definedName name="BExAZCNEGB4JYHC8CZ51KTN890US" localSheetId="18" hidden="1">#REF!</definedName>
    <definedName name="BExAZCNEGB4JYHC8CZ51KTN890US" localSheetId="28" hidden="1">#REF!</definedName>
    <definedName name="BExAZCNEGB4JYHC8CZ51KTN890US" hidden="1">#REF!</definedName>
    <definedName name="BExAZFCI302YFYRDJYQDWQQL0Q0O" localSheetId="18" hidden="1">#REF!</definedName>
    <definedName name="BExAZFCI302YFYRDJYQDWQQL0Q0O" localSheetId="28" hidden="1">#REF!</definedName>
    <definedName name="BExAZFCI302YFYRDJYQDWQQL0Q0O" hidden="1">#REF!</definedName>
    <definedName name="BExAZJE2UOL40XUAU2RB53X5K20P" localSheetId="18" hidden="1">#REF!</definedName>
    <definedName name="BExAZJE2UOL40XUAU2RB53X5K20P" localSheetId="28" hidden="1">#REF!</definedName>
    <definedName name="BExAZJE2UOL40XUAU2RB53X5K20P" hidden="1">#REF!</definedName>
    <definedName name="BExAZLHLST9OP89R1HJMC1POQG8H" localSheetId="18" hidden="1">#REF!</definedName>
    <definedName name="BExAZLHLST9OP89R1HJMC1POQG8H" localSheetId="28" hidden="1">#REF!</definedName>
    <definedName name="BExAZLHLST9OP89R1HJMC1POQG8H" hidden="1">#REF!</definedName>
    <definedName name="BExAZMDYMIAA7RX1BMCKU1VLBRGY" localSheetId="18" hidden="1">#REF!</definedName>
    <definedName name="BExAZMDYMIAA7RX1BMCKU1VLBRGY" localSheetId="28" hidden="1">#REF!</definedName>
    <definedName name="BExAZMDYMIAA7RX1BMCKU1VLBRGY" hidden="1">#REF!</definedName>
    <definedName name="BExAZNL6BHI8DCQWXOX4I2P839UX" localSheetId="18" hidden="1">#REF!</definedName>
    <definedName name="BExAZNL6BHI8DCQWXOX4I2P839UX" localSheetId="28" hidden="1">#REF!</definedName>
    <definedName name="BExAZNL6BHI8DCQWXOX4I2P839UX" hidden="1">#REF!</definedName>
    <definedName name="BExAZRMWSONMCG9KDUM4KAQ7BONM" localSheetId="18" hidden="1">#REF!</definedName>
    <definedName name="BExAZRMWSONMCG9KDUM4KAQ7BONM" localSheetId="28" hidden="1">#REF!</definedName>
    <definedName name="BExAZRMWSONMCG9KDUM4KAQ7BONM" hidden="1">#REF!</definedName>
    <definedName name="BExAZSOJNQ5N3LM4XA17IH7NIY7G" localSheetId="18" hidden="1">#REF!</definedName>
    <definedName name="BExAZSOJNQ5N3LM4XA17IH7NIY7G" localSheetId="28" hidden="1">#REF!</definedName>
    <definedName name="BExAZSOJNQ5N3LM4XA17IH7NIY7G" hidden="1">#REF!</definedName>
    <definedName name="BExAZTFG4SJRG4TW6JXRF7N08JFI" localSheetId="18" hidden="1">#REF!</definedName>
    <definedName name="BExAZTFG4SJRG4TW6JXRF7N08JFI" localSheetId="28" hidden="1">#REF!</definedName>
    <definedName name="BExAZTFG4SJRG4TW6JXRF7N08JFI" hidden="1">#REF!</definedName>
    <definedName name="BExAZUS4A8OHDZK0MWAOCCCKTH73" localSheetId="18" hidden="1">#REF!</definedName>
    <definedName name="BExAZUS4A8OHDZK0MWAOCCCKTH73" localSheetId="28" hidden="1">#REF!</definedName>
    <definedName name="BExAZUS4A8OHDZK0MWAOCCCKTH73" hidden="1">#REF!</definedName>
    <definedName name="BExAZX6FECVK3E07KXM2XPYKGM6U" localSheetId="18" hidden="1">#REF!</definedName>
    <definedName name="BExAZX6FECVK3E07KXM2XPYKGM6U" localSheetId="28" hidden="1">#REF!</definedName>
    <definedName name="BExAZX6FECVK3E07KXM2XPYKGM6U" hidden="1">#REF!</definedName>
    <definedName name="BExB012NJ8GASTNNPBRRFTLHIOC9" localSheetId="18" hidden="1">#REF!</definedName>
    <definedName name="BExB012NJ8GASTNNPBRRFTLHIOC9" localSheetId="28" hidden="1">#REF!</definedName>
    <definedName name="BExB012NJ8GASTNNPBRRFTLHIOC9" hidden="1">#REF!</definedName>
    <definedName name="BExB072HHXVMUC0VYNGG48GRSH5Q" localSheetId="18" hidden="1">#REF!</definedName>
    <definedName name="BExB072HHXVMUC0VYNGG48GRSH5Q" localSheetId="28" hidden="1">#REF!</definedName>
    <definedName name="BExB072HHXVMUC0VYNGG48GRSH5Q" hidden="1">#REF!</definedName>
    <definedName name="BExB0FRDEYDEUEAB1W8KD6D965XA" localSheetId="18" hidden="1">#REF!</definedName>
    <definedName name="BExB0FRDEYDEUEAB1W8KD6D965XA" localSheetId="28" hidden="1">#REF!</definedName>
    <definedName name="BExB0FRDEYDEUEAB1W8KD6D965XA" hidden="1">#REF!</definedName>
    <definedName name="BExB0GIGLDV7P55ZR51C0HG15PA2" localSheetId="18" hidden="1">#REF!</definedName>
    <definedName name="BExB0GIGLDV7P55ZR51C0HG15PA2" localSheetId="28" hidden="1">#REF!</definedName>
    <definedName name="BExB0GIGLDV7P55ZR51C0HG15PA2" hidden="1">#REF!</definedName>
    <definedName name="BExB0KPCN7YJORQAYUCF4YKIKPMC" localSheetId="18" hidden="1">#REF!</definedName>
    <definedName name="BExB0KPCN7YJORQAYUCF4YKIKPMC" localSheetId="28" hidden="1">#REF!</definedName>
    <definedName name="BExB0KPCN7YJORQAYUCF4YKIKPMC" hidden="1">#REF!</definedName>
    <definedName name="BExB0VHQD6ORZS0MIC86QWHCE4UC" localSheetId="18" hidden="1">#REF!</definedName>
    <definedName name="BExB0VHQD6ORZS0MIC86QWHCE4UC" localSheetId="28" hidden="1">#REF!</definedName>
    <definedName name="BExB0VHQD6ORZS0MIC86QWHCE4UC" hidden="1">#REF!</definedName>
    <definedName name="BExB0WE4PI3NOBXXVO9CTEN4DIU2" localSheetId="18" hidden="1">#REF!</definedName>
    <definedName name="BExB0WE4PI3NOBXXVO9CTEN4DIU2" localSheetId="28" hidden="1">#REF!</definedName>
    <definedName name="BExB0WE4PI3NOBXXVO9CTEN4DIU2" hidden="1">#REF!</definedName>
    <definedName name="BExB0Z8O1CQF2CWFBBHE8SNISDAO" localSheetId="18" hidden="1">#REF!</definedName>
    <definedName name="BExB0Z8O1CQF2CWFBBHE8SNISDAO" localSheetId="28" hidden="1">#REF!</definedName>
    <definedName name="BExB0Z8O1CQF2CWFBBHE8SNISDAO" hidden="1">#REF!</definedName>
    <definedName name="BExB10QNIVITUYS55OAEKK3VLJFE" localSheetId="18" hidden="1">#REF!</definedName>
    <definedName name="BExB10QNIVITUYS55OAEKK3VLJFE" localSheetId="28" hidden="1">#REF!</definedName>
    <definedName name="BExB10QNIVITUYS55OAEKK3VLJFE" hidden="1">#REF!</definedName>
    <definedName name="BExB15ZDRY4CIJ911DONP0KCY9KU" localSheetId="18" hidden="1">#REF!</definedName>
    <definedName name="BExB15ZDRY4CIJ911DONP0KCY9KU" localSheetId="28" hidden="1">#REF!</definedName>
    <definedName name="BExB15ZDRY4CIJ911DONP0KCY9KU" hidden="1">#REF!</definedName>
    <definedName name="BExB16VQY0O0RLZYJFU3OFEONVTE" localSheetId="18" hidden="1">#REF!</definedName>
    <definedName name="BExB16VQY0O0RLZYJFU3OFEONVTE" localSheetId="28" hidden="1">#REF!</definedName>
    <definedName name="BExB16VQY0O0RLZYJFU3OFEONVTE" hidden="1">#REF!</definedName>
    <definedName name="BExB1FKNY2UO4W5FUGFHJOA2WFGG" localSheetId="18" hidden="1">#REF!</definedName>
    <definedName name="BExB1FKNY2UO4W5FUGFHJOA2WFGG" localSheetId="28" hidden="1">#REF!</definedName>
    <definedName name="BExB1FKNY2UO4W5FUGFHJOA2WFGG" hidden="1">#REF!</definedName>
    <definedName name="BExB1GMD0PIDGTFBGQOPRWQSP9I4" localSheetId="18" hidden="1">#REF!</definedName>
    <definedName name="BExB1GMD0PIDGTFBGQOPRWQSP9I4" localSheetId="28" hidden="1">#REF!</definedName>
    <definedName name="BExB1GMD0PIDGTFBGQOPRWQSP9I4" hidden="1">#REF!</definedName>
    <definedName name="BExB1HZ0FHGNOS2URJWFD5G55OMO" localSheetId="18" hidden="1">#REF!</definedName>
    <definedName name="BExB1HZ0FHGNOS2URJWFD5G55OMO" localSheetId="28" hidden="1">#REF!</definedName>
    <definedName name="BExB1HZ0FHGNOS2URJWFD5G55OMO" hidden="1">#REF!</definedName>
    <definedName name="BExB1Q29OO6LNFNT1EQLA3KYE7MX" localSheetId="18" hidden="1">#REF!</definedName>
    <definedName name="BExB1Q29OO6LNFNT1EQLA3KYE7MX" localSheetId="28" hidden="1">#REF!</definedName>
    <definedName name="BExB1Q29OO6LNFNT1EQLA3KYE7MX" hidden="1">#REF!</definedName>
    <definedName name="BExB1TNRV5EBWZEHYLHI76T0FVA7" localSheetId="18" hidden="1">#REF!</definedName>
    <definedName name="BExB1TNRV5EBWZEHYLHI76T0FVA7" localSheetId="28" hidden="1">#REF!</definedName>
    <definedName name="BExB1TNRV5EBWZEHYLHI76T0FVA7" hidden="1">#REF!</definedName>
    <definedName name="BExB1WI6M8I0EEP1ANUQZCFY24EV" localSheetId="18" hidden="1">#REF!</definedName>
    <definedName name="BExB1WI6M8I0EEP1ANUQZCFY24EV" localSheetId="28" hidden="1">#REF!</definedName>
    <definedName name="BExB1WI6M8I0EEP1ANUQZCFY24EV" hidden="1">#REF!</definedName>
    <definedName name="BExB203OWC9QZA3BYOKQ18L4FUJE" localSheetId="18" hidden="1">#REF!</definedName>
    <definedName name="BExB203OWC9QZA3BYOKQ18L4FUJE" localSheetId="28" hidden="1">#REF!</definedName>
    <definedName name="BExB203OWC9QZA3BYOKQ18L4FUJE" hidden="1">#REF!</definedName>
    <definedName name="BExB2CJHTU7C591BR4WRL5L2F2K6" localSheetId="18" hidden="1">#REF!</definedName>
    <definedName name="BExB2CJHTU7C591BR4WRL5L2F2K6" localSheetId="28" hidden="1">#REF!</definedName>
    <definedName name="BExB2CJHTU7C591BR4WRL5L2F2K6" hidden="1">#REF!</definedName>
    <definedName name="BExB2K1AV4PGNS1O6C7D7AO411AX" localSheetId="18" hidden="1">#REF!</definedName>
    <definedName name="BExB2K1AV4PGNS1O6C7D7AO411AX" localSheetId="28" hidden="1">#REF!</definedName>
    <definedName name="BExB2K1AV4PGNS1O6C7D7AO411AX" hidden="1">#REF!</definedName>
    <definedName name="BExB2O2UYHKI324YE324E1N7FVIB" localSheetId="18" hidden="1">#REF!</definedName>
    <definedName name="BExB2O2UYHKI324YE324E1N7FVIB" localSheetId="28" hidden="1">#REF!</definedName>
    <definedName name="BExB2O2UYHKI324YE324E1N7FVIB" hidden="1">#REF!</definedName>
    <definedName name="BExB2Q0VJ0MU2URO3JOVUAVHEI3V" localSheetId="18" hidden="1">#REF!</definedName>
    <definedName name="BExB2Q0VJ0MU2URO3JOVUAVHEI3V" localSheetId="28" hidden="1">#REF!</definedName>
    <definedName name="BExB2Q0VJ0MU2URO3JOVUAVHEI3V" hidden="1">#REF!</definedName>
    <definedName name="BExB30IP1DNKNQ6PZ5ERUGR5MK4Z" localSheetId="18" hidden="1">#REF!</definedName>
    <definedName name="BExB30IP1DNKNQ6PZ5ERUGR5MK4Z" localSheetId="28" hidden="1">#REF!</definedName>
    <definedName name="BExB30IP1DNKNQ6PZ5ERUGR5MK4Z" hidden="1">#REF!</definedName>
    <definedName name="BExB385QW2BSSBXS953SSQN2ISSW" localSheetId="18" hidden="1">#REF!</definedName>
    <definedName name="BExB385QW2BSSBXS953SSQN2ISSW" localSheetId="28" hidden="1">#REF!</definedName>
    <definedName name="BExB385QW2BSSBXS953SSQN2ISSW" hidden="1">#REF!</definedName>
    <definedName name="BExB3DEMEV5D9G8FDHD4NQ9X2YNT" localSheetId="18" hidden="1">#REF!</definedName>
    <definedName name="BExB3DEMEV5D9G8FDHD4NQ9X2YNT" localSheetId="28" hidden="1">#REF!</definedName>
    <definedName name="BExB3DEMEV5D9G8FDHD4NQ9X2YNT" hidden="1">#REF!</definedName>
    <definedName name="BExB3RXU8AJQ86I5RXEWLGGR7R7C" localSheetId="18" hidden="1">#REF!</definedName>
    <definedName name="BExB3RXU8AJQ86I5RXEWLGGR7R7C" localSheetId="28" hidden="1">#REF!</definedName>
    <definedName name="BExB3RXU8AJQ86I5RXEWLGGR7R7C" hidden="1">#REF!</definedName>
    <definedName name="BExB442RX0T3L6HUL6X5T21CENW6" localSheetId="18" hidden="1">#REF!</definedName>
    <definedName name="BExB442RX0T3L6HUL6X5T21CENW6" localSheetId="28" hidden="1">#REF!</definedName>
    <definedName name="BExB442RX0T3L6HUL6X5T21CENW6" hidden="1">#REF!</definedName>
    <definedName name="BExB4ADD0L7417CII901XTFKXD1J" localSheetId="18" hidden="1">#REF!</definedName>
    <definedName name="BExB4ADD0L7417CII901XTFKXD1J" localSheetId="28" hidden="1">#REF!</definedName>
    <definedName name="BExB4ADD0L7417CII901XTFKXD1J" hidden="1">#REF!</definedName>
    <definedName name="BExB4DYU06HCGRIPBSWRCXK804UM" localSheetId="18" hidden="1">#REF!</definedName>
    <definedName name="BExB4DYU06HCGRIPBSWRCXK804UM" localSheetId="28" hidden="1">#REF!</definedName>
    <definedName name="BExB4DYU06HCGRIPBSWRCXK804UM" hidden="1">#REF!</definedName>
    <definedName name="BExB4HEZO4E597Q5M4M10LT8TLY3" localSheetId="18" hidden="1">#REF!</definedName>
    <definedName name="BExB4HEZO4E597Q5M4M10LT8TLY3" localSheetId="28" hidden="1">#REF!</definedName>
    <definedName name="BExB4HEZO4E597Q5M4M10LT8TLY3" hidden="1">#REF!</definedName>
    <definedName name="BExB4X01APD3Z8ZW6MVX1P8NAO7G" localSheetId="18" hidden="1">#REF!</definedName>
    <definedName name="BExB4X01APD3Z8ZW6MVX1P8NAO7G" localSheetId="28" hidden="1">#REF!</definedName>
    <definedName name="BExB4X01APD3Z8ZW6MVX1P8NAO7G" hidden="1">#REF!</definedName>
    <definedName name="BExB4Z3EZBGYYI33U0KQ8NEIH8PY" localSheetId="18" hidden="1">#REF!</definedName>
    <definedName name="BExB4Z3EZBGYYI33U0KQ8NEIH8PY" localSheetId="28" hidden="1">#REF!</definedName>
    <definedName name="BExB4Z3EZBGYYI33U0KQ8NEIH8PY" hidden="1">#REF!</definedName>
    <definedName name="BExB4ZJOLU1PXBMG4TPCCLTRMNRE" localSheetId="18" hidden="1">#REF!</definedName>
    <definedName name="BExB4ZJOLU1PXBMG4TPCCLTRMNRE" localSheetId="28" hidden="1">#REF!</definedName>
    <definedName name="BExB4ZJOLU1PXBMG4TPCCLTRMNRE" hidden="1">#REF!</definedName>
    <definedName name="BExB4ZZSDPL4Q05BMVT5TUN0IGKT" localSheetId="18" hidden="1">#REF!</definedName>
    <definedName name="BExB4ZZSDPL4Q05BMVT5TUN0IGKT" localSheetId="28" hidden="1">#REF!</definedName>
    <definedName name="BExB4ZZSDPL4Q05BMVT5TUN0IGKT" hidden="1">#REF!</definedName>
    <definedName name="BExB55368XW7UX657ZSPC6BFE92S" localSheetId="18" hidden="1">#REF!</definedName>
    <definedName name="BExB55368XW7UX657ZSPC6BFE92S" localSheetId="28" hidden="1">#REF!</definedName>
    <definedName name="BExB55368XW7UX657ZSPC6BFE92S" hidden="1">#REF!</definedName>
    <definedName name="BExB57MZEPL2SA2ONPK66YFLZWJU" localSheetId="18" hidden="1">#REF!</definedName>
    <definedName name="BExB57MZEPL2SA2ONPK66YFLZWJU" localSheetId="28" hidden="1">#REF!</definedName>
    <definedName name="BExB57MZEPL2SA2ONPK66YFLZWJU" hidden="1">#REF!</definedName>
    <definedName name="BExB5833OAOJ22VK1YK47FHUSVK2" localSheetId="18" hidden="1">#REF!</definedName>
    <definedName name="BExB5833OAOJ22VK1YK47FHUSVK2" localSheetId="28" hidden="1">#REF!</definedName>
    <definedName name="BExB5833OAOJ22VK1YK47FHUSVK2" hidden="1">#REF!</definedName>
    <definedName name="BExB58JDIHS42JZT9DJJMKA8QFCO" localSheetId="18" hidden="1">#REF!</definedName>
    <definedName name="BExB58JDIHS42JZT9DJJMKA8QFCO" localSheetId="28" hidden="1">#REF!</definedName>
    <definedName name="BExB58JDIHS42JZT9DJJMKA8QFCO" hidden="1">#REF!</definedName>
    <definedName name="BExB58U5FQC5JWV9CGC83HLLZUZI" localSheetId="18" hidden="1">#REF!</definedName>
    <definedName name="BExB58U5FQC5JWV9CGC83HLLZUZI" localSheetId="28" hidden="1">#REF!</definedName>
    <definedName name="BExB58U5FQC5JWV9CGC83HLLZUZI" hidden="1">#REF!</definedName>
    <definedName name="BExB5EDO9XUKHF74X3HAU2WPPHZH" localSheetId="18" hidden="1">#REF!</definedName>
    <definedName name="BExB5EDO9XUKHF74X3HAU2WPPHZH" localSheetId="28" hidden="1">#REF!</definedName>
    <definedName name="BExB5EDO9XUKHF74X3HAU2WPPHZH" hidden="1">#REF!</definedName>
    <definedName name="BExB5EDOQKZIQXT13IG1KLCZ474G" localSheetId="18" hidden="1">#REF!</definedName>
    <definedName name="BExB5EDOQKZIQXT13IG1KLCZ474G" localSheetId="28" hidden="1">#REF!</definedName>
    <definedName name="BExB5EDOQKZIQXT13IG1KLCZ474G" hidden="1">#REF!</definedName>
    <definedName name="BExB5G6EH68AYEP1UT0GHUEL3SLN" localSheetId="18" hidden="1">#REF!</definedName>
    <definedName name="BExB5G6EH68AYEP1UT0GHUEL3SLN" localSheetId="28" hidden="1">#REF!</definedName>
    <definedName name="BExB5G6EH68AYEP1UT0GHUEL3SLN" hidden="1">#REF!</definedName>
    <definedName name="BExB5LVGGXMNUN3D3452G3J62MKF" localSheetId="18" hidden="1">#REF!</definedName>
    <definedName name="BExB5LVGGXMNUN3D3452G3J62MKF" localSheetId="28" hidden="1">#REF!</definedName>
    <definedName name="BExB5LVGGXMNUN3D3452G3J62MKF" hidden="1">#REF!</definedName>
    <definedName name="BExB5QYVEZWFE5DQVHAM760EV05X" localSheetId="18" hidden="1">#REF!</definedName>
    <definedName name="BExB5QYVEZWFE5DQVHAM760EV05X" localSheetId="28" hidden="1">#REF!</definedName>
    <definedName name="BExB5QYVEZWFE5DQVHAM760EV05X" hidden="1">#REF!</definedName>
    <definedName name="BExB5U9IRH14EMOE0YGIE3WIVLFS" localSheetId="18" hidden="1">#REF!</definedName>
    <definedName name="BExB5U9IRH14EMOE0YGIE3WIVLFS" localSheetId="28" hidden="1">#REF!</definedName>
    <definedName name="BExB5U9IRH14EMOE0YGIE3WIVLFS" hidden="1">#REF!</definedName>
    <definedName name="BExB5V5WWQYPK4GCSYZQALJYGC94" localSheetId="18" hidden="1">#REF!</definedName>
    <definedName name="BExB5V5WWQYPK4GCSYZQALJYGC94" localSheetId="28" hidden="1">#REF!</definedName>
    <definedName name="BExB5V5WWQYPK4GCSYZQALJYGC94" hidden="1">#REF!</definedName>
    <definedName name="BExB5VWYMOV6BAIH7XUBBVPU7MMD" localSheetId="18" hidden="1">#REF!</definedName>
    <definedName name="BExB5VWYMOV6BAIH7XUBBVPU7MMD" localSheetId="28" hidden="1">#REF!</definedName>
    <definedName name="BExB5VWYMOV6BAIH7XUBBVPU7MMD" hidden="1">#REF!</definedName>
    <definedName name="BExB610DZWIJP1B72U9QM42COH2B" localSheetId="18" hidden="1">#REF!</definedName>
    <definedName name="BExB610DZWIJP1B72U9QM42COH2B" localSheetId="28" hidden="1">#REF!</definedName>
    <definedName name="BExB610DZWIJP1B72U9QM42COH2B" hidden="1">#REF!</definedName>
    <definedName name="BExB64AX81KEVMGZDXB25NB459SW" localSheetId="18" hidden="1">#REF!</definedName>
    <definedName name="BExB64AX81KEVMGZDXB25NB459SW" localSheetId="28" hidden="1">#REF!</definedName>
    <definedName name="BExB64AX81KEVMGZDXB25NB459SW" hidden="1">#REF!</definedName>
    <definedName name="BExB6C3FUAKK9ML5T767NMWGA9YB" localSheetId="18" hidden="1">#REF!</definedName>
    <definedName name="BExB6C3FUAKK9ML5T767NMWGA9YB" localSheetId="28" hidden="1">#REF!</definedName>
    <definedName name="BExB6C3FUAKK9ML5T767NMWGA9YB" hidden="1">#REF!</definedName>
    <definedName name="BExB6C8X6JYRLKZKK17VE3QUNL3D" localSheetId="18" hidden="1">#REF!</definedName>
    <definedName name="BExB6C8X6JYRLKZKK17VE3QUNL3D" localSheetId="28" hidden="1">#REF!</definedName>
    <definedName name="BExB6C8X6JYRLKZKK17VE3QUNL3D" hidden="1">#REF!</definedName>
    <definedName name="BExB6HN3QRFPXM71MDUK21BKM7PF" localSheetId="18" hidden="1">#REF!</definedName>
    <definedName name="BExB6HN3QRFPXM71MDUK21BKM7PF" localSheetId="28" hidden="1">#REF!</definedName>
    <definedName name="BExB6HN3QRFPXM71MDUK21BKM7PF" hidden="1">#REF!</definedName>
    <definedName name="BExB6I39SKL5BMHHDD9EED7FQD9Z" localSheetId="18" hidden="1">#REF!</definedName>
    <definedName name="BExB6I39SKL5BMHHDD9EED7FQD9Z" localSheetId="28" hidden="1">#REF!</definedName>
    <definedName name="BExB6I39SKL5BMHHDD9EED7FQD9Z" hidden="1">#REF!</definedName>
    <definedName name="BExB6IZMHCZ3LB7N73KD90YB1HBZ" localSheetId="18" hidden="1">#REF!</definedName>
    <definedName name="BExB6IZMHCZ3LB7N73KD90YB1HBZ" localSheetId="28" hidden="1">#REF!</definedName>
    <definedName name="BExB6IZMHCZ3LB7N73KD90YB1HBZ" hidden="1">#REF!</definedName>
    <definedName name="BExB719SGNX4Y8NE6JEXC555K596" localSheetId="18" hidden="1">#REF!</definedName>
    <definedName name="BExB719SGNX4Y8NE6JEXC555K596" localSheetId="28" hidden="1">#REF!</definedName>
    <definedName name="BExB719SGNX4Y8NE6JEXC555K596" hidden="1">#REF!</definedName>
    <definedName name="BExB7265DCHKS7V2OWRBXCZTEIW9" localSheetId="18" hidden="1">#REF!</definedName>
    <definedName name="BExB7265DCHKS7V2OWRBXCZTEIW9" localSheetId="28" hidden="1">#REF!</definedName>
    <definedName name="BExB7265DCHKS7V2OWRBXCZTEIW9" hidden="1">#REF!</definedName>
    <definedName name="BExB74PS5P9G0P09Y6DZSCX0FLTJ" localSheetId="18" hidden="1">#REF!</definedName>
    <definedName name="BExB74PS5P9G0P09Y6DZSCX0FLTJ" localSheetId="28" hidden="1">#REF!</definedName>
    <definedName name="BExB74PS5P9G0P09Y6DZSCX0FLTJ" hidden="1">#REF!</definedName>
    <definedName name="BExB78RH79J0MIF7H8CAZ0CFE88Q" localSheetId="18" hidden="1">#REF!</definedName>
    <definedName name="BExB78RH79J0MIF7H8CAZ0CFE88Q" localSheetId="28" hidden="1">#REF!</definedName>
    <definedName name="BExB78RH79J0MIF7H8CAZ0CFE88Q" hidden="1">#REF!</definedName>
    <definedName name="BExB7ELT09HGDVO5BJC1ZY9D09GZ" localSheetId="18" hidden="1">#REF!</definedName>
    <definedName name="BExB7ELT09HGDVO5BJC1ZY9D09GZ" localSheetId="28" hidden="1">#REF!</definedName>
    <definedName name="BExB7ELT09HGDVO5BJC1ZY9D09GZ" hidden="1">#REF!</definedName>
    <definedName name="BExB7F7EIHG0MYMQYUVG9HIZPHMZ" localSheetId="18" hidden="1">#REF!</definedName>
    <definedName name="BExB7F7EIHG0MYMQYUVG9HIZPHMZ" localSheetId="28" hidden="1">#REF!</definedName>
    <definedName name="BExB7F7EIHG0MYMQYUVG9HIZPHMZ" hidden="1">#REF!</definedName>
    <definedName name="BExB806PAXX70XUTA3ZI7OORD78R" localSheetId="18" hidden="1">#REF!</definedName>
    <definedName name="BExB806PAXX70XUTA3ZI7OORD78R" localSheetId="28" hidden="1">#REF!</definedName>
    <definedName name="BExB806PAXX70XUTA3ZI7OORD78R" hidden="1">#REF!</definedName>
    <definedName name="BExB83199EQQS6I5HE7WADNCK8OE" localSheetId="18" hidden="1">#REF!</definedName>
    <definedName name="BExB83199EQQS6I5HE7WADNCK8OE" localSheetId="28" hidden="1">#REF!</definedName>
    <definedName name="BExB83199EQQS6I5HE7WADNCK8OE" hidden="1">#REF!</definedName>
    <definedName name="BExB8HF4UBVZKQCSRFRUQL2EE6VL" localSheetId="18" hidden="1">#REF!</definedName>
    <definedName name="BExB8HF4UBVZKQCSRFRUQL2EE6VL" localSheetId="28" hidden="1">#REF!</definedName>
    <definedName name="BExB8HF4UBVZKQCSRFRUQL2EE6VL" hidden="1">#REF!</definedName>
    <definedName name="BExB8HKHKZ1ORJZUYGG2M4VSCC39" localSheetId="18" hidden="1">#REF!</definedName>
    <definedName name="BExB8HKHKZ1ORJZUYGG2M4VSCC39" localSheetId="28" hidden="1">#REF!</definedName>
    <definedName name="BExB8HKHKZ1ORJZUYGG2M4VSCC39" hidden="1">#REF!</definedName>
    <definedName name="BExB8HV9YUS1Q77M9SNFRKDLU5HS" localSheetId="18" hidden="1">#REF!</definedName>
    <definedName name="BExB8HV9YUS1Q77M9SNFRKDLU5HS" localSheetId="28" hidden="1">#REF!</definedName>
    <definedName name="BExB8HV9YUS1Q77M9SNFRKDLU5HS" hidden="1">#REF!</definedName>
    <definedName name="BExB8QPH8DC5BESEVPSMBCWVN6PO" localSheetId="18" hidden="1">#REF!</definedName>
    <definedName name="BExB8QPH8DC5BESEVPSMBCWVN6PO" localSheetId="28" hidden="1">#REF!</definedName>
    <definedName name="BExB8QPH8DC5BESEVPSMBCWVN6PO" hidden="1">#REF!</definedName>
    <definedName name="BExB8U5N0D85YR8APKN3PPKG0FWP" localSheetId="18" hidden="1">#REF!</definedName>
    <definedName name="BExB8U5N0D85YR8APKN3PPKG0FWP" localSheetId="28" hidden="1">#REF!</definedName>
    <definedName name="BExB8U5N0D85YR8APKN3PPKG0FWP" hidden="1">#REF!</definedName>
    <definedName name="BExB93G413CK5DKO7925ZHSOBGIN" localSheetId="18" hidden="1">#REF!</definedName>
    <definedName name="BExB93G413CK5DKO7925ZHSOBGIN" localSheetId="28" hidden="1">#REF!</definedName>
    <definedName name="BExB93G413CK5DKO7925ZHSOBGIN" hidden="1">#REF!</definedName>
    <definedName name="BExB96LBXL1JW5A4PP93UJ9UDLKZ" localSheetId="18" hidden="1">#REF!</definedName>
    <definedName name="BExB96LBXL1JW5A4PP93UJ9UDLKZ" localSheetId="28" hidden="1">#REF!</definedName>
    <definedName name="BExB96LBXL1JW5A4PP93UJ9UDLKZ" hidden="1">#REF!</definedName>
    <definedName name="BExB9DHI5I2TJ2LXYPM98EE81L27" localSheetId="18" hidden="1">#REF!</definedName>
    <definedName name="BExB9DHI5I2TJ2LXYPM98EE81L27" localSheetId="28" hidden="1">#REF!</definedName>
    <definedName name="BExB9DHI5I2TJ2LXYPM98EE81L27" hidden="1">#REF!</definedName>
    <definedName name="BExB9G6LZG5OQUY0GZLHX066V3D4" localSheetId="18" hidden="1">#REF!</definedName>
    <definedName name="BExB9G6LZG5OQUY0GZLHX066V3D4" localSheetId="28" hidden="1">#REF!</definedName>
    <definedName name="BExB9G6LZG5OQUY0GZLHX066V3D4" hidden="1">#REF!</definedName>
    <definedName name="BExB9IFG9FW3RQUDIMDFKIYDB4HE" localSheetId="18" hidden="1">#REF!</definedName>
    <definedName name="BExB9IFG9FW3RQUDIMDFKIYDB4HE" localSheetId="28" hidden="1">#REF!</definedName>
    <definedName name="BExB9IFG9FW3RQUDIMDFKIYDB4HE" hidden="1">#REF!</definedName>
    <definedName name="BExB9NDIZ7LGMTL8351GRA6VK2K0" localSheetId="18" hidden="1">#REF!</definedName>
    <definedName name="BExB9NDIZ7LGMTL8351GRA6VK2K0" localSheetId="28" hidden="1">#REF!</definedName>
    <definedName name="BExB9NDIZ7LGMTL8351GRA6VK2K0" hidden="1">#REF!</definedName>
    <definedName name="BExB9Q2MZZHBGW8QQKVEYIMJBPIE" localSheetId="18" hidden="1">#REF!</definedName>
    <definedName name="BExB9Q2MZZHBGW8QQKVEYIMJBPIE" localSheetId="28" hidden="1">#REF!</definedName>
    <definedName name="BExB9Q2MZZHBGW8QQKVEYIMJBPIE" hidden="1">#REF!</definedName>
    <definedName name="BExBA1GON0EZRJ20UYPILAPLNQWM" localSheetId="18" hidden="1">#REF!</definedName>
    <definedName name="BExBA1GON0EZRJ20UYPILAPLNQWM" localSheetId="28" hidden="1">#REF!</definedName>
    <definedName name="BExBA1GON0EZRJ20UYPILAPLNQWM" hidden="1">#REF!</definedName>
    <definedName name="BExBA525BALJ5HMTDMMSM5WWJ1YW" localSheetId="18" hidden="1">#REF!</definedName>
    <definedName name="BExBA525BALJ5HMTDMMSM5WWJ1YW" localSheetId="28" hidden="1">#REF!</definedName>
    <definedName name="BExBA525BALJ5HMTDMMSM5WWJ1YW" hidden="1">#REF!</definedName>
    <definedName name="BExBA69ASGYRZW1G1DYIS9QRRTBN" localSheetId="18" hidden="1">#REF!</definedName>
    <definedName name="BExBA69ASGYRZW1G1DYIS9QRRTBN" localSheetId="28" hidden="1">#REF!</definedName>
    <definedName name="BExBA69ASGYRZW1G1DYIS9QRRTBN" hidden="1">#REF!</definedName>
    <definedName name="BExBA6K42582A14WFFWQ3Q8QQWB6" localSheetId="18" hidden="1">#REF!</definedName>
    <definedName name="BExBA6K42582A14WFFWQ3Q8QQWB6" localSheetId="28" hidden="1">#REF!</definedName>
    <definedName name="BExBA6K42582A14WFFWQ3Q8QQWB6" hidden="1">#REF!</definedName>
    <definedName name="BExBA8I5D4R8R2PYQ1K16TWGTOEP" localSheetId="18" hidden="1">#REF!</definedName>
    <definedName name="BExBA8I5D4R8R2PYQ1K16TWGTOEP" localSheetId="28" hidden="1">#REF!</definedName>
    <definedName name="BExBA8I5D4R8R2PYQ1K16TWGTOEP" hidden="1">#REF!</definedName>
    <definedName name="BExBA93PE0DGUUTA7LLSIGBIXWE5" localSheetId="18" hidden="1">#REF!</definedName>
    <definedName name="BExBA93PE0DGUUTA7LLSIGBIXWE5" localSheetId="28" hidden="1">#REF!</definedName>
    <definedName name="BExBA93PE0DGUUTA7LLSIGBIXWE5" hidden="1">#REF!</definedName>
    <definedName name="BExBABCQMR685CQ1SC8CECO7GTGB" localSheetId="18" hidden="1">#REF!</definedName>
    <definedName name="BExBABCQMR685CQ1SC8CECO7GTGB" localSheetId="28" hidden="1">#REF!</definedName>
    <definedName name="BExBABCQMR685CQ1SC8CECO7GTGB" hidden="1">#REF!</definedName>
    <definedName name="BExBAI8X0FKDQJ6YZJQDTTG4ZCWY" localSheetId="18" hidden="1">#REF!</definedName>
    <definedName name="BExBAI8X0FKDQJ6YZJQDTTG4ZCWY" localSheetId="28" hidden="1">#REF!</definedName>
    <definedName name="BExBAI8X0FKDQJ6YZJQDTTG4ZCWY" hidden="1">#REF!</definedName>
    <definedName name="BExBAKN7XIBAXCF9PCNVS038PCQO" localSheetId="18" hidden="1">#REF!</definedName>
    <definedName name="BExBAKN7XIBAXCF9PCNVS038PCQO" localSheetId="28" hidden="1">#REF!</definedName>
    <definedName name="BExBAKN7XIBAXCF9PCNVS038PCQO" hidden="1">#REF!</definedName>
    <definedName name="BExBAKXZ7PBW3DDKKA5MWC1ZUC7O" localSheetId="18" hidden="1">#REF!</definedName>
    <definedName name="BExBAKXZ7PBW3DDKKA5MWC1ZUC7O" localSheetId="28" hidden="1">#REF!</definedName>
    <definedName name="BExBAKXZ7PBW3DDKKA5MWC1ZUC7O" hidden="1">#REF!</definedName>
    <definedName name="BExBAO8NLXZXHO6KCIECSFCH3RR0" localSheetId="18" hidden="1">#REF!</definedName>
    <definedName name="BExBAO8NLXZXHO6KCIECSFCH3RR0" localSheetId="28" hidden="1">#REF!</definedName>
    <definedName name="BExBAO8NLXZXHO6KCIECSFCH3RR0" hidden="1">#REF!</definedName>
    <definedName name="BExBAOOT1KBSIEISN1ADL4RMY879" localSheetId="18" hidden="1">#REF!</definedName>
    <definedName name="BExBAOOT1KBSIEISN1ADL4RMY879" localSheetId="28" hidden="1">#REF!</definedName>
    <definedName name="BExBAOOT1KBSIEISN1ADL4RMY879" hidden="1">#REF!</definedName>
    <definedName name="BExBAVKX8Q09370X1GCZWJ4E91YJ" localSheetId="18" hidden="1">#REF!</definedName>
    <definedName name="BExBAVKX8Q09370X1GCZWJ4E91YJ" localSheetId="28" hidden="1">#REF!</definedName>
    <definedName name="BExBAVKX8Q09370X1GCZWJ4E91YJ" hidden="1">#REF!</definedName>
    <definedName name="BExBAX2X2ENJYO4QTR5VAIQ86L7B" localSheetId="18" hidden="1">#REF!</definedName>
    <definedName name="BExBAX2X2ENJYO4QTR5VAIQ86L7B" localSheetId="28" hidden="1">#REF!</definedName>
    <definedName name="BExBAX2X2ENJYO4QTR5VAIQ86L7B" hidden="1">#REF!</definedName>
    <definedName name="BExBAZ13D3F1DVJQ6YJ8JGUYEYJE" localSheetId="18" hidden="1">#REF!</definedName>
    <definedName name="BExBAZ13D3F1DVJQ6YJ8JGUYEYJE" localSheetId="28" hidden="1">#REF!</definedName>
    <definedName name="BExBAZ13D3F1DVJQ6YJ8JGUYEYJE" hidden="1">#REF!</definedName>
    <definedName name="BExBBMPCB1QOZY8WWEX4J21JDE6U" localSheetId="18" hidden="1">#REF!</definedName>
    <definedName name="BExBBMPCB1QOZY8WWEX4J21JDE6U" localSheetId="28" hidden="1">#REF!</definedName>
    <definedName name="BExBBMPCB1QOZY8WWEX4J21JDE6U" hidden="1">#REF!</definedName>
    <definedName name="BExBBU1QQWUE0YFG7O1TN0RFLSSG" localSheetId="18" hidden="1">#REF!</definedName>
    <definedName name="BExBBU1QQWUE0YFG7O1TN0RFLSSG" localSheetId="28" hidden="1">#REF!</definedName>
    <definedName name="BExBBU1QQWUE0YFG7O1TN0RFLSSG" hidden="1">#REF!</definedName>
    <definedName name="BExBBUCJQRR74Q7GPWDEZXYK2KJL" localSheetId="18" hidden="1">#REF!</definedName>
    <definedName name="BExBBUCJQRR74Q7GPWDEZXYK2KJL" localSheetId="28" hidden="1">#REF!</definedName>
    <definedName name="BExBBUCJQRR74Q7GPWDEZXYK2KJL" hidden="1">#REF!</definedName>
    <definedName name="BExBBV8XVMD9CKZY711T0BN7H3PM" localSheetId="18" hidden="1">#REF!</definedName>
    <definedName name="BExBBV8XVMD9CKZY711T0BN7H3PM" localSheetId="28" hidden="1">#REF!</definedName>
    <definedName name="BExBBV8XVMD9CKZY711T0BN7H3PM" hidden="1">#REF!</definedName>
    <definedName name="BExBC78HXWXHO3XAB6E8NVTBGLJS" localSheetId="18" hidden="1">#REF!</definedName>
    <definedName name="BExBC78HXWXHO3XAB6E8NVTBGLJS" localSheetId="28" hidden="1">#REF!</definedName>
    <definedName name="BExBC78HXWXHO3XAB6E8NVTBGLJS" hidden="1">#REF!</definedName>
    <definedName name="BExBCFH3SMGZ2IPHFB6BCM9O3W0H" localSheetId="18" hidden="1">#REF!</definedName>
    <definedName name="BExBCFH3SMGZ2IPHFB6BCM9O3W0H" localSheetId="28" hidden="1">#REF!</definedName>
    <definedName name="BExBCFH3SMGZ2IPHFB6BCM9O3W0H" hidden="1">#REF!</definedName>
    <definedName name="BExBCK9SCAABKOT9IP6TEPRR7YDT" localSheetId="18" hidden="1">#REF!</definedName>
    <definedName name="BExBCK9SCAABKOT9IP6TEPRR7YDT" localSheetId="28" hidden="1">#REF!</definedName>
    <definedName name="BExBCK9SCAABKOT9IP6TEPRR7YDT" hidden="1">#REF!</definedName>
    <definedName name="BExBCKKJFFT2RP50WNPKBT7X8PJ3" localSheetId="18" hidden="1">#REF!</definedName>
    <definedName name="BExBCKKJFFT2RP50WNPKBT7X8PJ3" localSheetId="28" hidden="1">#REF!</definedName>
    <definedName name="BExBCKKJFFT2RP50WNPKBT7X8PJ3" hidden="1">#REF!</definedName>
    <definedName name="BExBCKKJTIRKC1RZJRTK65HHLX4W" localSheetId="18" hidden="1">#REF!</definedName>
    <definedName name="BExBCKKJTIRKC1RZJRTK65HHLX4W" localSheetId="28" hidden="1">#REF!</definedName>
    <definedName name="BExBCKKJTIRKC1RZJRTK65HHLX4W" hidden="1">#REF!</definedName>
    <definedName name="BExBCLMEPAN3XXX174TU8SS0627Q" localSheetId="18" hidden="1">#REF!</definedName>
    <definedName name="BExBCLMEPAN3XXX174TU8SS0627Q" localSheetId="28" hidden="1">#REF!</definedName>
    <definedName name="BExBCLMEPAN3XXX174TU8SS0627Q" hidden="1">#REF!</definedName>
    <definedName name="BExBCRBEYR2KZ8FAQFZ2NHY13WIY" localSheetId="18" hidden="1">#REF!</definedName>
    <definedName name="BExBCRBEYR2KZ8FAQFZ2NHY13WIY" localSheetId="28" hidden="1">#REF!</definedName>
    <definedName name="BExBCRBEYR2KZ8FAQFZ2NHY13WIY" hidden="1">#REF!</definedName>
    <definedName name="BExBD4I559NXSV6J07Q343TKYMVJ" localSheetId="18" hidden="1">#REF!</definedName>
    <definedName name="BExBD4I559NXSV6J07Q343TKYMVJ" localSheetId="28" hidden="1">#REF!</definedName>
    <definedName name="BExBD4I559NXSV6J07Q343TKYMVJ" hidden="1">#REF!</definedName>
    <definedName name="BExBD9W8C0W9N6L1AFL18JP4H94W" localSheetId="18" hidden="1">#REF!</definedName>
    <definedName name="BExBD9W8C0W9N6L1AFL18JP4H94W" localSheetId="28" hidden="1">#REF!</definedName>
    <definedName name="BExBD9W8C0W9N6L1AFL18JP4H94W" hidden="1">#REF!</definedName>
    <definedName name="BExBDBZQLTX3OGFYGULQFK5WEZU5" localSheetId="18" hidden="1">#REF!</definedName>
    <definedName name="BExBDBZQLTX3OGFYGULQFK5WEZU5" localSheetId="28" hidden="1">#REF!</definedName>
    <definedName name="BExBDBZQLTX3OGFYGULQFK5WEZU5" hidden="1">#REF!</definedName>
    <definedName name="BExBDJS9TUEU8Z84IV59E5V4T8K6" localSheetId="18" hidden="1">#REF!</definedName>
    <definedName name="BExBDJS9TUEU8Z84IV59E5V4T8K6" localSheetId="28" hidden="1">#REF!</definedName>
    <definedName name="BExBDJS9TUEU8Z84IV59E5V4T8K6" hidden="1">#REF!</definedName>
    <definedName name="BExBDKOMSVH4XMH52CFJ3F028I9R" localSheetId="18" hidden="1">#REF!</definedName>
    <definedName name="BExBDKOMSVH4XMH52CFJ3F028I9R" localSheetId="28" hidden="1">#REF!</definedName>
    <definedName name="BExBDKOMSVH4XMH52CFJ3F028I9R" hidden="1">#REF!</definedName>
    <definedName name="BExBDSRXVZQ0W5WXQMP5XD00GRRL" localSheetId="18" hidden="1">#REF!</definedName>
    <definedName name="BExBDSRXVZQ0W5WXQMP5XD00GRRL" localSheetId="28" hidden="1">#REF!</definedName>
    <definedName name="BExBDSRXVZQ0W5WXQMP5XD00GRRL" hidden="1">#REF!</definedName>
    <definedName name="BExBDTJ0J7XEHB9OATXFF5I8FZBJ" localSheetId="18" hidden="1">#REF!</definedName>
    <definedName name="BExBDTJ0J7XEHB9OATXFF5I8FZBJ" localSheetId="28" hidden="1">#REF!</definedName>
    <definedName name="BExBDTJ0J7XEHB9OATXFF5I8FZBJ" hidden="1">#REF!</definedName>
    <definedName name="BExBDUVGK3E1J4JY9ZYTS7V14BLY" localSheetId="18" hidden="1">#REF!</definedName>
    <definedName name="BExBDUVGK3E1J4JY9ZYTS7V14BLY" localSheetId="28" hidden="1">#REF!</definedName>
    <definedName name="BExBDUVGK3E1J4JY9ZYTS7V14BLY" hidden="1">#REF!</definedName>
    <definedName name="BExBE0KGY14GSWOGPU4HSJRLD2UD" localSheetId="18" hidden="1">#REF!</definedName>
    <definedName name="BExBE0KGY14GSWOGPU4HSJRLD2UD" localSheetId="28" hidden="1">#REF!</definedName>
    <definedName name="BExBE0KGY14GSWOGPU4HSJRLD2UD" hidden="1">#REF!</definedName>
    <definedName name="BExBE162OSBKD30I7T1DKKPT3I9I" localSheetId="18" hidden="1">#REF!</definedName>
    <definedName name="BExBE162OSBKD30I7T1DKKPT3I9I" localSheetId="28" hidden="1">#REF!</definedName>
    <definedName name="BExBE162OSBKD30I7T1DKKPT3I9I" hidden="1">#REF!</definedName>
    <definedName name="BExBEC9ATLQZF86W1M3APSM4HEOH" localSheetId="18" hidden="1">#REF!</definedName>
    <definedName name="BExBEC9ATLQZF86W1M3APSM4HEOH" localSheetId="28" hidden="1">#REF!</definedName>
    <definedName name="BExBEC9ATLQZF86W1M3APSM4HEOH" hidden="1">#REF!</definedName>
    <definedName name="BExBEXU4CFCM1P5CTZ4NE14PBGDA" localSheetId="18" hidden="1">#REF!</definedName>
    <definedName name="BExBEXU4CFCM1P5CTZ4NE14PBGDA" localSheetId="28" hidden="1">#REF!</definedName>
    <definedName name="BExBEXU4CFCM1P5CTZ4NE14PBGDA" hidden="1">#REF!</definedName>
    <definedName name="BExBEYFQJE9YK12A6JBMRFKEC7RN" localSheetId="18" hidden="1">#REF!</definedName>
    <definedName name="BExBEYFQJE9YK12A6JBMRFKEC7RN" localSheetId="28" hidden="1">#REF!</definedName>
    <definedName name="BExBEYFQJE9YK12A6JBMRFKEC7RN" hidden="1">#REF!</definedName>
    <definedName name="BExBG1ED81J2O4A2S5F5Y3BPHMCR" localSheetId="18" hidden="1">#REF!</definedName>
    <definedName name="BExBG1ED81J2O4A2S5F5Y3BPHMCR" localSheetId="28" hidden="1">#REF!</definedName>
    <definedName name="BExBG1ED81J2O4A2S5F5Y3BPHMCR" hidden="1">#REF!</definedName>
    <definedName name="BExCRK0K58VDM9V35DGI6VK8C92V" localSheetId="18" hidden="1">#REF!</definedName>
    <definedName name="BExCRK0K58VDM9V35DGI6VK8C92V" localSheetId="28" hidden="1">#REF!</definedName>
    <definedName name="BExCRK0K58VDM9V35DGI6VK8C92V" hidden="1">#REF!</definedName>
    <definedName name="BExCRLIHS7466WFJ3RPIUGGXYESZ" localSheetId="18" hidden="1">#REF!</definedName>
    <definedName name="BExCRLIHS7466WFJ3RPIUGGXYESZ" localSheetId="28" hidden="1">#REF!</definedName>
    <definedName name="BExCRLIHS7466WFJ3RPIUGGXYESZ" hidden="1">#REF!</definedName>
    <definedName name="BExCRXSXMF4LHAQZHN64FXJPMVZ7" localSheetId="18" hidden="1">#REF!</definedName>
    <definedName name="BExCRXSXMF4LHAQZHN64FXJPMVZ7" localSheetId="28" hidden="1">#REF!</definedName>
    <definedName name="BExCRXSXMF4LHAQZHN64FXJPMVZ7" hidden="1">#REF!</definedName>
    <definedName name="BExCS1EDDUEAEWHVYXHIP9I1WCJH" localSheetId="18" hidden="1">#REF!</definedName>
    <definedName name="BExCS1EDDUEAEWHVYXHIP9I1WCJH" localSheetId="28" hidden="1">#REF!</definedName>
    <definedName name="BExCS1EDDUEAEWHVYXHIP9I1WCJH" hidden="1">#REF!</definedName>
    <definedName name="BExCS1P5QG0X3OTHKX07RALOE5T5" localSheetId="18" hidden="1">#REF!</definedName>
    <definedName name="BExCS1P5QG0X3OTHKX07RALOE5T5" localSheetId="28" hidden="1">#REF!</definedName>
    <definedName name="BExCS1P5QG0X3OTHKX07RALOE5T5" hidden="1">#REF!</definedName>
    <definedName name="BExCS7ZPMHFJ4UJDAL8CQOLSZ13B" localSheetId="18" hidden="1">#REF!</definedName>
    <definedName name="BExCS7ZPMHFJ4UJDAL8CQOLSZ13B" localSheetId="28" hidden="1">#REF!</definedName>
    <definedName name="BExCS7ZPMHFJ4UJDAL8CQOLSZ13B" hidden="1">#REF!</definedName>
    <definedName name="BExCS8W4NJUZH9S1CYB6XSDLEPBW" localSheetId="18" hidden="1">#REF!</definedName>
    <definedName name="BExCS8W4NJUZH9S1CYB6XSDLEPBW" localSheetId="28" hidden="1">#REF!</definedName>
    <definedName name="BExCS8W4NJUZH9S1CYB6XSDLEPBW" hidden="1">#REF!</definedName>
    <definedName name="BExCSAE1M6G20R41J0Y24YNN0YC1" localSheetId="18" hidden="1">#REF!</definedName>
    <definedName name="BExCSAE1M6G20R41J0Y24YNN0YC1" localSheetId="28" hidden="1">#REF!</definedName>
    <definedName name="BExCSAE1M6G20R41J0Y24YNN0YC1" hidden="1">#REF!</definedName>
    <definedName name="BExCSAOUZOYKHN7HV511TO8VDJ02" localSheetId="18" hidden="1">#REF!</definedName>
    <definedName name="BExCSAOUZOYKHN7HV511TO8VDJ02" localSheetId="28" hidden="1">#REF!</definedName>
    <definedName name="BExCSAOUZOYKHN7HV511TO8VDJ02" hidden="1">#REF!</definedName>
    <definedName name="BExCSJ2XVKHN6ULCF7JML0TCRKEO" localSheetId="18" hidden="1">#REF!</definedName>
    <definedName name="BExCSJ2XVKHN6ULCF7JML0TCRKEO" localSheetId="28" hidden="1">#REF!</definedName>
    <definedName name="BExCSJ2XVKHN6ULCF7JML0TCRKEO" hidden="1">#REF!</definedName>
    <definedName name="BExCSMOFTXSUEC1T46LR1UPYRCX5" localSheetId="18" hidden="1">#REF!</definedName>
    <definedName name="BExCSMOFTXSUEC1T46LR1UPYRCX5" localSheetId="28" hidden="1">#REF!</definedName>
    <definedName name="BExCSMOFTXSUEC1T46LR1UPYRCX5" hidden="1">#REF!</definedName>
    <definedName name="BExCSSDG3TM6TPKS19E9QYJEELZ6" localSheetId="18" hidden="1">#REF!</definedName>
    <definedName name="BExCSSDG3TM6TPKS19E9QYJEELZ6" localSheetId="28" hidden="1">#REF!</definedName>
    <definedName name="BExCSSDG3TM6TPKS19E9QYJEELZ6" hidden="1">#REF!</definedName>
    <definedName name="BExCSZV7U67UWXL2HKJNM5W1E4OO" localSheetId="18" hidden="1">#REF!</definedName>
    <definedName name="BExCSZV7U67UWXL2HKJNM5W1E4OO" localSheetId="28" hidden="1">#REF!</definedName>
    <definedName name="BExCSZV7U67UWXL2HKJNM5W1E4OO" hidden="1">#REF!</definedName>
    <definedName name="BExCT4NSDT61OCH04Y2QIFIOP75H" localSheetId="18" hidden="1">#REF!</definedName>
    <definedName name="BExCT4NSDT61OCH04Y2QIFIOP75H" localSheetId="28" hidden="1">#REF!</definedName>
    <definedName name="BExCT4NSDT61OCH04Y2QIFIOP75H" hidden="1">#REF!</definedName>
    <definedName name="BExCTHZWIPJVLE56GATEFKPIKLK2" localSheetId="18" hidden="1">#REF!</definedName>
    <definedName name="BExCTHZWIPJVLE56GATEFKPIKLK2" localSheetId="28" hidden="1">#REF!</definedName>
    <definedName name="BExCTHZWIPJVLE56GATEFKPIKLK2" hidden="1">#REF!</definedName>
    <definedName name="BExCTW8G3VCZ55S09HTUGXKB1P2M" localSheetId="18" hidden="1">#REF!</definedName>
    <definedName name="BExCTW8G3VCZ55S09HTUGXKB1P2M" localSheetId="28" hidden="1">#REF!</definedName>
    <definedName name="BExCTW8G3VCZ55S09HTUGXKB1P2M" hidden="1">#REF!</definedName>
    <definedName name="BExCTYS2KX0QANOLT8LGZ9WV3S3T" localSheetId="18" hidden="1">#REF!</definedName>
    <definedName name="BExCTYS2KX0QANOLT8LGZ9WV3S3T" localSheetId="28" hidden="1">#REF!</definedName>
    <definedName name="BExCTYS2KX0QANOLT8LGZ9WV3S3T" hidden="1">#REF!</definedName>
    <definedName name="BExCTZ2V6H9TT6LFGK3SADZ2TIGQ" localSheetId="18" hidden="1">#REF!</definedName>
    <definedName name="BExCTZ2V6H9TT6LFGK3SADZ2TIGQ" localSheetId="28" hidden="1">#REF!</definedName>
    <definedName name="BExCTZ2V6H9TT6LFGK3SADZ2TIGQ" hidden="1">#REF!</definedName>
    <definedName name="BExCTZZ9JNES4EDHW97NP0EGQALX" localSheetId="18" hidden="1">#REF!</definedName>
    <definedName name="BExCTZZ9JNES4EDHW97NP0EGQALX" localSheetId="28" hidden="1">#REF!</definedName>
    <definedName name="BExCTZZ9JNES4EDHW97NP0EGQALX" hidden="1">#REF!</definedName>
    <definedName name="BExCU0A1V6NMZQ9ASYJ8QIVQ5UR2" localSheetId="18" hidden="1">#REF!</definedName>
    <definedName name="BExCU0A1V6NMZQ9ASYJ8QIVQ5UR2" localSheetId="28" hidden="1">#REF!</definedName>
    <definedName name="BExCU0A1V6NMZQ9ASYJ8QIVQ5UR2" hidden="1">#REF!</definedName>
    <definedName name="BExCU2834920JBHSPCRC4UF80OLL" localSheetId="18" hidden="1">#REF!</definedName>
    <definedName name="BExCU2834920JBHSPCRC4UF80OLL" localSheetId="28" hidden="1">#REF!</definedName>
    <definedName name="BExCU2834920JBHSPCRC4UF80OLL" hidden="1">#REF!</definedName>
    <definedName name="BExCU8O54I3P3WRYWY1CRP3S78QY" localSheetId="18" hidden="1">#REF!</definedName>
    <definedName name="BExCU8O54I3P3WRYWY1CRP3S78QY" localSheetId="28" hidden="1">#REF!</definedName>
    <definedName name="BExCU8O54I3P3WRYWY1CRP3S78QY" hidden="1">#REF!</definedName>
    <definedName name="BExCUDRJO23YOKT8GPWOVQ4XEHF5" localSheetId="18" hidden="1">#REF!</definedName>
    <definedName name="BExCUDRJO23YOKT8GPWOVQ4XEHF5" localSheetId="28" hidden="1">#REF!</definedName>
    <definedName name="BExCUDRJO23YOKT8GPWOVQ4XEHF5" hidden="1">#REF!</definedName>
    <definedName name="BExCULEOALM7SEHVMQC4B4N25MRM" localSheetId="18" hidden="1">#REF!</definedName>
    <definedName name="BExCULEOALM7SEHVMQC4B4N25MRM" localSheetId="28" hidden="1">#REF!</definedName>
    <definedName name="BExCULEOALM7SEHVMQC4B4N25MRM" hidden="1">#REF!</definedName>
    <definedName name="BExCUPAXFR16YMWL30ME3F3BSRDZ" localSheetId="18" hidden="1">#REF!</definedName>
    <definedName name="BExCUPAXFR16YMWL30ME3F3BSRDZ" localSheetId="28" hidden="1">#REF!</definedName>
    <definedName name="BExCUPAXFR16YMWL30ME3F3BSRDZ" hidden="1">#REF!</definedName>
    <definedName name="BExCUR94DHCE47PUUWEMT5QZOYR2" localSheetId="18" hidden="1">#REF!</definedName>
    <definedName name="BExCUR94DHCE47PUUWEMT5QZOYR2" localSheetId="28" hidden="1">#REF!</definedName>
    <definedName name="BExCUR94DHCE47PUUWEMT5QZOYR2" hidden="1">#REF!</definedName>
    <definedName name="BExCV5HJSTBNPQZVGYJY9AZ4IJ26" localSheetId="18" hidden="1">#REF!</definedName>
    <definedName name="BExCV5HJSTBNPQZVGYJY9AZ4IJ26" localSheetId="28" hidden="1">#REF!</definedName>
    <definedName name="BExCV5HJSTBNPQZVGYJY9AZ4IJ26" hidden="1">#REF!</definedName>
    <definedName name="BExCV634L7SVHGB0UDDTRRQ2Q72H" localSheetId="18" hidden="1">#REF!</definedName>
    <definedName name="BExCV634L7SVHGB0UDDTRRQ2Q72H" localSheetId="28" hidden="1">#REF!</definedName>
    <definedName name="BExCV634L7SVHGB0UDDTRRQ2Q72H" hidden="1">#REF!</definedName>
    <definedName name="BExCVBXGSXT9FWJRG62PX9S1RK83" localSheetId="18" hidden="1">#REF!</definedName>
    <definedName name="BExCVBXGSXT9FWJRG62PX9S1RK83" localSheetId="28" hidden="1">#REF!</definedName>
    <definedName name="BExCVBXGSXT9FWJRG62PX9S1RK83" hidden="1">#REF!</definedName>
    <definedName name="BExCVHBNLOHNFS0JAV3I1XGPNH9W" localSheetId="18" hidden="1">#REF!</definedName>
    <definedName name="BExCVHBNLOHNFS0JAV3I1XGPNH9W" localSheetId="28" hidden="1">#REF!</definedName>
    <definedName name="BExCVHBNLOHNFS0JAV3I1XGPNH9W" hidden="1">#REF!</definedName>
    <definedName name="BExCVI86R31A2IOZIEBY1FJLVILD" localSheetId="18" hidden="1">#REF!</definedName>
    <definedName name="BExCVI86R31A2IOZIEBY1FJLVILD" localSheetId="28" hidden="1">#REF!</definedName>
    <definedName name="BExCVI86R31A2IOZIEBY1FJLVILD" hidden="1">#REF!</definedName>
    <definedName name="BExCVKGZXE0I9EIXKBZVSGSEY2RR" localSheetId="18" hidden="1">#REF!</definedName>
    <definedName name="BExCVKGZXE0I9EIXKBZVSGSEY2RR" localSheetId="28" hidden="1">#REF!</definedName>
    <definedName name="BExCVKGZXE0I9EIXKBZVSGSEY2RR" hidden="1">#REF!</definedName>
    <definedName name="BExCVNROVORCSNX9HKHKPHY0URS3" localSheetId="18" hidden="1">#REF!</definedName>
    <definedName name="BExCVNROVORCSNX9HKHKPHY0URS3" localSheetId="28" hidden="1">#REF!</definedName>
    <definedName name="BExCVNROVORCSNX9HKHKPHY0URS3" hidden="1">#REF!</definedName>
    <definedName name="BExCVPEZON7VV6NOWII8VZMONPCJ" localSheetId="18" hidden="1">#REF!</definedName>
    <definedName name="BExCVPEZON7VV6NOWII8VZMONPCJ" localSheetId="28" hidden="1">#REF!</definedName>
    <definedName name="BExCVPEZON7VV6NOWII8VZMONPCJ" hidden="1">#REF!</definedName>
    <definedName name="BExCVV44WY5807WGMTGKPW0GT256" localSheetId="18" hidden="1">#REF!</definedName>
    <definedName name="BExCVV44WY5807WGMTGKPW0GT256" localSheetId="28" hidden="1">#REF!</definedName>
    <definedName name="BExCVV44WY5807WGMTGKPW0GT256" hidden="1">#REF!</definedName>
    <definedName name="BExCVZ5PN4V6MRBZ04PZJW3GEF8S" localSheetId="18" hidden="1">#REF!</definedName>
    <definedName name="BExCVZ5PN4V6MRBZ04PZJW3GEF8S" localSheetId="28" hidden="1">#REF!</definedName>
    <definedName name="BExCVZ5PN4V6MRBZ04PZJW3GEF8S" hidden="1">#REF!</definedName>
    <definedName name="BExCW13R0GWJYGXZBNCPAHQN4NR2" localSheetId="18" hidden="1">#REF!</definedName>
    <definedName name="BExCW13R0GWJYGXZBNCPAHQN4NR2" localSheetId="28" hidden="1">#REF!</definedName>
    <definedName name="BExCW13R0GWJYGXZBNCPAHQN4NR2" hidden="1">#REF!</definedName>
    <definedName name="BExCW9Y5HWU4RJTNX74O6L24VGCK" localSheetId="18" hidden="1">#REF!</definedName>
    <definedName name="BExCW9Y5HWU4RJTNX74O6L24VGCK" localSheetId="28" hidden="1">#REF!</definedName>
    <definedName name="BExCW9Y5HWU4RJTNX74O6L24VGCK" hidden="1">#REF!</definedName>
    <definedName name="BExCWHADQJRXWFDGV2KMANWIY1YN" localSheetId="18" hidden="1">#REF!</definedName>
    <definedName name="BExCWHADQJRXWFDGV2KMANWIY1YN" localSheetId="28" hidden="1">#REF!</definedName>
    <definedName name="BExCWHADQJRXWFDGV2KMANWIY1YN" hidden="1">#REF!</definedName>
    <definedName name="BExCWPDPESGZS07QGBLSBWDNVJLZ" localSheetId="18" hidden="1">#REF!</definedName>
    <definedName name="BExCWPDPESGZS07QGBLSBWDNVJLZ" localSheetId="28" hidden="1">#REF!</definedName>
    <definedName name="BExCWPDPESGZS07QGBLSBWDNVJLZ" hidden="1">#REF!</definedName>
    <definedName name="BExCWTVKHIVCRHF8GC39KI58YM5K" localSheetId="18" hidden="1">#REF!</definedName>
    <definedName name="BExCWTVKHIVCRHF8GC39KI58YM5K" localSheetId="28" hidden="1">#REF!</definedName>
    <definedName name="BExCWTVKHIVCRHF8GC39KI58YM5K" hidden="1">#REF!</definedName>
    <definedName name="BExCX2KGRZBRVLZNM8SUSIE6A0RL" localSheetId="18" hidden="1">#REF!</definedName>
    <definedName name="BExCX2KGRZBRVLZNM8SUSIE6A0RL" localSheetId="28" hidden="1">#REF!</definedName>
    <definedName name="BExCX2KGRZBRVLZNM8SUSIE6A0RL" hidden="1">#REF!</definedName>
    <definedName name="BExCX3X451T70LZ1VF95L7W4Y4TM" localSheetId="18" hidden="1">#REF!</definedName>
    <definedName name="BExCX3X451T70LZ1VF95L7W4Y4TM" localSheetId="28" hidden="1">#REF!</definedName>
    <definedName name="BExCX3X451T70LZ1VF95L7W4Y4TM" hidden="1">#REF!</definedName>
    <definedName name="BExCX4NZ2N1OUGXM7EV0U7VULJMM" localSheetId="18" hidden="1">#REF!</definedName>
    <definedName name="BExCX4NZ2N1OUGXM7EV0U7VULJMM" localSheetId="28" hidden="1">#REF!</definedName>
    <definedName name="BExCX4NZ2N1OUGXM7EV0U7VULJMM" hidden="1">#REF!</definedName>
    <definedName name="BExCXILMURGYMAH6N5LF5DV6K3GM" localSheetId="18" hidden="1">#REF!</definedName>
    <definedName name="BExCXILMURGYMAH6N5LF5DV6K3GM" localSheetId="28" hidden="1">#REF!</definedName>
    <definedName name="BExCXILMURGYMAH6N5LF5DV6K3GM" hidden="1">#REF!</definedName>
    <definedName name="BExCXQUFBMXQ1650735H48B1AZT3" localSheetId="18" hidden="1">#REF!</definedName>
    <definedName name="BExCXQUFBMXQ1650735H48B1AZT3" localSheetId="28" hidden="1">#REF!</definedName>
    <definedName name="BExCXQUFBMXQ1650735H48B1AZT3" hidden="1">#REF!</definedName>
    <definedName name="BExCXYSBKJ9SZQD7XS2WUS6SVBJO" localSheetId="18" hidden="1">#REF!</definedName>
    <definedName name="BExCXYSBKJ9SZQD7XS2WUS6SVBJO" localSheetId="28" hidden="1">#REF!</definedName>
    <definedName name="BExCXYSBKJ9SZQD7XS2WUS6SVBJO" hidden="1">#REF!</definedName>
    <definedName name="BExCXZ8DGK5ZE8467LFEHX6JNQHJ" localSheetId="18" hidden="1">#REF!</definedName>
    <definedName name="BExCXZ8DGK5ZE8467LFEHX6JNQHJ" localSheetId="28" hidden="1">#REF!</definedName>
    <definedName name="BExCXZ8DGK5ZE8467LFEHX6JNQHJ" hidden="1">#REF!</definedName>
    <definedName name="BExCY2DQO9VLA77Q7EG3T0XNXX4F" localSheetId="18" hidden="1">#REF!</definedName>
    <definedName name="BExCY2DQO9VLA77Q7EG3T0XNXX4F" localSheetId="28" hidden="1">#REF!</definedName>
    <definedName name="BExCY2DQO9VLA77Q7EG3T0XNXX4F" hidden="1">#REF!</definedName>
    <definedName name="BExCY5Z7X93Z8XUOEASK50W08S36" localSheetId="18" hidden="1">#REF!</definedName>
    <definedName name="BExCY5Z7X93Z8XUOEASK50W08S36" localSheetId="28" hidden="1">#REF!</definedName>
    <definedName name="BExCY5Z7X93Z8XUOEASK50W08S36" hidden="1">#REF!</definedName>
    <definedName name="BExCY6VMJ68MX3C981R5Q0BX5791" localSheetId="18" hidden="1">#REF!</definedName>
    <definedName name="BExCY6VMJ68MX3C981R5Q0BX5791" localSheetId="28" hidden="1">#REF!</definedName>
    <definedName name="BExCY6VMJ68MX3C981R5Q0BX5791" hidden="1">#REF!</definedName>
    <definedName name="BExCYAH2SAZCPW6XCB7V7PMMCAWO" localSheetId="18" hidden="1">#REF!</definedName>
    <definedName name="BExCYAH2SAZCPW6XCB7V7PMMCAWO" localSheetId="28" hidden="1">#REF!</definedName>
    <definedName name="BExCYAH2SAZCPW6XCB7V7PMMCAWO" hidden="1">#REF!</definedName>
    <definedName name="BExCYDGYM1UGUNTB331L2E4L5F34" localSheetId="18" hidden="1">#REF!</definedName>
    <definedName name="BExCYDGYM1UGUNTB331L2E4L5F34" localSheetId="28" hidden="1">#REF!</definedName>
    <definedName name="BExCYDGYM1UGUNTB331L2E4L5F34" hidden="1">#REF!</definedName>
    <definedName name="BExCYN7KCKU1F6EXMNPQPTKNOT6A" localSheetId="18" hidden="1">#REF!</definedName>
    <definedName name="BExCYN7KCKU1F6EXMNPQPTKNOT6A" localSheetId="28" hidden="1">#REF!</definedName>
    <definedName name="BExCYN7KCKU1F6EXMNPQPTKNOT6A" hidden="1">#REF!</definedName>
    <definedName name="BExCYPRC5HJE6N2XQTHCT6NXGP8N" localSheetId="18" hidden="1">#REF!</definedName>
    <definedName name="BExCYPRC5HJE6N2XQTHCT6NXGP8N" localSheetId="28" hidden="1">#REF!</definedName>
    <definedName name="BExCYPRC5HJE6N2XQTHCT6NXGP8N" hidden="1">#REF!</definedName>
    <definedName name="BExCYQCX9ES8ZWW2L35B12WDNT73" localSheetId="18" hidden="1">#REF!</definedName>
    <definedName name="BExCYQCX9ES8ZWW2L35B12WDNT73" localSheetId="28" hidden="1">#REF!</definedName>
    <definedName name="BExCYQCX9ES8ZWW2L35B12WDNT73" hidden="1">#REF!</definedName>
    <definedName name="BExCYSLQY2CYU7DQ3QI07UGGS6OW" localSheetId="18" hidden="1">#REF!</definedName>
    <definedName name="BExCYSLQY2CYU7DQ3QI07UGGS6OW" localSheetId="28" hidden="1">#REF!</definedName>
    <definedName name="BExCYSLQY2CYU7DQ3QI07UGGS6OW" hidden="1">#REF!</definedName>
    <definedName name="BExCYUK0I3UEXZNFDW71G6Z6D8XR" localSheetId="18" hidden="1">#REF!</definedName>
    <definedName name="BExCYUK0I3UEXZNFDW71G6Z6D8XR" localSheetId="28" hidden="1">#REF!</definedName>
    <definedName name="BExCYUK0I3UEXZNFDW71G6Z6D8XR" hidden="1">#REF!</definedName>
    <definedName name="BExCZFZCXMLY5DWESYJ9NGTJYQ8M" localSheetId="18" hidden="1">#REF!</definedName>
    <definedName name="BExCZFZCXMLY5DWESYJ9NGTJYQ8M" localSheetId="28" hidden="1">#REF!</definedName>
    <definedName name="BExCZFZCXMLY5DWESYJ9NGTJYQ8M" hidden="1">#REF!</definedName>
    <definedName name="BExCZJ4P8WS0BDT31WDXI0ROE7D6" localSheetId="18" hidden="1">#REF!</definedName>
    <definedName name="BExCZJ4P8WS0BDT31WDXI0ROE7D6" localSheetId="28" hidden="1">#REF!</definedName>
    <definedName name="BExCZJ4P8WS0BDT31WDXI0ROE7D6" hidden="1">#REF!</definedName>
    <definedName name="BExCZKH6NI0EE02L995IFVBD1J59" localSheetId="18" hidden="1">#REF!</definedName>
    <definedName name="BExCZKH6NI0EE02L995IFVBD1J59" localSheetId="28" hidden="1">#REF!</definedName>
    <definedName name="BExCZKH6NI0EE02L995IFVBD1J59" hidden="1">#REF!</definedName>
    <definedName name="BExCZNRWARGGHWLSC1PEDZFLF3JV" localSheetId="18" hidden="1">#REF!</definedName>
    <definedName name="BExCZNRWARGGHWLSC1PEDZFLF3JV" localSheetId="28" hidden="1">#REF!</definedName>
    <definedName name="BExCZNRWARGGHWLSC1PEDZFLF3JV" hidden="1">#REF!</definedName>
    <definedName name="BExCZP9TBB61HISZ2U5QMQSO2LBE" localSheetId="18" hidden="1">#REF!</definedName>
    <definedName name="BExCZP9TBB61HISZ2U5QMQSO2LBE" localSheetId="28" hidden="1">#REF!</definedName>
    <definedName name="BExCZP9TBB61HISZ2U5QMQSO2LBE" hidden="1">#REF!</definedName>
    <definedName name="BExCZUD9FEOJBKDJ51Z3JON9LKJ8" localSheetId="18" hidden="1">#REF!</definedName>
    <definedName name="BExCZUD9FEOJBKDJ51Z3JON9LKJ8" localSheetId="28" hidden="1">#REF!</definedName>
    <definedName name="BExCZUD9FEOJBKDJ51Z3JON9LKJ8" hidden="1">#REF!</definedName>
    <definedName name="BExD0AUOVQT3UL53T2KUVJNGD0QF" localSheetId="18" hidden="1">#REF!</definedName>
    <definedName name="BExD0AUOVQT3UL53T2KUVJNGD0QF" localSheetId="28" hidden="1">#REF!</definedName>
    <definedName name="BExD0AUOVQT3UL53T2KUVJNGD0QF" hidden="1">#REF!</definedName>
    <definedName name="BExD0HALIN0JR4JTPGDEVAEE5EX5" localSheetId="18" hidden="1">#REF!</definedName>
    <definedName name="BExD0HALIN0JR4JTPGDEVAEE5EX5" localSheetId="28" hidden="1">#REF!</definedName>
    <definedName name="BExD0HALIN0JR4JTPGDEVAEE5EX5" hidden="1">#REF!</definedName>
    <definedName name="BExD0LCCDPG16YLY5WQSZF1XI5DA" localSheetId="18" hidden="1">#REF!</definedName>
    <definedName name="BExD0LCCDPG16YLY5WQSZF1XI5DA" localSheetId="28" hidden="1">#REF!</definedName>
    <definedName name="BExD0LCCDPG16YLY5WQSZF1XI5DA" hidden="1">#REF!</definedName>
    <definedName name="BExD0RMWSB4TRECEHTH6NN4K9DFZ" localSheetId="18" hidden="1">#REF!</definedName>
    <definedName name="BExD0RMWSB4TRECEHTH6NN4K9DFZ" localSheetId="28" hidden="1">#REF!</definedName>
    <definedName name="BExD0RMWSB4TRECEHTH6NN4K9DFZ" hidden="1">#REF!</definedName>
    <definedName name="BExD0U6KG10QGVDI1XSHK0J10A2V" localSheetId="18" hidden="1">#REF!</definedName>
    <definedName name="BExD0U6KG10QGVDI1XSHK0J10A2V" localSheetId="28" hidden="1">#REF!</definedName>
    <definedName name="BExD0U6KG10QGVDI1XSHK0J10A2V" hidden="1">#REF!</definedName>
    <definedName name="BExD0WQ6EQ2G82IAJI3FDQKGZH18" localSheetId="18" hidden="1">#REF!</definedName>
    <definedName name="BExD0WQ6EQ2G82IAJI3FDQKGZH18" localSheetId="28" hidden="1">#REF!</definedName>
    <definedName name="BExD0WQ6EQ2G82IAJI3FDQKGZH18" hidden="1">#REF!</definedName>
    <definedName name="BExD13RUIBGRXDL4QDZ305UKUR12" localSheetId="18" hidden="1">#REF!</definedName>
    <definedName name="BExD13RUIBGRXDL4QDZ305UKUR12" localSheetId="28" hidden="1">#REF!</definedName>
    <definedName name="BExD13RUIBGRXDL4QDZ305UKUR12" hidden="1">#REF!</definedName>
    <definedName name="BExD14DETV5R4OOTMAXD5NAKWRO3" localSheetId="18" hidden="1">#REF!</definedName>
    <definedName name="BExD14DETV5R4OOTMAXD5NAKWRO3" localSheetId="28" hidden="1">#REF!</definedName>
    <definedName name="BExD14DETV5R4OOTMAXD5NAKWRO3" hidden="1">#REF!</definedName>
    <definedName name="BExD1MI40YRCBI7KT4S9YHQJUO06" localSheetId="18" hidden="1">#REF!</definedName>
    <definedName name="BExD1MI40YRCBI7KT4S9YHQJUO06" localSheetId="28" hidden="1">#REF!</definedName>
    <definedName name="BExD1MI40YRCBI7KT4S9YHQJUO06" hidden="1">#REF!</definedName>
    <definedName name="BExD1OAU9OXQAZA4D70HP72CU6GB" localSheetId="18" hidden="1">#REF!</definedName>
    <definedName name="BExD1OAU9OXQAZA4D70HP72CU6GB" localSheetId="28" hidden="1">#REF!</definedName>
    <definedName name="BExD1OAU9OXQAZA4D70HP72CU6GB" hidden="1">#REF!</definedName>
    <definedName name="BExD1T8WPV0G6YOX7WMAIZD8XNBK" localSheetId="18" hidden="1">#REF!</definedName>
    <definedName name="BExD1T8WPV0G6YOX7WMAIZD8XNBK" localSheetId="28" hidden="1">#REF!</definedName>
    <definedName name="BExD1T8WPV0G6YOX7WMAIZD8XNBK" hidden="1">#REF!</definedName>
    <definedName name="BExD1Y1JV61416YA1XRQHKWPZIE7" localSheetId="18" hidden="1">#REF!</definedName>
    <definedName name="BExD1Y1JV61416YA1XRQHKWPZIE7" localSheetId="28" hidden="1">#REF!</definedName>
    <definedName name="BExD1Y1JV61416YA1XRQHKWPZIE7" hidden="1">#REF!</definedName>
    <definedName name="BExD2CFHIRMBKN5KXE5QP4XXEWFS" localSheetId="18" hidden="1">#REF!</definedName>
    <definedName name="BExD2CFHIRMBKN5KXE5QP4XXEWFS" localSheetId="28" hidden="1">#REF!</definedName>
    <definedName name="BExD2CFHIRMBKN5KXE5QP4XXEWFS" hidden="1">#REF!</definedName>
    <definedName name="BExD2DMHH1HWXQ9W0YYMDP8AAX8Q" localSheetId="18" hidden="1">#REF!</definedName>
    <definedName name="BExD2DMHH1HWXQ9W0YYMDP8AAX8Q" localSheetId="28" hidden="1">#REF!</definedName>
    <definedName name="BExD2DMHH1HWXQ9W0YYMDP8AAX8Q" hidden="1">#REF!</definedName>
    <definedName name="BExD2HTPC7IWBAU6OSQ67MQA8BYZ" localSheetId="18" hidden="1">#REF!</definedName>
    <definedName name="BExD2HTPC7IWBAU6OSQ67MQA8BYZ" localSheetId="28" hidden="1">#REF!</definedName>
    <definedName name="BExD2HTPC7IWBAU6OSQ67MQA8BYZ" hidden="1">#REF!</definedName>
    <definedName name="BExD2PWTVQ2CXNG6B7UDL8FIMXBH" localSheetId="18" hidden="1">#REF!</definedName>
    <definedName name="BExD2PWTVQ2CXNG6B7UDL8FIMXBH" localSheetId="28" hidden="1">#REF!</definedName>
    <definedName name="BExD2PWTVQ2CXNG6B7UDL8FIMXBH" hidden="1">#REF!</definedName>
    <definedName name="BExD2X9AQ03EX1AVVX44CXLXRPTI" localSheetId="18" hidden="1">#REF!</definedName>
    <definedName name="BExD2X9AQ03EX1AVVX44CXLXRPTI" localSheetId="28" hidden="1">#REF!</definedName>
    <definedName name="BExD2X9AQ03EX1AVVX44CXLXRPTI" hidden="1">#REF!</definedName>
    <definedName name="BExD2ZNL9MWJOEL2575KJZBDP2A6" localSheetId="18" hidden="1">#REF!</definedName>
    <definedName name="BExD2ZNL9MWJOEL2575KJZBDP2A6" localSheetId="28" hidden="1">#REF!</definedName>
    <definedName name="BExD2ZNL9MWJOEL2575KJZBDP2A6" hidden="1">#REF!</definedName>
    <definedName name="BExD34G79JRMB8BZRVN81P1H9MSB" localSheetId="18" hidden="1">#REF!</definedName>
    <definedName name="BExD34G79JRMB8BZRVN81P1H9MSB" localSheetId="28" hidden="1">#REF!</definedName>
    <definedName name="BExD34G79JRMB8BZRVN81P1H9MSB" hidden="1">#REF!</definedName>
    <definedName name="BExD35CL2NULPPEHAM954ETQIJA2" localSheetId="18" hidden="1">#REF!</definedName>
    <definedName name="BExD35CL2NULPPEHAM954ETQIJA2" localSheetId="28" hidden="1">#REF!</definedName>
    <definedName name="BExD35CL2NULPPEHAM954ETQIJA2" hidden="1">#REF!</definedName>
    <definedName name="BExD363H2VGFIQUCE6LS4AC5J0ZT" localSheetId="18" hidden="1">#REF!</definedName>
    <definedName name="BExD363H2VGFIQUCE6LS4AC5J0ZT" localSheetId="28" hidden="1">#REF!</definedName>
    <definedName name="BExD363H2VGFIQUCE6LS4AC5J0ZT" hidden="1">#REF!</definedName>
    <definedName name="BExD3A588E939V61P1XEW0FI5Q0S" localSheetId="18" hidden="1">#REF!</definedName>
    <definedName name="BExD3A588E939V61P1XEW0FI5Q0S" localSheetId="28" hidden="1">#REF!</definedName>
    <definedName name="BExD3A588E939V61P1XEW0FI5Q0S" hidden="1">#REF!</definedName>
    <definedName name="BExD3CJJDKVR9M18XI3WDZH80WL6" localSheetId="18" hidden="1">#REF!</definedName>
    <definedName name="BExD3CJJDKVR9M18XI3WDZH80WL6" localSheetId="28" hidden="1">#REF!</definedName>
    <definedName name="BExD3CJJDKVR9M18XI3WDZH80WL6" hidden="1">#REF!</definedName>
    <definedName name="BExD3ESD9WYJIB3TRDPJ1CKXRAVL" localSheetId="18" hidden="1">#REF!</definedName>
    <definedName name="BExD3ESD9WYJIB3TRDPJ1CKXRAVL" localSheetId="28" hidden="1">#REF!</definedName>
    <definedName name="BExD3ESD9WYJIB3TRDPJ1CKXRAVL" hidden="1">#REF!</definedName>
    <definedName name="BExD3F368X5S25MWSUNIV57RDB57" localSheetId="18" hidden="1">#REF!</definedName>
    <definedName name="BExD3F368X5S25MWSUNIV57RDB57" localSheetId="28" hidden="1">#REF!</definedName>
    <definedName name="BExD3F368X5S25MWSUNIV57RDB57" hidden="1">#REF!</definedName>
    <definedName name="BExD3I8JTNF4LTMFY6GRVDJ6VLGG" localSheetId="18" hidden="1">#REF!</definedName>
    <definedName name="BExD3I8JTNF4LTMFY6GRVDJ6VLGG" localSheetId="28" hidden="1">#REF!</definedName>
    <definedName name="BExD3I8JTNF4LTMFY6GRVDJ6VLGG" hidden="1">#REF!</definedName>
    <definedName name="BExD3IJ5IT335SOSNV9L85WKAOSI" localSheetId="18" hidden="1">#REF!</definedName>
    <definedName name="BExD3IJ5IT335SOSNV9L85WKAOSI" localSheetId="28" hidden="1">#REF!</definedName>
    <definedName name="BExD3IJ5IT335SOSNV9L85WKAOSI" hidden="1">#REF!</definedName>
    <definedName name="BExD3KBVUY57GMMQTOFEU6S6G1AY" localSheetId="18" hidden="1">#REF!</definedName>
    <definedName name="BExD3KBVUY57GMMQTOFEU6S6G1AY" localSheetId="28" hidden="1">#REF!</definedName>
    <definedName name="BExD3KBVUY57GMMQTOFEU6S6G1AY" hidden="1">#REF!</definedName>
    <definedName name="BExD3NMR7AW2Z6V8SC79VQR37NA6" localSheetId="18" hidden="1">#REF!</definedName>
    <definedName name="BExD3NMR7AW2Z6V8SC79VQR37NA6" localSheetId="28" hidden="1">#REF!</definedName>
    <definedName name="BExD3NMR7AW2Z6V8SC79VQR37NA6" hidden="1">#REF!</definedName>
    <definedName name="BExD3QXA2UQ2W4N7NYLUEOG40BZB" localSheetId="18" hidden="1">#REF!</definedName>
    <definedName name="BExD3QXA2UQ2W4N7NYLUEOG40BZB" localSheetId="28" hidden="1">#REF!</definedName>
    <definedName name="BExD3QXA2UQ2W4N7NYLUEOG40BZB" hidden="1">#REF!</definedName>
    <definedName name="BExD3U2N041TEJ7GCN005UTPHNXY" localSheetId="18" hidden="1">#REF!</definedName>
    <definedName name="BExD3U2N041TEJ7GCN005UTPHNXY" localSheetId="28" hidden="1">#REF!</definedName>
    <definedName name="BExD3U2N041TEJ7GCN005UTPHNXY" hidden="1">#REF!</definedName>
    <definedName name="BExD3VPY5VEI1LLQ4I16T16251DT" localSheetId="18" hidden="1">#REF!</definedName>
    <definedName name="BExD3VPY5VEI1LLQ4I16T16251DT" localSheetId="28" hidden="1">#REF!</definedName>
    <definedName name="BExD3VPY5VEI1LLQ4I16T16251DT" hidden="1">#REF!</definedName>
    <definedName name="BExD3XIUEZZ1KIHV7CPS7DKUGIN8" localSheetId="18" hidden="1">#REF!</definedName>
    <definedName name="BExD3XIUEZZ1KIHV7CPS7DKUGIN8" localSheetId="28" hidden="1">#REF!</definedName>
    <definedName name="BExD3XIUEZZ1KIHV7CPS7DKUGIN8" hidden="1">#REF!</definedName>
    <definedName name="BExD40O0CFTNJFOFMMM1KH0P7BUI" localSheetId="18" hidden="1">#REF!</definedName>
    <definedName name="BExD40O0CFTNJFOFMMM1KH0P7BUI" localSheetId="28" hidden="1">#REF!</definedName>
    <definedName name="BExD40O0CFTNJFOFMMM1KH0P7BUI" hidden="1">#REF!</definedName>
    <definedName name="BExD47UYINTJY1PDIW2S1FZ8ZMIO" localSheetId="18" hidden="1">#REF!</definedName>
    <definedName name="BExD47UYINTJY1PDIW2S1FZ8ZMIO" localSheetId="28" hidden="1">#REF!</definedName>
    <definedName name="BExD47UYINTJY1PDIW2S1FZ8ZMIO" hidden="1">#REF!</definedName>
    <definedName name="BExD4BR9HJ3MWWZ5KLVZWX9FJAUS" localSheetId="18" hidden="1">#REF!</definedName>
    <definedName name="BExD4BR9HJ3MWWZ5KLVZWX9FJAUS" localSheetId="28" hidden="1">#REF!</definedName>
    <definedName name="BExD4BR9HJ3MWWZ5KLVZWX9FJAUS" hidden="1">#REF!</definedName>
    <definedName name="BExD4F1WTKT3H0N9MF4H1LX7MBSY" localSheetId="18" hidden="1">#REF!</definedName>
    <definedName name="BExD4F1WTKT3H0N9MF4H1LX7MBSY" localSheetId="28" hidden="1">#REF!</definedName>
    <definedName name="BExD4F1WTKT3H0N9MF4H1LX7MBSY" hidden="1">#REF!</definedName>
    <definedName name="BExD4H5GQWXBS6LUL3TSP36DVO38" localSheetId="18" hidden="1">#REF!</definedName>
    <definedName name="BExD4H5GQWXBS6LUL3TSP36DVO38" localSheetId="28" hidden="1">#REF!</definedName>
    <definedName name="BExD4H5GQWXBS6LUL3TSP36DVO38" hidden="1">#REF!</definedName>
    <definedName name="BExD4JJSS3QDBLABCJCHD45SRNPI" localSheetId="18" hidden="1">#REF!</definedName>
    <definedName name="BExD4JJSS3QDBLABCJCHD45SRNPI" localSheetId="28" hidden="1">#REF!</definedName>
    <definedName name="BExD4JJSS3QDBLABCJCHD45SRNPI" hidden="1">#REF!</definedName>
    <definedName name="BExD4QQQ7V9LH5WWBJA3HKJXLVP6" localSheetId="18" hidden="1">#REF!</definedName>
    <definedName name="BExD4QQQ7V9LH5WWBJA3HKJXLVP6" localSheetId="28" hidden="1">#REF!</definedName>
    <definedName name="BExD4QQQ7V9LH5WWBJA3HKJXLVP6" hidden="1">#REF!</definedName>
    <definedName name="BExD4R1I0MKF033I5LPUYIMTZ6E8" localSheetId="18" hidden="1">#REF!</definedName>
    <definedName name="BExD4R1I0MKF033I5LPUYIMTZ6E8" localSheetId="28" hidden="1">#REF!</definedName>
    <definedName name="BExD4R1I0MKF033I5LPUYIMTZ6E8" hidden="1">#REF!</definedName>
    <definedName name="BExD50MT3M6XZLNUP9JL93EG6D9R" localSheetId="18" hidden="1">#REF!</definedName>
    <definedName name="BExD50MT3M6XZLNUP9JL93EG6D9R" localSheetId="28" hidden="1">#REF!</definedName>
    <definedName name="BExD50MT3M6XZLNUP9JL93EG6D9R" hidden="1">#REF!</definedName>
    <definedName name="BExD5EV7KDSVF1CJT38M4IBPFLPY" localSheetId="18" hidden="1">#REF!</definedName>
    <definedName name="BExD5EV7KDSVF1CJT38M4IBPFLPY" localSheetId="28" hidden="1">#REF!</definedName>
    <definedName name="BExD5EV7KDSVF1CJT38M4IBPFLPY" hidden="1">#REF!</definedName>
    <definedName name="BExD5FRK547OESJRYAW574DZEZ7J" localSheetId="18" hidden="1">#REF!</definedName>
    <definedName name="BExD5FRK547OESJRYAW574DZEZ7J" localSheetId="28" hidden="1">#REF!</definedName>
    <definedName name="BExD5FRK547OESJRYAW574DZEZ7J" hidden="1">#REF!</definedName>
    <definedName name="BExD5I5X2YA2YNCTCDSMEL4CWF4N" localSheetId="18" hidden="1">#REF!</definedName>
    <definedName name="BExD5I5X2YA2YNCTCDSMEL4CWF4N" localSheetId="28" hidden="1">#REF!</definedName>
    <definedName name="BExD5I5X2YA2YNCTCDSMEL4CWF4N" hidden="1">#REF!</definedName>
    <definedName name="BExD5QUSRFJWRQ1ZM50WYLCF74DF" localSheetId="18" hidden="1">#REF!</definedName>
    <definedName name="BExD5QUSRFJWRQ1ZM50WYLCF74DF" localSheetId="28" hidden="1">#REF!</definedName>
    <definedName name="BExD5QUSRFJWRQ1ZM50WYLCF74DF" hidden="1">#REF!</definedName>
    <definedName name="BExD5SSUIF6AJQHBHK8PNMFBPRYB" localSheetId="18" hidden="1">#REF!</definedName>
    <definedName name="BExD5SSUIF6AJQHBHK8PNMFBPRYB" localSheetId="28" hidden="1">#REF!</definedName>
    <definedName name="BExD5SSUIF6AJQHBHK8PNMFBPRYB" hidden="1">#REF!</definedName>
    <definedName name="BExD623C9LRX18BE0W2V6SZLQUXX" localSheetId="18" hidden="1">#REF!</definedName>
    <definedName name="BExD623C9LRX18BE0W2V6SZLQUXX" localSheetId="28" hidden="1">#REF!</definedName>
    <definedName name="BExD623C9LRX18BE0W2V6SZLQUXX" hidden="1">#REF!</definedName>
    <definedName name="BExD6CQA7UMJBXV7AIFAIHUF2ICX" localSheetId="18" hidden="1">#REF!</definedName>
    <definedName name="BExD6CQA7UMJBXV7AIFAIHUF2ICX" localSheetId="28" hidden="1">#REF!</definedName>
    <definedName name="BExD6CQA7UMJBXV7AIFAIHUF2ICX" hidden="1">#REF!</definedName>
    <definedName name="BExD6D18MCF5R8YJMPG21WE3GPJQ" localSheetId="18" hidden="1">#REF!</definedName>
    <definedName name="BExD6D18MCF5R8YJMPG21WE3GPJQ" localSheetId="28" hidden="1">#REF!</definedName>
    <definedName name="BExD6D18MCF5R8YJMPG21WE3GPJQ" hidden="1">#REF!</definedName>
    <definedName name="BExD6FKVK8WJWNYPVENR7Q8Q30PK" localSheetId="18" hidden="1">#REF!</definedName>
    <definedName name="BExD6FKVK8WJWNYPVENR7Q8Q30PK" localSheetId="28" hidden="1">#REF!</definedName>
    <definedName name="BExD6FKVK8WJWNYPVENR7Q8Q30PK" hidden="1">#REF!</definedName>
    <definedName name="BExD6GMP0LK8WKVWMIT1NNH8CHLF" localSheetId="18" hidden="1">#REF!</definedName>
    <definedName name="BExD6GMP0LK8WKVWMIT1NNH8CHLF" localSheetId="28" hidden="1">#REF!</definedName>
    <definedName name="BExD6GMP0LK8WKVWMIT1NNH8CHLF" hidden="1">#REF!</definedName>
    <definedName name="BExD6H2TE0WWAUIWVSSCLPZ6B88N" localSheetId="18" hidden="1">#REF!</definedName>
    <definedName name="BExD6H2TE0WWAUIWVSSCLPZ6B88N" localSheetId="28" hidden="1">#REF!</definedName>
    <definedName name="BExD6H2TE0WWAUIWVSSCLPZ6B88N" hidden="1">#REF!</definedName>
    <definedName name="BExD71LTOE015TV5RSAHM8NT8GVW" localSheetId="18" hidden="1">#REF!</definedName>
    <definedName name="BExD71LTOE015TV5RSAHM8NT8GVW" localSheetId="28" hidden="1">#REF!</definedName>
    <definedName name="BExD71LTOE015TV5RSAHM8NT8GVW" hidden="1">#REF!</definedName>
    <definedName name="BExD73USXVADC7EHGHVTQNCT06ZA" localSheetId="18" hidden="1">#REF!</definedName>
    <definedName name="BExD73USXVADC7EHGHVTQNCT06ZA" localSheetId="28" hidden="1">#REF!</definedName>
    <definedName name="BExD73USXVADC7EHGHVTQNCT06ZA" hidden="1">#REF!</definedName>
    <definedName name="BExD7GAIGULTB3YHM1OS9RBQOTEC" localSheetId="18" hidden="1">#REF!</definedName>
    <definedName name="BExD7GAIGULTB3YHM1OS9RBQOTEC" localSheetId="28" hidden="1">#REF!</definedName>
    <definedName name="BExD7GAIGULTB3YHM1OS9RBQOTEC" hidden="1">#REF!</definedName>
    <definedName name="BExD7IE1DHIS52UFDCTSKPJQNRD5" localSheetId="18" hidden="1">#REF!</definedName>
    <definedName name="BExD7IE1DHIS52UFDCTSKPJQNRD5" localSheetId="28" hidden="1">#REF!</definedName>
    <definedName name="BExD7IE1DHIS52UFDCTSKPJQNRD5" hidden="1">#REF!</definedName>
    <definedName name="BExD7IUBGUWHYC9UNZ1IY5XFYKQN" localSheetId="18" hidden="1">#REF!</definedName>
    <definedName name="BExD7IUBGUWHYC9UNZ1IY5XFYKQN" localSheetId="28" hidden="1">#REF!</definedName>
    <definedName name="BExD7IUBGUWHYC9UNZ1IY5XFYKQN" hidden="1">#REF!</definedName>
    <definedName name="BExD7JQOJ35HGL8U2OCEI2P2JT7I" localSheetId="18" hidden="1">#REF!</definedName>
    <definedName name="BExD7JQOJ35HGL8U2OCEI2P2JT7I" localSheetId="28" hidden="1">#REF!</definedName>
    <definedName name="BExD7JQOJ35HGL8U2OCEI2P2JT7I" hidden="1">#REF!</definedName>
    <definedName name="BExD7KSDKNDNH95NDT3S7GM3MUU2" localSheetId="18" hidden="1">#REF!</definedName>
    <definedName name="BExD7KSDKNDNH95NDT3S7GM3MUU2" localSheetId="28" hidden="1">#REF!</definedName>
    <definedName name="BExD7KSDKNDNH95NDT3S7GM3MUU2" hidden="1">#REF!</definedName>
    <definedName name="BExD8H5O087KQVWIVPUUID5VMGMS" localSheetId="18" hidden="1">#REF!</definedName>
    <definedName name="BExD8H5O087KQVWIVPUUID5VMGMS" localSheetId="28" hidden="1">#REF!</definedName>
    <definedName name="BExD8H5O087KQVWIVPUUID5VMGMS" hidden="1">#REF!</definedName>
    <definedName name="BExD8HLWJHFK6566YQLGOAPIWD7G" localSheetId="18" hidden="1">#REF!</definedName>
    <definedName name="BExD8HLWJHFK6566YQLGOAPIWD7G" localSheetId="28" hidden="1">#REF!</definedName>
    <definedName name="BExD8HLWJHFK6566YQLGOAPIWD7G" hidden="1">#REF!</definedName>
    <definedName name="BExD8OCLZMFN5K3VZYI4Q4ITVKUA" localSheetId="18" hidden="1">#REF!</definedName>
    <definedName name="BExD8OCLZMFN5K3VZYI4Q4ITVKUA" localSheetId="28" hidden="1">#REF!</definedName>
    <definedName name="BExD8OCLZMFN5K3VZYI4Q4ITVKUA" hidden="1">#REF!</definedName>
    <definedName name="BExD93C1R6LC0631ECHVFYH0R0PD" localSheetId="18" hidden="1">#REF!</definedName>
    <definedName name="BExD93C1R6LC0631ECHVFYH0R0PD" localSheetId="28" hidden="1">#REF!</definedName>
    <definedName name="BExD93C1R6LC0631ECHVFYH0R0PD" hidden="1">#REF!</definedName>
    <definedName name="BExD97TXIO0COVNN4OH3DEJ33YLM" localSheetId="18" hidden="1">#REF!</definedName>
    <definedName name="BExD97TXIO0COVNN4OH3DEJ33YLM" localSheetId="28" hidden="1">#REF!</definedName>
    <definedName name="BExD97TXIO0COVNN4OH3DEJ33YLM" hidden="1">#REF!</definedName>
    <definedName name="BExD99RZ1RFIMK6O1ZHSPJ68X9Y5" localSheetId="18" hidden="1">#REF!</definedName>
    <definedName name="BExD99RZ1RFIMK6O1ZHSPJ68X9Y5" localSheetId="28" hidden="1">#REF!</definedName>
    <definedName name="BExD99RZ1RFIMK6O1ZHSPJ68X9Y5" hidden="1">#REF!</definedName>
    <definedName name="BExD9ATSNNU6SJVYYUCUG2AFS57W" localSheetId="18" hidden="1">#REF!</definedName>
    <definedName name="BExD9ATSNNU6SJVYYUCUG2AFS57W" localSheetId="28" hidden="1">#REF!</definedName>
    <definedName name="BExD9ATSNNU6SJVYYUCUG2AFS57W" hidden="1">#REF!</definedName>
    <definedName name="BExD9JO1QOKHUKL6DOEKDLUBPPKZ" localSheetId="18" hidden="1">#REF!</definedName>
    <definedName name="BExD9JO1QOKHUKL6DOEKDLUBPPKZ" localSheetId="28" hidden="1">#REF!</definedName>
    <definedName name="BExD9JO1QOKHUKL6DOEKDLUBPPKZ" hidden="1">#REF!</definedName>
    <definedName name="BExD9L0ID3VSOU609GKWYTA5BFMA" localSheetId="18" hidden="1">#REF!</definedName>
    <definedName name="BExD9L0ID3VSOU609GKWYTA5BFMA" localSheetId="28" hidden="1">#REF!</definedName>
    <definedName name="BExD9L0ID3VSOU609GKWYTA5BFMA" hidden="1">#REF!</definedName>
    <definedName name="BExD9M7SEMG0JK2FUTTZXWIEBTKB" localSheetId="18" hidden="1">#REF!</definedName>
    <definedName name="BExD9M7SEMG0JK2FUTTZXWIEBTKB" localSheetId="28" hidden="1">#REF!</definedName>
    <definedName name="BExD9M7SEMG0JK2FUTTZXWIEBTKB" hidden="1">#REF!</definedName>
    <definedName name="BExD9MNYBYB1AICQL5165G472IE2" localSheetId="18" hidden="1">#REF!</definedName>
    <definedName name="BExD9MNYBYB1AICQL5165G472IE2" localSheetId="28" hidden="1">#REF!</definedName>
    <definedName name="BExD9MNYBYB1AICQL5165G472IE2" hidden="1">#REF!</definedName>
    <definedName name="BExD9PNSYT7GASEGUVL48MUQ02WO" localSheetId="18" hidden="1">#REF!</definedName>
    <definedName name="BExD9PNSYT7GASEGUVL48MUQ02WO" localSheetId="28" hidden="1">#REF!</definedName>
    <definedName name="BExD9PNSYT7GASEGUVL48MUQ02WO" hidden="1">#REF!</definedName>
    <definedName name="BExD9TK2MIWFH5SKUYU9ZKF4NPHQ" localSheetId="18" hidden="1">#REF!</definedName>
    <definedName name="BExD9TK2MIWFH5SKUYU9ZKF4NPHQ" localSheetId="28" hidden="1">#REF!</definedName>
    <definedName name="BExD9TK2MIWFH5SKUYU9ZKF4NPHQ" hidden="1">#REF!</definedName>
    <definedName name="BExDA23J1UL1EN1K0BLX2TKAX4U0" localSheetId="18" hidden="1">#REF!</definedName>
    <definedName name="BExDA23J1UL1EN1K0BLX2TKAX4U0" localSheetId="28" hidden="1">#REF!</definedName>
    <definedName name="BExDA23J1UL1EN1K0BLX2TKAX4U0" hidden="1">#REF!</definedName>
    <definedName name="BExDA6594R2INH5X2F55YRZSKRND" localSheetId="18" hidden="1">#REF!</definedName>
    <definedName name="BExDA6594R2INH5X2F55YRZSKRND" localSheetId="28" hidden="1">#REF!</definedName>
    <definedName name="BExDA6594R2INH5X2F55YRZSKRND" hidden="1">#REF!</definedName>
    <definedName name="BExDA6LD9061UULVKUUI4QP8SK13" localSheetId="18" hidden="1">#REF!</definedName>
    <definedName name="BExDA6LD9061UULVKUUI4QP8SK13" localSheetId="28" hidden="1">#REF!</definedName>
    <definedName name="BExDA6LD9061UULVKUUI4QP8SK13" hidden="1">#REF!</definedName>
    <definedName name="BExDAGMVMNLQ6QXASB9R6D8DIT12" localSheetId="18" hidden="1">#REF!</definedName>
    <definedName name="BExDAGMVMNLQ6QXASB9R6D8DIT12" localSheetId="28" hidden="1">#REF!</definedName>
    <definedName name="BExDAGMVMNLQ6QXASB9R6D8DIT12" hidden="1">#REF!</definedName>
    <definedName name="BExDAYBHU9ADLXI8VRC7F608RVGM" localSheetId="18" hidden="1">#REF!</definedName>
    <definedName name="BExDAYBHU9ADLXI8VRC7F608RVGM" localSheetId="28" hidden="1">#REF!</definedName>
    <definedName name="BExDAYBHU9ADLXI8VRC7F608RVGM" hidden="1">#REF!</definedName>
    <definedName name="BExDBDR1XR0FV0CYUCB2OJ7CJCZU" localSheetId="18" hidden="1">#REF!</definedName>
    <definedName name="BExDBDR1XR0FV0CYUCB2OJ7CJCZU" localSheetId="28" hidden="1">#REF!</definedName>
    <definedName name="BExDBDR1XR0FV0CYUCB2OJ7CJCZU" hidden="1">#REF!</definedName>
    <definedName name="BExDC7F818VN0S18ID7XRCRVYPJ4" localSheetId="18" hidden="1">#REF!</definedName>
    <definedName name="BExDC7F818VN0S18ID7XRCRVYPJ4" localSheetId="28" hidden="1">#REF!</definedName>
    <definedName name="BExDC7F818VN0S18ID7XRCRVYPJ4" hidden="1">#REF!</definedName>
    <definedName name="BExDCL7K96PC9VZYB70ZW3QPVIJE" localSheetId="18" hidden="1">#REF!</definedName>
    <definedName name="BExDCL7K96PC9VZYB70ZW3QPVIJE" localSheetId="28" hidden="1">#REF!</definedName>
    <definedName name="BExDCL7K96PC9VZYB70ZW3QPVIJE" hidden="1">#REF!</definedName>
    <definedName name="BExDCP3UZ3C2O4C1F7KMU0Z9U32N" localSheetId="18" hidden="1">#REF!</definedName>
    <definedName name="BExDCP3UZ3C2O4C1F7KMU0Z9U32N" localSheetId="28" hidden="1">#REF!</definedName>
    <definedName name="BExDCP3UZ3C2O4C1F7KMU0Z9U32N" hidden="1">#REF!</definedName>
    <definedName name="BExENU8ISP26W97JG63CN1XT9KB4" localSheetId="18" hidden="1">#REF!</definedName>
    <definedName name="BExENU8ISP26W97JG63CN1XT9KB4" localSheetId="28" hidden="1">#REF!</definedName>
    <definedName name="BExENU8ISP26W97JG63CN1XT9KB4" hidden="1">#REF!</definedName>
    <definedName name="BExEO14OTKLVDBTNB2ONGZ4YB20H" localSheetId="18" hidden="1">#REF!</definedName>
    <definedName name="BExEO14OTKLVDBTNB2ONGZ4YB20H" localSheetId="28" hidden="1">#REF!</definedName>
    <definedName name="BExEO14OTKLVDBTNB2ONGZ4YB20H" hidden="1">#REF!</definedName>
    <definedName name="BExEO80UUNTK4DX33Z5TYLM8NYZM" localSheetId="18" hidden="1">#REF!</definedName>
    <definedName name="BExEO80UUNTK4DX33Z5TYLM8NYZM" localSheetId="28" hidden="1">#REF!</definedName>
    <definedName name="BExEO80UUNTK4DX33Z5TYLM8NYZM" hidden="1">#REF!</definedName>
    <definedName name="BExEOBX3WECDMYCV9RLN49APTXMM" localSheetId="18" hidden="1">#REF!</definedName>
    <definedName name="BExEOBX3WECDMYCV9RLN49APTXMM" localSheetId="28" hidden="1">#REF!</definedName>
    <definedName name="BExEOBX3WECDMYCV9RLN49APTXMM" hidden="1">#REF!</definedName>
    <definedName name="BExEPN9VIYI0FVL0HLZQXJFO6TT0" localSheetId="18" hidden="1">#REF!</definedName>
    <definedName name="BExEPN9VIYI0FVL0HLZQXJFO6TT0" localSheetId="28" hidden="1">#REF!</definedName>
    <definedName name="BExEPN9VIYI0FVL0HLZQXJFO6TT0" hidden="1">#REF!</definedName>
    <definedName name="BExEPQPUOD4B6H60DKEB9159F7DR" localSheetId="18" hidden="1">#REF!</definedName>
    <definedName name="BExEPQPUOD4B6H60DKEB9159F7DR" localSheetId="28" hidden="1">#REF!</definedName>
    <definedName name="BExEPQPUOD4B6H60DKEB9159F7DR" hidden="1">#REF!</definedName>
    <definedName name="BExEPYT6VDSMR8MU2341Q5GM2Y9V" localSheetId="18" hidden="1">#REF!</definedName>
    <definedName name="BExEPYT6VDSMR8MU2341Q5GM2Y9V" localSheetId="28" hidden="1">#REF!</definedName>
    <definedName name="BExEPYT6VDSMR8MU2341Q5GM2Y9V" hidden="1">#REF!</definedName>
    <definedName name="BExEQ2ENYLMY8K1796XBB31CJHNN" localSheetId="18" hidden="1">#REF!</definedName>
    <definedName name="BExEQ2ENYLMY8K1796XBB31CJHNN" localSheetId="28" hidden="1">#REF!</definedName>
    <definedName name="BExEQ2ENYLMY8K1796XBB31CJHNN" hidden="1">#REF!</definedName>
    <definedName name="BExEQ2PFE4N40LEPGDPS90WDL6BN" localSheetId="18" hidden="1">#REF!</definedName>
    <definedName name="BExEQ2PFE4N40LEPGDPS90WDL6BN" localSheetId="28" hidden="1">#REF!</definedName>
    <definedName name="BExEQ2PFE4N40LEPGDPS90WDL6BN" hidden="1">#REF!</definedName>
    <definedName name="BExEQ2PFURT24NQYGYVE8NKX1EGA" localSheetId="18" hidden="1">#REF!</definedName>
    <definedName name="BExEQ2PFURT24NQYGYVE8NKX1EGA" localSheetId="28" hidden="1">#REF!</definedName>
    <definedName name="BExEQ2PFURT24NQYGYVE8NKX1EGA" hidden="1">#REF!</definedName>
    <definedName name="BExEQB8ZWXO6IIGOEPWTLOJGE2NR" localSheetId="18" hidden="1">#REF!</definedName>
    <definedName name="BExEQB8ZWXO6IIGOEPWTLOJGE2NR" localSheetId="28" hidden="1">#REF!</definedName>
    <definedName name="BExEQB8ZWXO6IIGOEPWTLOJGE2NR" hidden="1">#REF!</definedName>
    <definedName name="BExEQBZX0EL6LIKPY01197ACK65H" localSheetId="18" hidden="1">#REF!</definedName>
    <definedName name="BExEQBZX0EL6LIKPY01197ACK65H" localSheetId="28" hidden="1">#REF!</definedName>
    <definedName name="BExEQBZX0EL6LIKPY01197ACK65H" hidden="1">#REF!</definedName>
    <definedName name="BExEQDXZALJLD4OBF74IKZBR13SR" localSheetId="18" hidden="1">#REF!</definedName>
    <definedName name="BExEQDXZALJLD4OBF74IKZBR13SR" localSheetId="28" hidden="1">#REF!</definedName>
    <definedName name="BExEQDXZALJLD4OBF74IKZBR13SR" hidden="1">#REF!</definedName>
    <definedName name="BExEQFLE2RPWGMWQAI4JMKUEFRPT" localSheetId="18" hidden="1">#REF!</definedName>
    <definedName name="BExEQFLE2RPWGMWQAI4JMKUEFRPT" localSheetId="28" hidden="1">#REF!</definedName>
    <definedName name="BExEQFLE2RPWGMWQAI4JMKUEFRPT" hidden="1">#REF!</definedName>
    <definedName name="BExEQJHNJV9U65F5VGIGX0VM02VF" localSheetId="18" hidden="1">#REF!</definedName>
    <definedName name="BExEQJHNJV9U65F5VGIGX0VM02VF" localSheetId="28" hidden="1">#REF!</definedName>
    <definedName name="BExEQJHNJV9U65F5VGIGX0VM02VF" hidden="1">#REF!</definedName>
    <definedName name="BExEQTZAP8R69U31W4LKGTKKGKQE" localSheetId="18" hidden="1">#REF!</definedName>
    <definedName name="BExEQTZAP8R69U31W4LKGTKKGKQE" localSheetId="28" hidden="1">#REF!</definedName>
    <definedName name="BExEQTZAP8R69U31W4LKGTKKGKQE" hidden="1">#REF!</definedName>
    <definedName name="BExER2O72H1F9WV6S1J04C15PXX7" localSheetId="18" hidden="1">#REF!</definedName>
    <definedName name="BExER2O72H1F9WV6S1J04C15PXX7" localSheetId="28" hidden="1">#REF!</definedName>
    <definedName name="BExER2O72H1F9WV6S1J04C15PXX7" hidden="1">#REF!</definedName>
    <definedName name="BExERIPCI7N2NW7JRL59DVT0TTSU" localSheetId="18" hidden="1">#REF!</definedName>
    <definedName name="BExERIPCI7N2NW7JRL59DVT0TTSU" localSheetId="28" hidden="1">#REF!</definedName>
    <definedName name="BExERIPCI7N2NW7JRL59DVT0TTSU" hidden="1">#REF!</definedName>
    <definedName name="BExERRUIKIOATPZ9U4HQ0V52RJAU" localSheetId="18" hidden="1">#REF!</definedName>
    <definedName name="BExERRUIKIOATPZ9U4HQ0V52RJAU" localSheetId="28" hidden="1">#REF!</definedName>
    <definedName name="BExERRUIKIOATPZ9U4HQ0V52RJAU" hidden="1">#REF!</definedName>
    <definedName name="BExERSANFNM1O7T65PC5MJ301YET" localSheetId="18" hidden="1">#REF!</definedName>
    <definedName name="BExERSANFNM1O7T65PC5MJ301YET" localSheetId="28" hidden="1">#REF!</definedName>
    <definedName name="BExERSANFNM1O7T65PC5MJ301YET" hidden="1">#REF!</definedName>
    <definedName name="BExERU8P606C6QQZZL55U0ZQYQF1" localSheetId="18" hidden="1">#REF!</definedName>
    <definedName name="BExERU8P606C6QQZZL55U0ZQYQF1" localSheetId="28" hidden="1">#REF!</definedName>
    <definedName name="BExERU8P606C6QQZZL55U0ZQYQF1" hidden="1">#REF!</definedName>
    <definedName name="BExERWCEBKQRYWRQLYJ4UCMMKTHG" localSheetId="18" hidden="1">#REF!</definedName>
    <definedName name="BExERWCEBKQRYWRQLYJ4UCMMKTHG" localSheetId="28" hidden="1">#REF!</definedName>
    <definedName name="BExERWCEBKQRYWRQLYJ4UCMMKTHG" hidden="1">#REF!</definedName>
    <definedName name="BExERXE1QW042A2T25RI4DVUU59O" localSheetId="18" hidden="1">#REF!</definedName>
    <definedName name="BExERXE1QW042A2T25RI4DVUU59O" localSheetId="28" hidden="1">#REF!</definedName>
    <definedName name="BExERXE1QW042A2T25RI4DVUU59O" hidden="1">#REF!</definedName>
    <definedName name="BExES44RHHDL3V7FLV6M20834WF1" localSheetId="18" hidden="1">#REF!</definedName>
    <definedName name="BExES44RHHDL3V7FLV6M20834WF1" localSheetId="28" hidden="1">#REF!</definedName>
    <definedName name="BExES44RHHDL3V7FLV6M20834WF1" hidden="1">#REF!</definedName>
    <definedName name="BExES4A7VE2X3RYYTVRLKZD4I7WU" localSheetId="18" hidden="1">#REF!</definedName>
    <definedName name="BExES4A7VE2X3RYYTVRLKZD4I7WU" localSheetId="28" hidden="1">#REF!</definedName>
    <definedName name="BExES4A7VE2X3RYYTVRLKZD4I7WU" hidden="1">#REF!</definedName>
    <definedName name="BExESLYUFDACMPARVY264HKBCXLX" localSheetId="18" hidden="1">#REF!</definedName>
    <definedName name="BExESLYUFDACMPARVY264HKBCXLX" localSheetId="28" hidden="1">#REF!</definedName>
    <definedName name="BExESLYUFDACMPARVY264HKBCXLX" hidden="1">#REF!</definedName>
    <definedName name="BExESMKD95A649M0WRSG6CXXP326" localSheetId="18" hidden="1">#REF!</definedName>
    <definedName name="BExESMKD95A649M0WRSG6CXXP326" localSheetId="28" hidden="1">#REF!</definedName>
    <definedName name="BExESMKD95A649M0WRSG6CXXP326" hidden="1">#REF!</definedName>
    <definedName name="BExESR27ZXJG5VMY4PR9D940VS7T" localSheetId="18" hidden="1">#REF!</definedName>
    <definedName name="BExESR27ZXJG5VMY4PR9D940VS7T" localSheetId="28" hidden="1">#REF!</definedName>
    <definedName name="BExESR27ZXJG5VMY4PR9D940VS7T" hidden="1">#REF!</definedName>
    <definedName name="BExESVK1YRJM6UG6FBYOF9CNX29X" localSheetId="18" hidden="1">#REF!</definedName>
    <definedName name="BExESVK1YRJM6UG6FBYOF9CNX29X" localSheetId="28" hidden="1">#REF!</definedName>
    <definedName name="BExESVK1YRJM6UG6FBYOF9CNX29X" hidden="1">#REF!</definedName>
    <definedName name="BExESZ03KXL8DQ2591HLR56ZML94" localSheetId="18" hidden="1">#REF!</definedName>
    <definedName name="BExESZ03KXL8DQ2591HLR56ZML94" localSheetId="28" hidden="1">#REF!</definedName>
    <definedName name="BExESZ03KXL8DQ2591HLR56ZML94" hidden="1">#REF!</definedName>
    <definedName name="BExESZAW5N443NRTKIP59OEI1CR6" localSheetId="18" hidden="1">#REF!</definedName>
    <definedName name="BExESZAW5N443NRTKIP59OEI1CR6" localSheetId="28" hidden="1">#REF!</definedName>
    <definedName name="BExESZAW5N443NRTKIP59OEI1CR6" hidden="1">#REF!</definedName>
    <definedName name="BExET3HXQ60A4O2OLKX8QNXRI6LQ" localSheetId="18" hidden="1">#REF!</definedName>
    <definedName name="BExET3HXQ60A4O2OLKX8QNXRI6LQ" localSheetId="28" hidden="1">#REF!</definedName>
    <definedName name="BExET3HXQ60A4O2OLKX8QNXRI6LQ" hidden="1">#REF!</definedName>
    <definedName name="BExET4EAH366GROMVVMDCSUI1018" localSheetId="18" hidden="1">#REF!</definedName>
    <definedName name="BExET4EAH366GROMVVMDCSUI1018" localSheetId="28" hidden="1">#REF!</definedName>
    <definedName name="BExET4EAH366GROMVVMDCSUI1018" hidden="1">#REF!</definedName>
    <definedName name="BExETA3B1FCIOA80H94K90FWXQKE" localSheetId="18" hidden="1">#REF!</definedName>
    <definedName name="BExETA3B1FCIOA80H94K90FWXQKE" localSheetId="28" hidden="1">#REF!</definedName>
    <definedName name="BExETA3B1FCIOA80H94K90FWXQKE" hidden="1">#REF!</definedName>
    <definedName name="BExETAZOYT4CJIT8RRKC9F2HJG1D" localSheetId="18" hidden="1">#REF!</definedName>
    <definedName name="BExETAZOYT4CJIT8RRKC9F2HJG1D" localSheetId="28" hidden="1">#REF!</definedName>
    <definedName name="BExETAZOYT4CJIT8RRKC9F2HJG1D" hidden="1">#REF!</definedName>
    <definedName name="BExETB55BNG40G9YOI2H6UHIR9WU" localSheetId="18" hidden="1">#REF!</definedName>
    <definedName name="BExETB55BNG40G9YOI2H6UHIR9WU" localSheetId="28" hidden="1">#REF!</definedName>
    <definedName name="BExETB55BNG40G9YOI2H6UHIR9WU" hidden="1">#REF!</definedName>
    <definedName name="BExETF6QD5A9GEINE1KZRRC2LXWM" localSheetId="18" hidden="1">#REF!</definedName>
    <definedName name="BExETF6QD5A9GEINE1KZRRC2LXWM" localSheetId="28" hidden="1">#REF!</definedName>
    <definedName name="BExETF6QD5A9GEINE1KZRRC2LXWM" hidden="1">#REF!</definedName>
    <definedName name="BExETQ9XRXLUACN82805SPSPNKHI" localSheetId="18" hidden="1">#REF!</definedName>
    <definedName name="BExETQ9XRXLUACN82805SPSPNKHI" localSheetId="28" hidden="1">#REF!</definedName>
    <definedName name="BExETQ9XRXLUACN82805SPSPNKHI" hidden="1">#REF!</definedName>
    <definedName name="BExETR0YRMOR63E6DHLEHV9QVVON" localSheetId="18" hidden="1">#REF!</definedName>
    <definedName name="BExETR0YRMOR63E6DHLEHV9QVVON" localSheetId="28" hidden="1">#REF!</definedName>
    <definedName name="BExETR0YRMOR63E6DHLEHV9QVVON" hidden="1">#REF!</definedName>
    <definedName name="BExETVO51BGF7GGNGB21UD7OIF15" localSheetId="18" hidden="1">#REF!</definedName>
    <definedName name="BExETVO51BGF7GGNGB21UD7OIF15" localSheetId="28" hidden="1">#REF!</definedName>
    <definedName name="BExETVO51BGF7GGNGB21UD7OIF15" hidden="1">#REF!</definedName>
    <definedName name="BExETVTGY38YXYYF7N73OYN6FYY3" localSheetId="18" hidden="1">#REF!</definedName>
    <definedName name="BExETVTGY38YXYYF7N73OYN6FYY3" localSheetId="28" hidden="1">#REF!</definedName>
    <definedName name="BExETVTGY38YXYYF7N73OYN6FYY3" hidden="1">#REF!</definedName>
    <definedName name="BExETVTH8RADW05P2XUUV7V44TWW" localSheetId="18" hidden="1">#REF!</definedName>
    <definedName name="BExETVTH8RADW05P2XUUV7V44TWW" localSheetId="28" hidden="1">#REF!</definedName>
    <definedName name="BExETVTH8RADW05P2XUUV7V44TWW" hidden="1">#REF!</definedName>
    <definedName name="BExETW9PYUAV5QY6A4VCYZRIOUX4" localSheetId="18" hidden="1">#REF!</definedName>
    <definedName name="BExETW9PYUAV5QY6A4VCYZRIOUX4" localSheetId="28" hidden="1">#REF!</definedName>
    <definedName name="BExETW9PYUAV5QY6A4VCYZRIOUX4" hidden="1">#REF!</definedName>
    <definedName name="BExEUGNELLVZ7K2PYWP2TG8T65XQ" localSheetId="18" hidden="1">#REF!</definedName>
    <definedName name="BExEUGNELLVZ7K2PYWP2TG8T65XQ" localSheetId="28" hidden="1">#REF!</definedName>
    <definedName name="BExEUGNELLVZ7K2PYWP2TG8T65XQ" hidden="1">#REF!</definedName>
    <definedName name="BExEUHUG1NGJGB6F1UH5IKFZ9B9M" localSheetId="18" hidden="1">#REF!</definedName>
    <definedName name="BExEUHUG1NGJGB6F1UH5IKFZ9B9M" localSheetId="28" hidden="1">#REF!</definedName>
    <definedName name="BExEUHUG1NGJGB6F1UH5IKFZ9B9M" hidden="1">#REF!</definedName>
    <definedName name="BExEUNE4T242Y59C6MS28MXEUGCP" localSheetId="18" hidden="1">#REF!</definedName>
    <definedName name="BExEUNE4T242Y59C6MS28MXEUGCP" localSheetId="28" hidden="1">#REF!</definedName>
    <definedName name="BExEUNE4T242Y59C6MS28MXEUGCP" hidden="1">#REF!</definedName>
    <definedName name="BExEUNU7FYVTR4DD1D31SS7PNXX2" localSheetId="18" hidden="1">#REF!</definedName>
    <definedName name="BExEUNU7FYVTR4DD1D31SS7PNXX2" localSheetId="28" hidden="1">#REF!</definedName>
    <definedName name="BExEUNU7FYVTR4DD1D31SS7PNXX2" hidden="1">#REF!</definedName>
    <definedName name="BExEUOAHB0OT3BACAHNZ3B905C0P" localSheetId="18" hidden="1">#REF!</definedName>
    <definedName name="BExEUOAHB0OT3BACAHNZ3B905C0P" localSheetId="28" hidden="1">#REF!</definedName>
    <definedName name="BExEUOAHB0OT3BACAHNZ3B905C0P" hidden="1">#REF!</definedName>
    <definedName name="BExEV2TP7NA3ZR6RJGH5ER370OUM" localSheetId="18" hidden="1">#REF!</definedName>
    <definedName name="BExEV2TP7NA3ZR6RJGH5ER370OUM" localSheetId="28" hidden="1">#REF!</definedName>
    <definedName name="BExEV2TP7NA3ZR6RJGH5ER370OUM" hidden="1">#REF!</definedName>
    <definedName name="BExEV3Q7M5YTX3CY3QCP1SUIEP2E" localSheetId="18" hidden="1">#REF!</definedName>
    <definedName name="BExEV3Q7M5YTX3CY3QCP1SUIEP2E" localSheetId="28" hidden="1">#REF!</definedName>
    <definedName name="BExEV3Q7M5YTX3CY3QCP1SUIEP2E" hidden="1">#REF!</definedName>
    <definedName name="BExEV69USLNYO2QRJRC0J92XUF00" localSheetId="18" hidden="1">#REF!</definedName>
    <definedName name="BExEV69USLNYO2QRJRC0J92XUF00" localSheetId="28" hidden="1">#REF!</definedName>
    <definedName name="BExEV69USLNYO2QRJRC0J92XUF00" hidden="1">#REF!</definedName>
    <definedName name="BExEV6KNTQOCFD7GV726XQEVQ7R6" localSheetId="18" hidden="1">#REF!</definedName>
    <definedName name="BExEV6KNTQOCFD7GV726XQEVQ7R6" localSheetId="28" hidden="1">#REF!</definedName>
    <definedName name="BExEV6KNTQOCFD7GV726XQEVQ7R6" hidden="1">#REF!</definedName>
    <definedName name="BExEV6VGM4POO9QT9KH3QA3VYCWM" localSheetId="18" hidden="1">#REF!</definedName>
    <definedName name="BExEV6VGM4POO9QT9KH3QA3VYCWM" localSheetId="28" hidden="1">#REF!</definedName>
    <definedName name="BExEV6VGM4POO9QT9KH3QA3VYCWM" hidden="1">#REF!</definedName>
    <definedName name="BExEVCEYMOI0PGO7HAEOS9CVMU2O" localSheetId="18" hidden="1">#REF!</definedName>
    <definedName name="BExEVCEYMOI0PGO7HAEOS9CVMU2O" localSheetId="28" hidden="1">#REF!</definedName>
    <definedName name="BExEVCEYMOI0PGO7HAEOS9CVMU2O" hidden="1">#REF!</definedName>
    <definedName name="BExEVET98G3FU6QBF9LHYWSAMV0O" localSheetId="18" hidden="1">#REF!</definedName>
    <definedName name="BExEVET98G3FU6QBF9LHYWSAMV0O" localSheetId="28" hidden="1">#REF!</definedName>
    <definedName name="BExEVET98G3FU6QBF9LHYWSAMV0O" hidden="1">#REF!</definedName>
    <definedName name="BExEVNCUT0PDUYNJH7G6BSEWZOT2" localSheetId="18" hidden="1">#REF!</definedName>
    <definedName name="BExEVNCUT0PDUYNJH7G6BSEWZOT2" localSheetId="28" hidden="1">#REF!</definedName>
    <definedName name="BExEVNCUT0PDUYNJH7G6BSEWZOT2" hidden="1">#REF!</definedName>
    <definedName name="BExEVPGF4V5J0WQRZKUM8F9TTKZJ" localSheetId="18" hidden="1">#REF!</definedName>
    <definedName name="BExEVPGF4V5J0WQRZKUM8F9TTKZJ" localSheetId="28" hidden="1">#REF!</definedName>
    <definedName name="BExEVPGF4V5J0WQRZKUM8F9TTKZJ" hidden="1">#REF!</definedName>
    <definedName name="BExEVVLIEVWYRF2UUC1H0H5QU1CP" localSheetId="18" hidden="1">#REF!</definedName>
    <definedName name="BExEVVLIEVWYRF2UUC1H0H5QU1CP" localSheetId="28" hidden="1">#REF!</definedName>
    <definedName name="BExEVVLIEVWYRF2UUC1H0H5QU1CP" hidden="1">#REF!</definedName>
    <definedName name="BExEVWCKO8T84GW9Z3X47915XKSH" localSheetId="18" hidden="1">#REF!</definedName>
    <definedName name="BExEVWCKO8T84GW9Z3X47915XKSH" localSheetId="28" hidden="1">#REF!</definedName>
    <definedName name="BExEVWCKO8T84GW9Z3X47915XKSH" hidden="1">#REF!</definedName>
    <definedName name="BExEVZSJWMZ5L2ZE7AZC57CXKW6T" localSheetId="18" hidden="1">#REF!</definedName>
    <definedName name="BExEVZSJWMZ5L2ZE7AZC57CXKW6T" localSheetId="28" hidden="1">#REF!</definedName>
    <definedName name="BExEVZSJWMZ5L2ZE7AZC57CXKW6T" hidden="1">#REF!</definedName>
    <definedName name="BExEW0JL1GFFCXMDGW54CI7Y8FZN" localSheetId="18" hidden="1">#REF!</definedName>
    <definedName name="BExEW0JL1GFFCXMDGW54CI7Y8FZN" localSheetId="28" hidden="1">#REF!</definedName>
    <definedName name="BExEW0JL1GFFCXMDGW54CI7Y8FZN" hidden="1">#REF!</definedName>
    <definedName name="BExEW68M9WL8214QH9C7VCK7BN08" localSheetId="18" hidden="1">#REF!</definedName>
    <definedName name="BExEW68M9WL8214QH9C7VCK7BN08" localSheetId="28" hidden="1">#REF!</definedName>
    <definedName name="BExEW68M9WL8214QH9C7VCK7BN08" hidden="1">#REF!</definedName>
    <definedName name="BExEW8HFKH6F47KIHYBDRUEFZ2ZZ" localSheetId="18" hidden="1">#REF!</definedName>
    <definedName name="BExEW8HFKH6F47KIHYBDRUEFZ2ZZ" localSheetId="28" hidden="1">#REF!</definedName>
    <definedName name="BExEW8HFKH6F47KIHYBDRUEFZ2ZZ" hidden="1">#REF!</definedName>
    <definedName name="BExEWB6JHMITZPXHB6JATOCLLKLJ" localSheetId="18" hidden="1">#REF!</definedName>
    <definedName name="BExEWB6JHMITZPXHB6JATOCLLKLJ" localSheetId="28" hidden="1">#REF!</definedName>
    <definedName name="BExEWB6JHMITZPXHB6JATOCLLKLJ" hidden="1">#REF!</definedName>
    <definedName name="BExEWNBGQS1U2LW3W84T4LSJ9K00" localSheetId="18" hidden="1">#REF!</definedName>
    <definedName name="BExEWNBGQS1U2LW3W84T4LSJ9K00" localSheetId="28" hidden="1">#REF!</definedName>
    <definedName name="BExEWNBGQS1U2LW3W84T4LSJ9K00" hidden="1">#REF!</definedName>
    <definedName name="BExEWO7STL7HNZSTY8VQBPTX1WK6" localSheetId="18" hidden="1">#REF!</definedName>
    <definedName name="BExEWO7STL7HNZSTY8VQBPTX1WK6" localSheetId="28" hidden="1">#REF!</definedName>
    <definedName name="BExEWO7STL7HNZSTY8VQBPTX1WK6" hidden="1">#REF!</definedName>
    <definedName name="BExEWQ0M1N3KMKTDJ73H10QSG4W1" localSheetId="18" hidden="1">#REF!</definedName>
    <definedName name="BExEWQ0M1N3KMKTDJ73H10QSG4W1" localSheetId="28" hidden="1">#REF!</definedName>
    <definedName name="BExEWQ0M1N3KMKTDJ73H10QSG4W1" hidden="1">#REF!</definedName>
    <definedName name="BExEX43OR6NH8GF32YY2ZB6Y8WGP" localSheetId="18" hidden="1">#REF!</definedName>
    <definedName name="BExEX43OR6NH8GF32YY2ZB6Y8WGP" localSheetId="28" hidden="1">#REF!</definedName>
    <definedName name="BExEX43OR6NH8GF32YY2ZB6Y8WGP" hidden="1">#REF!</definedName>
    <definedName name="BExEX85F3OSW8NSCYGYPS9372Z1Q" localSheetId="18" hidden="1">#REF!</definedName>
    <definedName name="BExEX85F3OSW8NSCYGYPS9372Z1Q" localSheetId="28" hidden="1">#REF!</definedName>
    <definedName name="BExEX85F3OSW8NSCYGYPS9372Z1Q" hidden="1">#REF!</definedName>
    <definedName name="BExEX9HWY2G6928ZVVVQF77QCM2C" localSheetId="18" hidden="1">#REF!</definedName>
    <definedName name="BExEX9HWY2G6928ZVVVQF77QCM2C" localSheetId="28" hidden="1">#REF!</definedName>
    <definedName name="BExEX9HWY2G6928ZVVVQF77QCM2C" hidden="1">#REF!</definedName>
    <definedName name="BExEXBQWAYKMVBRJRHB8PFCSYFVN" localSheetId="18" hidden="1">#REF!</definedName>
    <definedName name="BExEXBQWAYKMVBRJRHB8PFCSYFVN" localSheetId="28" hidden="1">#REF!</definedName>
    <definedName name="BExEXBQWAYKMVBRJRHB8PFCSYFVN" hidden="1">#REF!</definedName>
    <definedName name="BExEXGE2TE9MQWLQVHL7XGQWL102" localSheetId="18" hidden="1">#REF!</definedName>
    <definedName name="BExEXGE2TE9MQWLQVHL7XGQWL102" localSheetId="28" hidden="1">#REF!</definedName>
    <definedName name="BExEXGE2TE9MQWLQVHL7XGQWL102" hidden="1">#REF!</definedName>
    <definedName name="BExEXRBZ0DI9E2UFLLKYWGN66B61" localSheetId="18" hidden="1">#REF!</definedName>
    <definedName name="BExEXRBZ0DI9E2UFLLKYWGN66B61" localSheetId="28" hidden="1">#REF!</definedName>
    <definedName name="BExEXRBZ0DI9E2UFLLKYWGN66B61" hidden="1">#REF!</definedName>
    <definedName name="BExEXW4FSOZ9C2SZSQIAA3W82I5K" localSheetId="18" hidden="1">#REF!</definedName>
    <definedName name="BExEXW4FSOZ9C2SZSQIAA3W82I5K" localSheetId="28" hidden="1">#REF!</definedName>
    <definedName name="BExEXW4FSOZ9C2SZSQIAA3W82I5K" hidden="1">#REF!</definedName>
    <definedName name="BExEXZ4H2ZUNEW5I6I74GK08QAQC" localSheetId="18" hidden="1">#REF!</definedName>
    <definedName name="BExEXZ4H2ZUNEW5I6I74GK08QAQC" localSheetId="28" hidden="1">#REF!</definedName>
    <definedName name="BExEXZ4H2ZUNEW5I6I74GK08QAQC" hidden="1">#REF!</definedName>
    <definedName name="BExEY42GK80HA9M84NTZ3NV9K2VI" localSheetId="18" hidden="1">#REF!</definedName>
    <definedName name="BExEY42GK80HA9M84NTZ3NV9K2VI" localSheetId="28" hidden="1">#REF!</definedName>
    <definedName name="BExEY42GK80HA9M84NTZ3NV9K2VI" hidden="1">#REF!</definedName>
    <definedName name="BExEYLG9FL9V1JPPNZ3FUDNSEJ4V" localSheetId="18" hidden="1">#REF!</definedName>
    <definedName name="BExEYLG9FL9V1JPPNZ3FUDNSEJ4V" localSheetId="28" hidden="1">#REF!</definedName>
    <definedName name="BExEYLG9FL9V1JPPNZ3FUDNSEJ4V" hidden="1">#REF!</definedName>
    <definedName name="BExEYOW8C1B3OUUCIGEC7L8OOW1Z" localSheetId="18" hidden="1">#REF!</definedName>
    <definedName name="BExEYOW8C1B3OUUCIGEC7L8OOW1Z" localSheetId="28" hidden="1">#REF!</definedName>
    <definedName name="BExEYOW8C1B3OUUCIGEC7L8OOW1Z" hidden="1">#REF!</definedName>
    <definedName name="BExEYPCI2LT224YS4M3T50V85FAG" localSheetId="18" hidden="1">#REF!</definedName>
    <definedName name="BExEYPCI2LT224YS4M3T50V85FAG" localSheetId="28" hidden="1">#REF!</definedName>
    <definedName name="BExEYPCI2LT224YS4M3T50V85FAG" hidden="1">#REF!</definedName>
    <definedName name="BExEYUQJXZT6N5HJH8ACJF6SRWEE" localSheetId="18" hidden="1">#REF!</definedName>
    <definedName name="BExEYUQJXZT6N5HJH8ACJF6SRWEE" localSheetId="28" hidden="1">#REF!</definedName>
    <definedName name="BExEYUQJXZT6N5HJH8ACJF6SRWEE" hidden="1">#REF!</definedName>
    <definedName name="BExEYYC7KLO4XJQW9GMGVVJQXF4C" localSheetId="18" hidden="1">#REF!</definedName>
    <definedName name="BExEYYC7KLO4XJQW9GMGVVJQXF4C" localSheetId="28" hidden="1">#REF!</definedName>
    <definedName name="BExEYYC7KLO4XJQW9GMGVVJQXF4C" hidden="1">#REF!</definedName>
    <definedName name="BExEZ1S6VZCG01ZPLBSS9Z1SBOJ2" localSheetId="18" hidden="1">#REF!</definedName>
    <definedName name="BExEZ1S6VZCG01ZPLBSS9Z1SBOJ2" localSheetId="28" hidden="1">#REF!</definedName>
    <definedName name="BExEZ1S6VZCG01ZPLBSS9Z1SBOJ2" hidden="1">#REF!</definedName>
    <definedName name="BExEZ6KV8TDKOO0Y66LSH9DCFW5M" localSheetId="18" hidden="1">#REF!</definedName>
    <definedName name="BExEZ6KV8TDKOO0Y66LSH9DCFW5M" localSheetId="28" hidden="1">#REF!</definedName>
    <definedName name="BExEZ6KV8TDKOO0Y66LSH9DCFW5M" hidden="1">#REF!</definedName>
    <definedName name="BExEZGBFNJR8DLPN0V11AU22L6WY" localSheetId="18" hidden="1">#REF!</definedName>
    <definedName name="BExEZGBFNJR8DLPN0V11AU22L6WY" localSheetId="28" hidden="1">#REF!</definedName>
    <definedName name="BExEZGBFNJR8DLPN0V11AU22L6WY" hidden="1">#REF!</definedName>
    <definedName name="BExEZVR61GWO1ZM3XHWUKRJJMQXV" localSheetId="18" hidden="1">#REF!</definedName>
    <definedName name="BExEZVR61GWO1ZM3XHWUKRJJMQXV" localSheetId="28" hidden="1">#REF!</definedName>
    <definedName name="BExEZVR61GWO1ZM3XHWUKRJJMQXV" hidden="1">#REF!</definedName>
    <definedName name="BExF02Y3V3QEPO2XLDSK47APK9XJ" localSheetId="18" hidden="1">#REF!</definedName>
    <definedName name="BExF02Y3V3QEPO2XLDSK47APK9XJ" localSheetId="28" hidden="1">#REF!</definedName>
    <definedName name="BExF02Y3V3QEPO2XLDSK47APK9XJ" hidden="1">#REF!</definedName>
    <definedName name="BExF03E824NHBODFUZ3PZ5HLF85X" localSheetId="18" hidden="1">#REF!</definedName>
    <definedName name="BExF03E824NHBODFUZ3PZ5HLF85X" localSheetId="28" hidden="1">#REF!</definedName>
    <definedName name="BExF03E824NHBODFUZ3PZ5HLF85X" hidden="1">#REF!</definedName>
    <definedName name="BExF09OS91RT7N7IW8JLMZ121ZP3" localSheetId="18" hidden="1">#REF!</definedName>
    <definedName name="BExF09OS91RT7N7IW8JLMZ121ZP3" localSheetId="28" hidden="1">#REF!</definedName>
    <definedName name="BExF09OS91RT7N7IW8JLMZ121ZP3" hidden="1">#REF!</definedName>
    <definedName name="BExF0D4SEQ7RRCAER8UQKUJ4HH0Q" localSheetId="18" hidden="1">#REF!</definedName>
    <definedName name="BExF0D4SEQ7RRCAER8UQKUJ4HH0Q" localSheetId="28" hidden="1">#REF!</definedName>
    <definedName name="BExF0D4SEQ7RRCAER8UQKUJ4HH0Q" hidden="1">#REF!</definedName>
    <definedName name="BExF0D4Z97PCG5JI9CC2TFB553AX" localSheetId="18" hidden="1">#REF!</definedName>
    <definedName name="BExF0D4Z97PCG5JI9CC2TFB553AX" localSheetId="28" hidden="1">#REF!</definedName>
    <definedName name="BExF0D4Z97PCG5JI9CC2TFB553AX" hidden="1">#REF!</definedName>
    <definedName name="BExF0DAB1PUE0V936NFEK68CCKTJ" localSheetId="18" hidden="1">#REF!</definedName>
    <definedName name="BExF0DAB1PUE0V936NFEK68CCKTJ" localSheetId="28" hidden="1">#REF!</definedName>
    <definedName name="BExF0DAB1PUE0V936NFEK68CCKTJ" hidden="1">#REF!</definedName>
    <definedName name="BExF0LOEHV42P2DV7QL8O7HOQ3N9" localSheetId="18" hidden="1">#REF!</definedName>
    <definedName name="BExF0LOEHV42P2DV7QL8O7HOQ3N9" localSheetId="28" hidden="1">#REF!</definedName>
    <definedName name="BExF0LOEHV42P2DV7QL8O7HOQ3N9" hidden="1">#REF!</definedName>
    <definedName name="BExF0QRT0ZP2578DKKC9SRW40F5L" localSheetId="18" hidden="1">#REF!</definedName>
    <definedName name="BExF0QRT0ZP2578DKKC9SRW40F5L" localSheetId="28" hidden="1">#REF!</definedName>
    <definedName name="BExF0QRT0ZP2578DKKC9SRW40F5L" hidden="1">#REF!</definedName>
    <definedName name="BExF0WRM9VO25RLSO03ZOCE8H7K5" localSheetId="18" hidden="1">#REF!</definedName>
    <definedName name="BExF0WRM9VO25RLSO03ZOCE8H7K5" localSheetId="28" hidden="1">#REF!</definedName>
    <definedName name="BExF0WRM9VO25RLSO03ZOCE8H7K5" hidden="1">#REF!</definedName>
    <definedName name="BExF0ZRI7W4RSLIDLHTSM0AWXO3S" localSheetId="18" hidden="1">#REF!</definedName>
    <definedName name="BExF0ZRI7W4RSLIDLHTSM0AWXO3S" localSheetId="28" hidden="1">#REF!</definedName>
    <definedName name="BExF0ZRI7W4RSLIDLHTSM0AWXO3S" hidden="1">#REF!</definedName>
    <definedName name="BExF19CT3MMZZ2T5EWMDNG3UOJ01" localSheetId="18" hidden="1">#REF!</definedName>
    <definedName name="BExF19CT3MMZZ2T5EWMDNG3UOJ01" localSheetId="28" hidden="1">#REF!</definedName>
    <definedName name="BExF19CT3MMZZ2T5EWMDNG3UOJ01" hidden="1">#REF!</definedName>
    <definedName name="BExF1C1VNHJBRW2XQKVSL1KSLFZ8" localSheetId="18" hidden="1">#REF!</definedName>
    <definedName name="BExF1C1VNHJBRW2XQKVSL1KSLFZ8" localSheetId="28" hidden="1">#REF!</definedName>
    <definedName name="BExF1C1VNHJBRW2XQKVSL1KSLFZ8" hidden="1">#REF!</definedName>
    <definedName name="BExF1M38U6NX17YJA8YU359B5Z4M" localSheetId="18" hidden="1">#REF!</definedName>
    <definedName name="BExF1M38U6NX17YJA8YU359B5Z4M" localSheetId="28" hidden="1">#REF!</definedName>
    <definedName name="BExF1M38U6NX17YJA8YU359B5Z4M" hidden="1">#REF!</definedName>
    <definedName name="BExF1MU4W3NPEY0OHRDWP5IANCBB" localSheetId="18" hidden="1">#REF!</definedName>
    <definedName name="BExF1MU4W3NPEY0OHRDWP5IANCBB" localSheetId="28" hidden="1">#REF!</definedName>
    <definedName name="BExF1MU4W3NPEY0OHRDWP5IANCBB" hidden="1">#REF!</definedName>
    <definedName name="BExF1MZN8MWMOKOARHJ1QAF9HPGT" localSheetId="18" hidden="1">#REF!</definedName>
    <definedName name="BExF1MZN8MWMOKOARHJ1QAF9HPGT" localSheetId="28" hidden="1">#REF!</definedName>
    <definedName name="BExF1MZN8MWMOKOARHJ1QAF9HPGT" hidden="1">#REF!</definedName>
    <definedName name="BExF1US4ZIQYSU5LBFYNRA9N0K2O" localSheetId="18" hidden="1">#REF!</definedName>
    <definedName name="BExF1US4ZIQYSU5LBFYNRA9N0K2O" localSheetId="28" hidden="1">#REF!</definedName>
    <definedName name="BExF1US4ZIQYSU5LBFYNRA9N0K2O" hidden="1">#REF!</definedName>
    <definedName name="BExF272JNPJCK1XLBG016XXBVFO8" localSheetId="18" hidden="1">#REF!</definedName>
    <definedName name="BExF272JNPJCK1XLBG016XXBVFO8" localSheetId="28" hidden="1">#REF!</definedName>
    <definedName name="BExF272JNPJCK1XLBG016XXBVFO8" hidden="1">#REF!</definedName>
    <definedName name="BExF2CWZN6E87RGTBMD4YQI2QT7R" localSheetId="18" hidden="1">#REF!</definedName>
    <definedName name="BExF2CWZN6E87RGTBMD4YQI2QT7R" localSheetId="28" hidden="1">#REF!</definedName>
    <definedName name="BExF2CWZN6E87RGTBMD4YQI2QT7R" hidden="1">#REF!</definedName>
    <definedName name="BExF2DYO1WQ7GMXSTAQRDBW1NSFG" localSheetId="18" hidden="1">#REF!</definedName>
    <definedName name="BExF2DYO1WQ7GMXSTAQRDBW1NSFG" localSheetId="28" hidden="1">#REF!</definedName>
    <definedName name="BExF2DYO1WQ7GMXSTAQRDBW1NSFG" hidden="1">#REF!</definedName>
    <definedName name="BExF2H9D3MC9XKLPZ6VIP4F7G4YN" localSheetId="18" hidden="1">#REF!</definedName>
    <definedName name="BExF2H9D3MC9XKLPZ6VIP4F7G4YN" localSheetId="28" hidden="1">#REF!</definedName>
    <definedName name="BExF2H9D3MC9XKLPZ6VIP4F7G4YN" hidden="1">#REF!</definedName>
    <definedName name="BExF2MSWNUY9Z6BZJQZ538PPTION" localSheetId="18" hidden="1">#REF!</definedName>
    <definedName name="BExF2MSWNUY9Z6BZJQZ538PPTION" localSheetId="28" hidden="1">#REF!</definedName>
    <definedName name="BExF2MSWNUY9Z6BZJQZ538PPTION" hidden="1">#REF!</definedName>
    <definedName name="BExF2QZYWHTYGUTTXR15CKCV3LS7" localSheetId="18" hidden="1">#REF!</definedName>
    <definedName name="BExF2QZYWHTYGUTTXR15CKCV3LS7" localSheetId="28" hidden="1">#REF!</definedName>
    <definedName name="BExF2QZYWHTYGUTTXR15CKCV3LS7" hidden="1">#REF!</definedName>
    <definedName name="BExF2T8Y6TSJ74RMSZOA9CEH4OZ6" localSheetId="18" hidden="1">#REF!</definedName>
    <definedName name="BExF2T8Y6TSJ74RMSZOA9CEH4OZ6" localSheetId="28" hidden="1">#REF!</definedName>
    <definedName name="BExF2T8Y6TSJ74RMSZOA9CEH4OZ6" hidden="1">#REF!</definedName>
    <definedName name="BExF31N3YM4F37EOOY8M8VI1KXN8" localSheetId="18" hidden="1">#REF!</definedName>
    <definedName name="BExF31N3YM4F37EOOY8M8VI1KXN8" localSheetId="28" hidden="1">#REF!</definedName>
    <definedName name="BExF31N3YM4F37EOOY8M8VI1KXN8" hidden="1">#REF!</definedName>
    <definedName name="BExF37C1YKBT79Z9SOJAG5MXQGTU" localSheetId="18" hidden="1">#REF!</definedName>
    <definedName name="BExF37C1YKBT79Z9SOJAG5MXQGTU" localSheetId="28" hidden="1">#REF!</definedName>
    <definedName name="BExF37C1YKBT79Z9SOJAG5MXQGTU" hidden="1">#REF!</definedName>
    <definedName name="BExF3A6HPA6DGYALZNHHJPMCUYZR" localSheetId="18" hidden="1">#REF!</definedName>
    <definedName name="BExF3A6HPA6DGYALZNHHJPMCUYZR" localSheetId="28" hidden="1">#REF!</definedName>
    <definedName name="BExF3A6HPA6DGYALZNHHJPMCUYZR" hidden="1">#REF!</definedName>
    <definedName name="BExF3GMJW5D7066GYKTMM3CVH1HE" localSheetId="18" hidden="1">#REF!</definedName>
    <definedName name="BExF3GMJW5D7066GYKTMM3CVH1HE" localSheetId="28" hidden="1">#REF!</definedName>
    <definedName name="BExF3GMJW5D7066GYKTMM3CVH1HE" hidden="1">#REF!</definedName>
    <definedName name="BExF3I9T44X7DV9HHV51DVDDPPZG" localSheetId="18" hidden="1">#REF!</definedName>
    <definedName name="BExF3I9T44X7DV9HHV51DVDDPPZG" localSheetId="28" hidden="1">#REF!</definedName>
    <definedName name="BExF3I9T44X7DV9HHV51DVDDPPZG" hidden="1">#REF!</definedName>
    <definedName name="BExF3IKLZ35F2D4DI7R7P7NZLVC3" localSheetId="18" hidden="1">#REF!</definedName>
    <definedName name="BExF3IKLZ35F2D4DI7R7P7NZLVC3" localSheetId="28" hidden="1">#REF!</definedName>
    <definedName name="BExF3IKLZ35F2D4DI7R7P7NZLVC3" hidden="1">#REF!</definedName>
    <definedName name="BExF3JMFX5DILOIFUDIO1HZUK875" localSheetId="18" hidden="1">#REF!</definedName>
    <definedName name="BExF3JMFX5DILOIFUDIO1HZUK875" localSheetId="28" hidden="1">#REF!</definedName>
    <definedName name="BExF3JMFX5DILOIFUDIO1HZUK875" hidden="1">#REF!</definedName>
    <definedName name="BExF3KIO2G9LJYXZ61H8PJJ6OQXV" localSheetId="18" hidden="1">#REF!</definedName>
    <definedName name="BExF3KIO2G9LJYXZ61H8PJJ6OQXV" localSheetId="28" hidden="1">#REF!</definedName>
    <definedName name="BExF3KIO2G9LJYXZ61H8PJJ6OQXV" hidden="1">#REF!</definedName>
    <definedName name="BExF3MGVCZHXDAUDZAGUYESZ3RC8" localSheetId="18" hidden="1">#REF!</definedName>
    <definedName name="BExF3MGVCZHXDAUDZAGUYESZ3RC8" localSheetId="28" hidden="1">#REF!</definedName>
    <definedName name="BExF3MGVCZHXDAUDZAGUYESZ3RC8" hidden="1">#REF!</definedName>
    <definedName name="BExF3NTC4BGZEM6B87TCFX277QCS" localSheetId="18" hidden="1">#REF!</definedName>
    <definedName name="BExF3NTC4BGZEM6B87TCFX277QCS" localSheetId="28" hidden="1">#REF!</definedName>
    <definedName name="BExF3NTC4BGZEM6B87TCFX277QCS" hidden="1">#REF!</definedName>
    <definedName name="BExF3Q2DOSQI9SIAXB522CN0WBZ7" localSheetId="18" hidden="1">#REF!</definedName>
    <definedName name="BExF3Q2DOSQI9SIAXB522CN0WBZ7" localSheetId="28" hidden="1">#REF!</definedName>
    <definedName name="BExF3Q2DOSQI9SIAXB522CN0WBZ7" hidden="1">#REF!</definedName>
    <definedName name="BExF3Q7NI90WT31QHYSJDIG0LLLJ" localSheetId="18" hidden="1">#REF!</definedName>
    <definedName name="BExF3Q7NI90WT31QHYSJDIG0LLLJ" localSheetId="28" hidden="1">#REF!</definedName>
    <definedName name="BExF3Q7NI90WT31QHYSJDIG0LLLJ" hidden="1">#REF!</definedName>
    <definedName name="BExF3QD55TIY1MSBSRK9TUJKBEWO" localSheetId="18" hidden="1">#REF!</definedName>
    <definedName name="BExF3QD55TIY1MSBSRK9TUJKBEWO" localSheetId="28" hidden="1">#REF!</definedName>
    <definedName name="BExF3QD55TIY1MSBSRK9TUJKBEWO" hidden="1">#REF!</definedName>
    <definedName name="BExF3QT8J6RIF1L3R700MBSKIOKW" localSheetId="18" hidden="1">#REF!</definedName>
    <definedName name="BExF3QT8J6RIF1L3R700MBSKIOKW" localSheetId="28" hidden="1">#REF!</definedName>
    <definedName name="BExF3QT8J6RIF1L3R700MBSKIOKW" hidden="1">#REF!</definedName>
    <definedName name="BExF42SSBVPMLK2UB3B7FPEIY9TU" localSheetId="18" hidden="1">#REF!</definedName>
    <definedName name="BExF42SSBVPMLK2UB3B7FPEIY9TU" localSheetId="28" hidden="1">#REF!</definedName>
    <definedName name="BExF42SSBVPMLK2UB3B7FPEIY9TU" hidden="1">#REF!</definedName>
    <definedName name="BExF4HXSWB50BKYPWA0HTT8W56H6" localSheetId="18" hidden="1">#REF!</definedName>
    <definedName name="BExF4HXSWB50BKYPWA0HTT8W56H6" localSheetId="28" hidden="1">#REF!</definedName>
    <definedName name="BExF4HXSWB50BKYPWA0HTT8W56H6" hidden="1">#REF!</definedName>
    <definedName name="BExF4J4Y60OUA8GY6YN8XVRUX80A" localSheetId="18" hidden="1">#REF!</definedName>
    <definedName name="BExF4J4Y60OUA8GY6YN8XVRUX80A" localSheetId="28" hidden="1">#REF!</definedName>
    <definedName name="BExF4J4Y60OUA8GY6YN8XVRUX80A" hidden="1">#REF!</definedName>
    <definedName name="BExF4KHF04IWW4LQ95FHQPFE4Y9K" localSheetId="18" hidden="1">#REF!</definedName>
    <definedName name="BExF4KHF04IWW4LQ95FHQPFE4Y9K" localSheetId="28" hidden="1">#REF!</definedName>
    <definedName name="BExF4KHF04IWW4LQ95FHQPFE4Y9K" hidden="1">#REF!</definedName>
    <definedName name="BExF4MVQM5Y0QRDLDFSKWWTF709C" localSheetId="18" hidden="1">#REF!</definedName>
    <definedName name="BExF4MVQM5Y0QRDLDFSKWWTF709C" localSheetId="28" hidden="1">#REF!</definedName>
    <definedName name="BExF4MVQM5Y0QRDLDFSKWWTF709C" hidden="1">#REF!</definedName>
    <definedName name="BExF4PVMZYV36E8HOYY06J81AMBI" localSheetId="18" hidden="1">#REF!</definedName>
    <definedName name="BExF4PVMZYV36E8HOYY06J81AMBI" localSheetId="28" hidden="1">#REF!</definedName>
    <definedName name="BExF4PVMZYV36E8HOYY06J81AMBI" hidden="1">#REF!</definedName>
    <definedName name="BExF4SF9NEX1FZE9N8EXT89PM54D" localSheetId="18" hidden="1">#REF!</definedName>
    <definedName name="BExF4SF9NEX1FZE9N8EXT89PM54D" localSheetId="28" hidden="1">#REF!</definedName>
    <definedName name="BExF4SF9NEX1FZE9N8EXT89PM54D" hidden="1">#REF!</definedName>
    <definedName name="BExF52GTGP8MHGII4KJ8TJGR8W8U" localSheetId="18" hidden="1">#REF!</definedName>
    <definedName name="BExF52GTGP8MHGII4KJ8TJGR8W8U" localSheetId="28" hidden="1">#REF!</definedName>
    <definedName name="BExF52GTGP8MHGII4KJ8TJGR8W8U" hidden="1">#REF!</definedName>
    <definedName name="BExF57K7L3UC1I2FSAWURR4SN0UN" localSheetId="18" hidden="1">#REF!</definedName>
    <definedName name="BExF57K7L3UC1I2FSAWURR4SN0UN" localSheetId="28" hidden="1">#REF!</definedName>
    <definedName name="BExF57K7L3UC1I2FSAWURR4SN0UN" hidden="1">#REF!</definedName>
    <definedName name="BExF5HR2GFV7O8LKG9SJ4BY78LYA" localSheetId="18" hidden="1">#REF!</definedName>
    <definedName name="BExF5HR2GFV7O8LKG9SJ4BY78LYA" localSheetId="28" hidden="1">#REF!</definedName>
    <definedName name="BExF5HR2GFV7O8LKG9SJ4BY78LYA" hidden="1">#REF!</definedName>
    <definedName name="BExF5ZFO2A29GHWR5ES64Z9OS16J" localSheetId="18" hidden="1">#REF!</definedName>
    <definedName name="BExF5ZFO2A29GHWR5ES64Z9OS16J" localSheetId="28" hidden="1">#REF!</definedName>
    <definedName name="BExF5ZFO2A29GHWR5ES64Z9OS16J" hidden="1">#REF!</definedName>
    <definedName name="BExF63S045JO7H2ZJCBTBVH3SUIF" localSheetId="18" hidden="1">#REF!</definedName>
    <definedName name="BExF63S045JO7H2ZJCBTBVH3SUIF" localSheetId="28" hidden="1">#REF!</definedName>
    <definedName name="BExF63S045JO7H2ZJCBTBVH3SUIF" hidden="1">#REF!</definedName>
    <definedName name="BExF642TEGTXCI9A61ZOONJCB0U1" localSheetId="18" hidden="1">#REF!</definedName>
    <definedName name="BExF642TEGTXCI9A61ZOONJCB0U1" localSheetId="28" hidden="1">#REF!</definedName>
    <definedName name="BExF642TEGTXCI9A61ZOONJCB0U1" hidden="1">#REF!</definedName>
    <definedName name="BExF67O951CF8UJF3KBDNR0E83C1" localSheetId="18" hidden="1">#REF!</definedName>
    <definedName name="BExF67O951CF8UJF3KBDNR0E83C1" localSheetId="28" hidden="1">#REF!</definedName>
    <definedName name="BExF67O951CF8UJF3KBDNR0E83C1" hidden="1">#REF!</definedName>
    <definedName name="BExF6EV7I35NVMIJGYTB6E24YVPA" localSheetId="18" hidden="1">#REF!</definedName>
    <definedName name="BExF6EV7I35NVMIJGYTB6E24YVPA" localSheetId="28" hidden="1">#REF!</definedName>
    <definedName name="BExF6EV7I35NVMIJGYTB6E24YVPA" hidden="1">#REF!</definedName>
    <definedName name="BExF6FGUF393KTMBT40S5BYAFG00" localSheetId="18" hidden="1">#REF!</definedName>
    <definedName name="BExF6FGUF393KTMBT40S5BYAFG00" localSheetId="28" hidden="1">#REF!</definedName>
    <definedName name="BExF6FGUF393KTMBT40S5BYAFG00" hidden="1">#REF!</definedName>
    <definedName name="BExF6GNYXWY8A0SY4PW1B6KJMMTM" localSheetId="18" hidden="1">#REF!</definedName>
    <definedName name="BExF6GNYXWY8A0SY4PW1B6KJMMTM" localSheetId="28" hidden="1">#REF!</definedName>
    <definedName name="BExF6GNYXWY8A0SY4PW1B6KJMMTM" hidden="1">#REF!</definedName>
    <definedName name="BExF6IB8K74Z0AFT05GPOKKZW7C9" localSheetId="18" hidden="1">#REF!</definedName>
    <definedName name="BExF6IB8K74Z0AFT05GPOKKZW7C9" localSheetId="28" hidden="1">#REF!</definedName>
    <definedName name="BExF6IB8K74Z0AFT05GPOKKZW7C9" hidden="1">#REF!</definedName>
    <definedName name="BExF6NUXJI11W2IAZNAM1QWC0459" localSheetId="18" hidden="1">#REF!</definedName>
    <definedName name="BExF6NUXJI11W2IAZNAM1QWC0459" localSheetId="28" hidden="1">#REF!</definedName>
    <definedName name="BExF6NUXJI11W2IAZNAM1QWC0459" hidden="1">#REF!</definedName>
    <definedName name="BExF6RR76KNVIXGJOVFO8GDILKGZ" localSheetId="18" hidden="1">#REF!</definedName>
    <definedName name="BExF6RR76KNVIXGJOVFO8GDILKGZ" localSheetId="28" hidden="1">#REF!</definedName>
    <definedName name="BExF6RR76KNVIXGJOVFO8GDILKGZ" hidden="1">#REF!</definedName>
    <definedName name="BExF6ZE8D5CMPJPRWT6S4HM56LPF" localSheetId="18" hidden="1">#REF!</definedName>
    <definedName name="BExF6ZE8D5CMPJPRWT6S4HM56LPF" localSheetId="28" hidden="1">#REF!</definedName>
    <definedName name="BExF6ZE8D5CMPJPRWT6S4HM56LPF" hidden="1">#REF!</definedName>
    <definedName name="BExF76FV8SF7AJK7B35AL7VTZF6D" localSheetId="18" hidden="1">#REF!</definedName>
    <definedName name="BExF76FV8SF7AJK7B35AL7VTZF6D" localSheetId="28" hidden="1">#REF!</definedName>
    <definedName name="BExF76FV8SF7AJK7B35AL7VTZF6D" hidden="1">#REF!</definedName>
    <definedName name="BExF7EOIMC1OYL1N7835KGOI0FIZ" localSheetId="18" hidden="1">#REF!</definedName>
    <definedName name="BExF7EOIMC1OYL1N7835KGOI0FIZ" localSheetId="28" hidden="1">#REF!</definedName>
    <definedName name="BExF7EOIMC1OYL1N7835KGOI0FIZ" hidden="1">#REF!</definedName>
    <definedName name="BExF7K88K7ASGV6RAOAGH52G04VR" localSheetId="18" hidden="1">#REF!</definedName>
    <definedName name="BExF7K88K7ASGV6RAOAGH52G04VR" localSheetId="28" hidden="1">#REF!</definedName>
    <definedName name="BExF7K88K7ASGV6RAOAGH52G04VR" hidden="1">#REF!</definedName>
    <definedName name="BExF7OVDRP3LHNAF2CX4V84CKKIR" localSheetId="18" hidden="1">#REF!</definedName>
    <definedName name="BExF7OVDRP3LHNAF2CX4V84CKKIR" localSheetId="28" hidden="1">#REF!</definedName>
    <definedName name="BExF7OVDRP3LHNAF2CX4V84CKKIR" hidden="1">#REF!</definedName>
    <definedName name="BExF7QO41X2A2SL8UXDNP99GY7U9" localSheetId="18" hidden="1">#REF!</definedName>
    <definedName name="BExF7QO41X2A2SL8UXDNP99GY7U9" localSheetId="28" hidden="1">#REF!</definedName>
    <definedName name="BExF7QO41X2A2SL8UXDNP99GY7U9" hidden="1">#REF!</definedName>
    <definedName name="BExF7QYWRJ8S4SID84VVXH3TN7X8" localSheetId="18" hidden="1">#REF!</definedName>
    <definedName name="BExF7QYWRJ8S4SID84VVXH3TN7X8" localSheetId="28" hidden="1">#REF!</definedName>
    <definedName name="BExF7QYWRJ8S4SID84VVXH3TN7X8" hidden="1">#REF!</definedName>
    <definedName name="BExF81GI8B8WBHXFTET68A9358BR" localSheetId="18" hidden="1">#REF!</definedName>
    <definedName name="BExF81GI8B8WBHXFTET68A9358BR" localSheetId="28" hidden="1">#REF!</definedName>
    <definedName name="BExF81GI8B8WBHXFTET68A9358BR" hidden="1">#REF!</definedName>
    <definedName name="BExGKN1EUJWHOYSSFY4XX6T9QVV5" localSheetId="18" hidden="1">#REF!</definedName>
    <definedName name="BExGKN1EUJWHOYSSFY4XX6T9QVV5" localSheetId="28" hidden="1">#REF!</definedName>
    <definedName name="BExGKN1EUJWHOYSSFY4XX6T9QVV5" hidden="1">#REF!</definedName>
    <definedName name="BExGL97US0Y3KXXASUTVR26XLT70" localSheetId="18" hidden="1">#REF!</definedName>
    <definedName name="BExGL97US0Y3KXXASUTVR26XLT70" localSheetId="28" hidden="1">#REF!</definedName>
    <definedName name="BExGL97US0Y3KXXASUTVR26XLT70" hidden="1">#REF!</definedName>
    <definedName name="BExGL9TEJAX73AMCXKXTMRO9T6QA" localSheetId="18" hidden="1">#REF!</definedName>
    <definedName name="BExGL9TEJAX73AMCXKXTMRO9T6QA" localSheetId="28" hidden="1">#REF!</definedName>
    <definedName name="BExGL9TEJAX73AMCXKXTMRO9T6QA" hidden="1">#REF!</definedName>
    <definedName name="BExGLBM5GKGBJDTZSMMBZBAVQ7N1" localSheetId="18" hidden="1">#REF!</definedName>
    <definedName name="BExGLBM5GKGBJDTZSMMBZBAVQ7N1" localSheetId="28" hidden="1">#REF!</definedName>
    <definedName name="BExGLBM5GKGBJDTZSMMBZBAVQ7N1" hidden="1">#REF!</definedName>
    <definedName name="BExGLC7R4C33RO0PID97ZPPVCW4M" localSheetId="18" hidden="1">#REF!</definedName>
    <definedName name="BExGLC7R4C33RO0PID97ZPPVCW4M" localSheetId="28" hidden="1">#REF!</definedName>
    <definedName name="BExGLC7R4C33RO0PID97ZPPVCW4M" hidden="1">#REF!</definedName>
    <definedName name="BExGLFIF7HCFSHNQHKEV6RY0WCO3" localSheetId="18" hidden="1">#REF!</definedName>
    <definedName name="BExGLFIF7HCFSHNQHKEV6RY0WCO3" localSheetId="28" hidden="1">#REF!</definedName>
    <definedName name="BExGLFIF7HCFSHNQHKEV6RY0WCO3" hidden="1">#REF!</definedName>
    <definedName name="BExGLPP9Z6SH15N8AV0F7H58S14K" localSheetId="18" hidden="1">#REF!</definedName>
    <definedName name="BExGLPP9Z6SH15N8AV0F7H58S14K" localSheetId="28" hidden="1">#REF!</definedName>
    <definedName name="BExGLPP9Z6SH15N8AV0F7H58S14K" hidden="1">#REF!</definedName>
    <definedName name="BExGLQATG820J44V2O4JEICPUUTR" localSheetId="18" hidden="1">#REF!</definedName>
    <definedName name="BExGLQATG820J44V2O4JEICPUUTR" localSheetId="28" hidden="1">#REF!</definedName>
    <definedName name="BExGLQATG820J44V2O4JEICPUUTR" hidden="1">#REF!</definedName>
    <definedName name="BExGLTARRL0J772UD2TXEYAVPY6E" localSheetId="18" hidden="1">#REF!</definedName>
    <definedName name="BExGLTARRL0J772UD2TXEYAVPY6E" localSheetId="28" hidden="1">#REF!</definedName>
    <definedName name="BExGLTARRL0J772UD2TXEYAVPY6E" hidden="1">#REF!</definedName>
    <definedName name="BExGLYE6RZTAAWHJBG2QFJPTDS2Q" localSheetId="18" hidden="1">#REF!</definedName>
    <definedName name="BExGLYE6RZTAAWHJBG2QFJPTDS2Q" localSheetId="28" hidden="1">#REF!</definedName>
    <definedName name="BExGLYE6RZTAAWHJBG2QFJPTDS2Q" hidden="1">#REF!</definedName>
    <definedName name="BExGM4DZ65OAQP7MA4LN6QMYZOFF" localSheetId="18" hidden="1">#REF!</definedName>
    <definedName name="BExGM4DZ65OAQP7MA4LN6QMYZOFF" localSheetId="28" hidden="1">#REF!</definedName>
    <definedName name="BExGM4DZ65OAQP7MA4LN6QMYZOFF" hidden="1">#REF!</definedName>
    <definedName name="BExGMCXCWEC9XNUOEMZ61TMI6CUO" localSheetId="18" hidden="1">#REF!</definedName>
    <definedName name="BExGMCXCWEC9XNUOEMZ61TMI6CUO" localSheetId="28" hidden="1">#REF!</definedName>
    <definedName name="BExGMCXCWEC9XNUOEMZ61TMI6CUO" hidden="1">#REF!</definedName>
    <definedName name="BExGMJDGIH0MEPC2TUSFUCY2ROTB" localSheetId="18" hidden="1">#REF!</definedName>
    <definedName name="BExGMJDGIH0MEPC2TUSFUCY2ROTB" localSheetId="28" hidden="1">#REF!</definedName>
    <definedName name="BExGMJDGIH0MEPC2TUSFUCY2ROTB" hidden="1">#REF!</definedName>
    <definedName name="BExGMKPW2HPKN0M0XKF3AZ8YP0D6" localSheetId="18" hidden="1">#REF!</definedName>
    <definedName name="BExGMKPW2HPKN0M0XKF3AZ8YP0D6" localSheetId="28" hidden="1">#REF!</definedName>
    <definedName name="BExGMKPW2HPKN0M0XKF3AZ8YP0D6" hidden="1">#REF!</definedName>
    <definedName name="BExGMOGUOL3NATNV0TIZH2J6DLLD" localSheetId="18" hidden="1">#REF!</definedName>
    <definedName name="BExGMOGUOL3NATNV0TIZH2J6DLLD" localSheetId="28" hidden="1">#REF!</definedName>
    <definedName name="BExGMOGUOL3NATNV0TIZH2J6DLLD" hidden="1">#REF!</definedName>
    <definedName name="BExGMP2F175LGL6QVSJGP6GKYHHA" localSheetId="18" hidden="1">#REF!</definedName>
    <definedName name="BExGMP2F175LGL6QVSJGP6GKYHHA" localSheetId="28" hidden="1">#REF!</definedName>
    <definedName name="BExGMP2F175LGL6QVSJGP6GKYHHA" hidden="1">#REF!</definedName>
    <definedName name="BExGMPIIP8GKML2VVA8OEFL43NCS" localSheetId="18" hidden="1">#REF!</definedName>
    <definedName name="BExGMPIIP8GKML2VVA8OEFL43NCS" localSheetId="28" hidden="1">#REF!</definedName>
    <definedName name="BExGMPIIP8GKML2VVA8OEFL43NCS" hidden="1">#REF!</definedName>
    <definedName name="BExGMZ3SRIXLXMWBVOXXV3M4U4YL" localSheetId="18" hidden="1">#REF!</definedName>
    <definedName name="BExGMZ3SRIXLXMWBVOXXV3M4U4YL" localSheetId="28" hidden="1">#REF!</definedName>
    <definedName name="BExGMZ3SRIXLXMWBVOXXV3M4U4YL" hidden="1">#REF!</definedName>
    <definedName name="BExGMZ3UBN48IXU1ZEFYECEMZ1IM" localSheetId="18" hidden="1">#REF!</definedName>
    <definedName name="BExGMZ3UBN48IXU1ZEFYECEMZ1IM" localSheetId="28" hidden="1">#REF!</definedName>
    <definedName name="BExGMZ3UBN48IXU1ZEFYECEMZ1IM" hidden="1">#REF!</definedName>
    <definedName name="BExGN4I0QATXNZCLZJM1KH1OIJQH" localSheetId="18" hidden="1">#REF!</definedName>
    <definedName name="BExGN4I0QATXNZCLZJM1KH1OIJQH" localSheetId="28" hidden="1">#REF!</definedName>
    <definedName name="BExGN4I0QATXNZCLZJM1KH1OIJQH" hidden="1">#REF!</definedName>
    <definedName name="BExGN9FZ2RWCMSY1YOBJKZMNIM9R" localSheetId="18" hidden="1">#REF!</definedName>
    <definedName name="BExGN9FZ2RWCMSY1YOBJKZMNIM9R" localSheetId="28" hidden="1">#REF!</definedName>
    <definedName name="BExGN9FZ2RWCMSY1YOBJKZMNIM9R" hidden="1">#REF!</definedName>
    <definedName name="BExGNDSIMTHOCXXG6QOGR6DA8SGG" localSheetId="18" hidden="1">#REF!</definedName>
    <definedName name="BExGNDSIMTHOCXXG6QOGR6DA8SGG" localSheetId="28" hidden="1">#REF!</definedName>
    <definedName name="BExGNDSIMTHOCXXG6QOGR6DA8SGG" hidden="1">#REF!</definedName>
    <definedName name="BExGNHOS7RBERG1J2M2HVGSRZL5G" localSheetId="18" hidden="1">#REF!</definedName>
    <definedName name="BExGNHOS7RBERG1J2M2HVGSRZL5G" localSheetId="28" hidden="1">#REF!</definedName>
    <definedName name="BExGNHOS7RBERG1J2M2HVGSRZL5G" hidden="1">#REF!</definedName>
    <definedName name="BExGNJ18W3Q55XAXY8XTFB80IVMV" localSheetId="18" hidden="1">#REF!</definedName>
    <definedName name="BExGNJ18W3Q55XAXY8XTFB80IVMV" localSheetId="28" hidden="1">#REF!</definedName>
    <definedName name="BExGNJ18W3Q55XAXY8XTFB80IVMV" hidden="1">#REF!</definedName>
    <definedName name="BExGNN2YQ9BDAZXT2GLCSAPXKIM7" localSheetId="18" hidden="1">#REF!</definedName>
    <definedName name="BExGNN2YQ9BDAZXT2GLCSAPXKIM7" localSheetId="28" hidden="1">#REF!</definedName>
    <definedName name="BExGNN2YQ9BDAZXT2GLCSAPXKIM7" hidden="1">#REF!</definedName>
    <definedName name="BExGNP6INLF5NZFP5ME6K7C9Y0NH" localSheetId="18" hidden="1">#REF!</definedName>
    <definedName name="BExGNP6INLF5NZFP5ME6K7C9Y0NH" localSheetId="28" hidden="1">#REF!</definedName>
    <definedName name="BExGNP6INLF5NZFP5ME6K7C9Y0NH" hidden="1">#REF!</definedName>
    <definedName name="BExGNSS0CKRPKHO25R3TDBEL2NHX" localSheetId="18" hidden="1">#REF!</definedName>
    <definedName name="BExGNSS0CKRPKHO25R3TDBEL2NHX" localSheetId="28" hidden="1">#REF!</definedName>
    <definedName name="BExGNSS0CKRPKHO25R3TDBEL2NHX" hidden="1">#REF!</definedName>
    <definedName name="BExGNYH0MO8NOVS85L15G0RWX4GW" localSheetId="18" hidden="1">#REF!</definedName>
    <definedName name="BExGNYH0MO8NOVS85L15G0RWX4GW" localSheetId="28" hidden="1">#REF!</definedName>
    <definedName name="BExGNYH0MO8NOVS85L15G0RWX4GW" hidden="1">#REF!</definedName>
    <definedName name="BExGNZO44DEG8CGIDYSEGDUQ531R" localSheetId="18" hidden="1">#REF!</definedName>
    <definedName name="BExGNZO44DEG8CGIDYSEGDUQ531R" localSheetId="28" hidden="1">#REF!</definedName>
    <definedName name="BExGNZO44DEG8CGIDYSEGDUQ531R" hidden="1">#REF!</definedName>
    <definedName name="BExGO22GMMPZVQY9RQ8MDKZDP5G3" localSheetId="18" hidden="1">#REF!</definedName>
    <definedName name="BExGO22GMMPZVQY9RQ8MDKZDP5G3" localSheetId="28" hidden="1">#REF!</definedName>
    <definedName name="BExGO22GMMPZVQY9RQ8MDKZDP5G3" hidden="1">#REF!</definedName>
    <definedName name="BExGO2O0V6UYDY26AX8OSN72F77N" localSheetId="18" hidden="1">#REF!</definedName>
    <definedName name="BExGO2O0V6UYDY26AX8OSN72F77N" localSheetId="28" hidden="1">#REF!</definedName>
    <definedName name="BExGO2O0V6UYDY26AX8OSN72F77N" hidden="1">#REF!</definedName>
    <definedName name="BExGO2YUBOVLYHY1QSIHRE1KLAFV" localSheetId="18" hidden="1">#REF!</definedName>
    <definedName name="BExGO2YUBOVLYHY1QSIHRE1KLAFV" localSheetId="28" hidden="1">#REF!</definedName>
    <definedName name="BExGO2YUBOVLYHY1QSIHRE1KLAFV" hidden="1">#REF!</definedName>
    <definedName name="BExGO70E2O70LF46V8T26YFPL4V8" localSheetId="18" hidden="1">#REF!</definedName>
    <definedName name="BExGO70E2O70LF46V8T26YFPL4V8" localSheetId="28" hidden="1">#REF!</definedName>
    <definedName name="BExGO70E2O70LF46V8T26YFPL4V8" hidden="1">#REF!</definedName>
    <definedName name="BExGOB25QJMQCQE76MRW9X58OIOO" localSheetId="18" hidden="1">#REF!</definedName>
    <definedName name="BExGOB25QJMQCQE76MRW9X58OIOO" localSheetId="28" hidden="1">#REF!</definedName>
    <definedName name="BExGOB25QJMQCQE76MRW9X58OIOO" hidden="1">#REF!</definedName>
    <definedName name="BExGODAZKJ9EXMQZNQR5YDBSS525" localSheetId="18" hidden="1">#REF!</definedName>
    <definedName name="BExGODAZKJ9EXMQZNQR5YDBSS525" localSheetId="28" hidden="1">#REF!</definedName>
    <definedName name="BExGODAZKJ9EXMQZNQR5YDBSS525" hidden="1">#REF!</definedName>
    <definedName name="BExGODR8ZSMUC11I56QHSZ686XV5" localSheetId="18" hidden="1">#REF!</definedName>
    <definedName name="BExGODR8ZSMUC11I56QHSZ686XV5" localSheetId="28" hidden="1">#REF!</definedName>
    <definedName name="BExGODR8ZSMUC11I56QHSZ686XV5" hidden="1">#REF!</definedName>
    <definedName name="BExGOXJDHUDPDT8I8IVGVW9J0R5Q" localSheetId="18" hidden="1">#REF!</definedName>
    <definedName name="BExGOXJDHUDPDT8I8IVGVW9J0R5Q" localSheetId="28" hidden="1">#REF!</definedName>
    <definedName name="BExGOXJDHUDPDT8I8IVGVW9J0R5Q" hidden="1">#REF!</definedName>
    <definedName name="BExGPAPYI1N5W3IH8H485BHSVOY3" localSheetId="18" hidden="1">#REF!</definedName>
    <definedName name="BExGPAPYI1N5W3IH8H485BHSVOY3" localSheetId="28" hidden="1">#REF!</definedName>
    <definedName name="BExGPAPYI1N5W3IH8H485BHSVOY3" hidden="1">#REF!</definedName>
    <definedName name="BExGPFO3GOKYO2922Y91GMQRCMOA" localSheetId="18" hidden="1">#REF!</definedName>
    <definedName name="BExGPFO3GOKYO2922Y91GMQRCMOA" localSheetId="28" hidden="1">#REF!</definedName>
    <definedName name="BExGPFO3GOKYO2922Y91GMQRCMOA" hidden="1">#REF!</definedName>
    <definedName name="BExGPHGT5KDOCMV2EFS4OVKTWBRD" localSheetId="18" hidden="1">#REF!</definedName>
    <definedName name="BExGPHGT5KDOCMV2EFS4OVKTWBRD" localSheetId="28" hidden="1">#REF!</definedName>
    <definedName name="BExGPHGT5KDOCMV2EFS4OVKTWBRD" hidden="1">#REF!</definedName>
    <definedName name="BExGPID72Y4Y619LWASUQZKZHJNC" localSheetId="18" hidden="1">#REF!</definedName>
    <definedName name="BExGPID72Y4Y619LWASUQZKZHJNC" localSheetId="28" hidden="1">#REF!</definedName>
    <definedName name="BExGPID72Y4Y619LWASUQZKZHJNC" hidden="1">#REF!</definedName>
    <definedName name="BExGPPENQIANVGLVQJ77DK5JPRTB" localSheetId="18" hidden="1">#REF!</definedName>
    <definedName name="BExGPPENQIANVGLVQJ77DK5JPRTB" localSheetId="28" hidden="1">#REF!</definedName>
    <definedName name="BExGPPENQIANVGLVQJ77DK5JPRTB" hidden="1">#REF!</definedName>
    <definedName name="BExGPSUUG7TL5F5PTYU6G4HPJV1B" localSheetId="18" hidden="1">#REF!</definedName>
    <definedName name="BExGPSUUG7TL5F5PTYU6G4HPJV1B" localSheetId="28" hidden="1">#REF!</definedName>
    <definedName name="BExGPSUUG7TL5F5PTYU6G4HPJV1B" hidden="1">#REF!</definedName>
    <definedName name="BExGQ1E950UYXYWQ84EZEQPWHVYY" localSheetId="18" hidden="1">#REF!</definedName>
    <definedName name="BExGQ1E950UYXYWQ84EZEQPWHVYY" localSheetId="28" hidden="1">#REF!</definedName>
    <definedName name="BExGQ1E950UYXYWQ84EZEQPWHVYY" hidden="1">#REF!</definedName>
    <definedName name="BExGQ1ZU4967P72AHF4V1D0FOL5C" localSheetId="18" hidden="1">#REF!</definedName>
    <definedName name="BExGQ1ZU4967P72AHF4V1D0FOL5C" localSheetId="28" hidden="1">#REF!</definedName>
    <definedName name="BExGQ1ZU4967P72AHF4V1D0FOL5C" hidden="1">#REF!</definedName>
    <definedName name="BExGQ36ZOMR9GV8T05M605MMOY3Y" localSheetId="18" hidden="1">#REF!</definedName>
    <definedName name="BExGQ36ZOMR9GV8T05M605MMOY3Y" localSheetId="28" hidden="1">#REF!</definedName>
    <definedName name="BExGQ36ZOMR9GV8T05M605MMOY3Y" hidden="1">#REF!</definedName>
    <definedName name="BExGQ4ZP0PPMLDNVBUG12W9FFVI9" localSheetId="18" hidden="1">#REF!</definedName>
    <definedName name="BExGQ4ZP0PPMLDNVBUG12W9FFVI9" localSheetId="28" hidden="1">#REF!</definedName>
    <definedName name="BExGQ4ZP0PPMLDNVBUG12W9FFVI9" hidden="1">#REF!</definedName>
    <definedName name="BExGQ61DTJ0SBFMDFBAK3XZ9O0ZO" localSheetId="18" hidden="1">#REF!</definedName>
    <definedName name="BExGQ61DTJ0SBFMDFBAK3XZ9O0ZO" localSheetId="28" hidden="1">#REF!</definedName>
    <definedName name="BExGQ61DTJ0SBFMDFBAK3XZ9O0ZO" hidden="1">#REF!</definedName>
    <definedName name="BExGQ6SG9XEOD0VMBAR22YPZWSTA" localSheetId="18" hidden="1">#REF!</definedName>
    <definedName name="BExGQ6SG9XEOD0VMBAR22YPZWSTA" localSheetId="28" hidden="1">#REF!</definedName>
    <definedName name="BExGQ6SG9XEOD0VMBAR22YPZWSTA" hidden="1">#REF!</definedName>
    <definedName name="BExGQ8FQN3FRAGH5H2V74848P5JX" localSheetId="18" hidden="1">#REF!</definedName>
    <definedName name="BExGQ8FQN3FRAGH5H2V74848P5JX" localSheetId="28" hidden="1">#REF!</definedName>
    <definedName name="BExGQ8FQN3FRAGH5H2V74848P5JX" hidden="1">#REF!</definedName>
    <definedName name="BExGQGJ1A7LNZUS8QSMOG8UNGLMK" localSheetId="18" hidden="1">#REF!</definedName>
    <definedName name="BExGQGJ1A7LNZUS8QSMOG8UNGLMK" localSheetId="28" hidden="1">#REF!</definedName>
    <definedName name="BExGQGJ1A7LNZUS8QSMOG8UNGLMK" hidden="1">#REF!</definedName>
    <definedName name="BExGQLBNZ35IK2VK33HJUAE4ADX2" localSheetId="18" hidden="1">#REF!</definedName>
    <definedName name="BExGQLBNZ35IK2VK33HJUAE4ADX2" localSheetId="28" hidden="1">#REF!</definedName>
    <definedName name="BExGQLBNZ35IK2VK33HJUAE4ADX2" hidden="1">#REF!</definedName>
    <definedName name="BExGQPO7ENFEQC0NC6MC9OZR2LHY" localSheetId="18" hidden="1">#REF!</definedName>
    <definedName name="BExGQPO7ENFEQC0NC6MC9OZR2LHY" localSheetId="28" hidden="1">#REF!</definedName>
    <definedName name="BExGQPO7ENFEQC0NC6MC9OZR2LHY" hidden="1">#REF!</definedName>
    <definedName name="BExGQX0H4EZMXBJTKJJE4ICJWN5O" localSheetId="18" hidden="1">#REF!</definedName>
    <definedName name="BExGQX0H4EZMXBJTKJJE4ICJWN5O" localSheetId="28" hidden="1">#REF!</definedName>
    <definedName name="BExGQX0H4EZMXBJTKJJE4ICJWN5O" hidden="1">#REF!</definedName>
    <definedName name="BExGR4CW3WRIID17GGX4MI9ZDHFE" localSheetId="18" hidden="1">#REF!</definedName>
    <definedName name="BExGR4CW3WRIID17GGX4MI9ZDHFE" localSheetId="28" hidden="1">#REF!</definedName>
    <definedName name="BExGR4CW3WRIID17GGX4MI9ZDHFE" hidden="1">#REF!</definedName>
    <definedName name="BExGR65GJX27MU2OL6NI5PB8XVB4" localSheetId="18" hidden="1">#REF!</definedName>
    <definedName name="BExGR65GJX27MU2OL6NI5PB8XVB4" localSheetId="28" hidden="1">#REF!</definedName>
    <definedName name="BExGR65GJX27MU2OL6NI5PB8XVB4" hidden="1">#REF!</definedName>
    <definedName name="BExGR6LQ97HETGS3CT96L4IK0JSH" localSheetId="18" hidden="1">#REF!</definedName>
    <definedName name="BExGR6LQ97HETGS3CT96L4IK0JSH" localSheetId="28" hidden="1">#REF!</definedName>
    <definedName name="BExGR6LQ97HETGS3CT96L4IK0JSH" hidden="1">#REF!</definedName>
    <definedName name="BExGR9ATP2LVT7B9OCPSLJ11H9SX" localSheetId="18" hidden="1">#REF!</definedName>
    <definedName name="BExGR9ATP2LVT7B9OCPSLJ11H9SX" localSheetId="28" hidden="1">#REF!</definedName>
    <definedName name="BExGR9ATP2LVT7B9OCPSLJ11H9SX" hidden="1">#REF!</definedName>
    <definedName name="BExGRILCZ3BMTGDY72B1Q9BUGW0J" localSheetId="18" hidden="1">#REF!</definedName>
    <definedName name="BExGRILCZ3BMTGDY72B1Q9BUGW0J" localSheetId="28" hidden="1">#REF!</definedName>
    <definedName name="BExGRILCZ3BMTGDY72B1Q9BUGW0J" hidden="1">#REF!</definedName>
    <definedName name="BExGRNZJ74Y6OYJB9F9Y9T3CAHOS" localSheetId="18" hidden="1">#REF!</definedName>
    <definedName name="BExGRNZJ74Y6OYJB9F9Y9T3CAHOS" localSheetId="28" hidden="1">#REF!</definedName>
    <definedName name="BExGRNZJ74Y6OYJB9F9Y9T3CAHOS" hidden="1">#REF!</definedName>
    <definedName name="BExGRPC5QJQ7UGQ4P7CFWVGRQGFW" localSheetId="18" hidden="1">#REF!</definedName>
    <definedName name="BExGRPC5QJQ7UGQ4P7CFWVGRQGFW" localSheetId="28" hidden="1">#REF!</definedName>
    <definedName name="BExGRPC5QJQ7UGQ4P7CFWVGRQGFW" hidden="1">#REF!</definedName>
    <definedName name="BExGRSMULUXOBEN8G0TK90PRKQ9O" localSheetId="18" hidden="1">#REF!</definedName>
    <definedName name="BExGRSMULUXOBEN8G0TK90PRKQ9O" localSheetId="28" hidden="1">#REF!</definedName>
    <definedName name="BExGRSMULUXOBEN8G0TK90PRKQ9O" hidden="1">#REF!</definedName>
    <definedName name="BExGRUKVVKDL8483WI70VN2QZDGD" localSheetId="18" hidden="1">#REF!</definedName>
    <definedName name="BExGRUKVVKDL8483WI70VN2QZDGD" localSheetId="28" hidden="1">#REF!</definedName>
    <definedName name="BExGRUKVVKDL8483WI70VN2QZDGD" hidden="1">#REF!</definedName>
    <definedName name="BExGS2IWR5DUNJ1U9PAKIV8CMBNI" localSheetId="18" hidden="1">#REF!</definedName>
    <definedName name="BExGS2IWR5DUNJ1U9PAKIV8CMBNI" localSheetId="28" hidden="1">#REF!</definedName>
    <definedName name="BExGS2IWR5DUNJ1U9PAKIV8CMBNI" hidden="1">#REF!</definedName>
    <definedName name="BExGS69P9FFTEOPDS0MWFKF45G47" localSheetId="18" hidden="1">#REF!</definedName>
    <definedName name="BExGS69P9FFTEOPDS0MWFKF45G47" localSheetId="28" hidden="1">#REF!</definedName>
    <definedName name="BExGS69P9FFTEOPDS0MWFKF45G47" hidden="1">#REF!</definedName>
    <definedName name="BExGS6F1JFHM5MUJ1RFO50WP6D05" localSheetId="18" hidden="1">#REF!</definedName>
    <definedName name="BExGS6F1JFHM5MUJ1RFO50WP6D05" localSheetId="28" hidden="1">#REF!</definedName>
    <definedName name="BExGS6F1JFHM5MUJ1RFO50WP6D05" hidden="1">#REF!</definedName>
    <definedName name="BExGSA5YB5ZGE4NHDVCZ55TQAJTL" localSheetId="18" hidden="1">#REF!</definedName>
    <definedName name="BExGSA5YB5ZGE4NHDVCZ55TQAJTL" localSheetId="28" hidden="1">#REF!</definedName>
    <definedName name="BExGSA5YB5ZGE4NHDVCZ55TQAJTL" hidden="1">#REF!</definedName>
    <definedName name="BExGSBYPYOBOB218ABCIM2X63GJ8" localSheetId="18" hidden="1">#REF!</definedName>
    <definedName name="BExGSBYPYOBOB218ABCIM2X63GJ8" localSheetId="28" hidden="1">#REF!</definedName>
    <definedName name="BExGSBYPYOBOB218ABCIM2X63GJ8" hidden="1">#REF!</definedName>
    <definedName name="BExGSCEUCQQVDEEKWJ677QTGUVTE" localSheetId="18" hidden="1">#REF!</definedName>
    <definedName name="BExGSCEUCQQVDEEKWJ677QTGUVTE" localSheetId="28" hidden="1">#REF!</definedName>
    <definedName name="BExGSCEUCQQVDEEKWJ677QTGUVTE" hidden="1">#REF!</definedName>
    <definedName name="BExGSQY65LH1PCKKM5WHDW83F35O" localSheetId="18" hidden="1">#REF!</definedName>
    <definedName name="BExGSQY65LH1PCKKM5WHDW83F35O" localSheetId="28" hidden="1">#REF!</definedName>
    <definedName name="BExGSQY65LH1PCKKM5WHDW83F35O" hidden="1">#REF!</definedName>
    <definedName name="BExGSYW1GKISF0PMUAK3XJK9PEW9" localSheetId="18" hidden="1">#REF!</definedName>
    <definedName name="BExGSYW1GKISF0PMUAK3XJK9PEW9" localSheetId="28" hidden="1">#REF!</definedName>
    <definedName name="BExGSYW1GKISF0PMUAK3XJK9PEW9" hidden="1">#REF!</definedName>
    <definedName name="BExGT0DZJB6LSF6L693UUB9EY1VQ" localSheetId="18" hidden="1">#REF!</definedName>
    <definedName name="BExGT0DZJB6LSF6L693UUB9EY1VQ" localSheetId="28" hidden="1">#REF!</definedName>
    <definedName name="BExGT0DZJB6LSF6L693UUB9EY1VQ" hidden="1">#REF!</definedName>
    <definedName name="BExGTEMKIEF46KBIDWCAOAN5U718" localSheetId="18" hidden="1">#REF!</definedName>
    <definedName name="BExGTEMKIEF46KBIDWCAOAN5U718" localSheetId="28" hidden="1">#REF!</definedName>
    <definedName name="BExGTEMKIEF46KBIDWCAOAN5U718" hidden="1">#REF!</definedName>
    <definedName name="BExGTGVFIF8HOQXR54SK065A8M4K" localSheetId="18" hidden="1">#REF!</definedName>
    <definedName name="BExGTGVFIF8HOQXR54SK065A8M4K" localSheetId="28" hidden="1">#REF!</definedName>
    <definedName name="BExGTGVFIF8HOQXR54SK065A8M4K" hidden="1">#REF!</definedName>
    <definedName name="BExGTIYX3OWPIINOGY1E4QQYSKHP" localSheetId="18" hidden="1">#REF!</definedName>
    <definedName name="BExGTIYX3OWPIINOGY1E4QQYSKHP" localSheetId="28" hidden="1">#REF!</definedName>
    <definedName name="BExGTIYX3OWPIINOGY1E4QQYSKHP" hidden="1">#REF!</definedName>
    <definedName name="BExGTKGUN0KUU3C0RL2LK98D8MEK" localSheetId="18" hidden="1">#REF!</definedName>
    <definedName name="BExGTKGUN0KUU3C0RL2LK98D8MEK" localSheetId="28" hidden="1">#REF!</definedName>
    <definedName name="BExGTKGUN0KUU3C0RL2LK98D8MEK" hidden="1">#REF!</definedName>
    <definedName name="BExGTV3U5SZUPLTWEMEY3IIN1L4L" localSheetId="18" hidden="1">#REF!</definedName>
    <definedName name="BExGTV3U5SZUPLTWEMEY3IIN1L4L" localSheetId="28" hidden="1">#REF!</definedName>
    <definedName name="BExGTV3U5SZUPLTWEMEY3IIN1L4L" hidden="1">#REF!</definedName>
    <definedName name="BExGTZ046J7VMUG4YPKFN2K8TWB7" localSheetId="18" hidden="1">#REF!</definedName>
    <definedName name="BExGTZ046J7VMUG4YPKFN2K8TWB7" localSheetId="28" hidden="1">#REF!</definedName>
    <definedName name="BExGTZ046J7VMUG4YPKFN2K8TWB7" hidden="1">#REF!</definedName>
    <definedName name="BExGTZ04EFFQ3Z3JMM0G35JYWUK3" localSheetId="18" hidden="1">#REF!</definedName>
    <definedName name="BExGTZ04EFFQ3Z3JMM0G35JYWUK3" localSheetId="28" hidden="1">#REF!</definedName>
    <definedName name="BExGTZ04EFFQ3Z3JMM0G35JYWUK3" hidden="1">#REF!</definedName>
    <definedName name="BExGU2G9OPRZRIU9YGF6NX9FUW0J" localSheetId="18" hidden="1">#REF!</definedName>
    <definedName name="BExGU2G9OPRZRIU9YGF6NX9FUW0J" localSheetId="28" hidden="1">#REF!</definedName>
    <definedName name="BExGU2G9OPRZRIU9YGF6NX9FUW0J" hidden="1">#REF!</definedName>
    <definedName name="BExGU6HTKLRZO8UOI3DTAM5RFDBA" localSheetId="18" hidden="1">#REF!</definedName>
    <definedName name="BExGU6HTKLRZO8UOI3DTAM5RFDBA" localSheetId="28" hidden="1">#REF!</definedName>
    <definedName name="BExGU6HTKLRZO8UOI3DTAM5RFDBA" hidden="1">#REF!</definedName>
    <definedName name="BExGUDDZXFFQHAF4UZF8ZB1HO7H6" localSheetId="18" hidden="1">#REF!</definedName>
    <definedName name="BExGUDDZXFFQHAF4UZF8ZB1HO7H6" localSheetId="28" hidden="1">#REF!</definedName>
    <definedName name="BExGUDDZXFFQHAF4UZF8ZB1HO7H6" hidden="1">#REF!</definedName>
    <definedName name="BExGUI6NCRHY7EAB6SK6EPPMWFG1" localSheetId="18" hidden="1">#REF!</definedName>
    <definedName name="BExGUI6NCRHY7EAB6SK6EPPMWFG1" localSheetId="28" hidden="1">#REF!</definedName>
    <definedName name="BExGUI6NCRHY7EAB6SK6EPPMWFG1" hidden="1">#REF!</definedName>
    <definedName name="BExGUIBXBRHGM97ZX6GBA4ZDQ79C" localSheetId="18" hidden="1">#REF!</definedName>
    <definedName name="BExGUIBXBRHGM97ZX6GBA4ZDQ79C" localSheetId="28" hidden="1">#REF!</definedName>
    <definedName name="BExGUIBXBRHGM97ZX6GBA4ZDQ79C" hidden="1">#REF!</definedName>
    <definedName name="BExGUM8D91UNPCOO4TKP9FGX85TF" localSheetId="18" hidden="1">#REF!</definedName>
    <definedName name="BExGUM8D91UNPCOO4TKP9FGX85TF" localSheetId="28" hidden="1">#REF!</definedName>
    <definedName name="BExGUM8D91UNPCOO4TKP9FGX85TF" hidden="1">#REF!</definedName>
    <definedName name="BExGUMDP0WYFBZL2MCB36WWJIC04" localSheetId="18" hidden="1">#REF!</definedName>
    <definedName name="BExGUMDP0WYFBZL2MCB36WWJIC04" localSheetId="28" hidden="1">#REF!</definedName>
    <definedName name="BExGUMDP0WYFBZL2MCB36WWJIC04" hidden="1">#REF!</definedName>
    <definedName name="BExGUQF9N9FKI7S0H30WUAEB5LPD" localSheetId="18" hidden="1">#REF!</definedName>
    <definedName name="BExGUQF9N9FKI7S0H30WUAEB5LPD" localSheetId="28" hidden="1">#REF!</definedName>
    <definedName name="BExGUQF9N9FKI7S0H30WUAEB5LPD" hidden="1">#REF!</definedName>
    <definedName name="BExGUR6BA03XPBK60SQUW197GJ5X" localSheetId="18" hidden="1">#REF!</definedName>
    <definedName name="BExGUR6BA03XPBK60SQUW197GJ5X" localSheetId="28" hidden="1">#REF!</definedName>
    <definedName name="BExGUR6BA03XPBK60SQUW197GJ5X" hidden="1">#REF!</definedName>
    <definedName name="BExGUVIP60TA4B7X2PFGMBFUSKGX" localSheetId="18" hidden="1">#REF!</definedName>
    <definedName name="BExGUVIP60TA4B7X2PFGMBFUSKGX" localSheetId="28" hidden="1">#REF!</definedName>
    <definedName name="BExGUVIP60TA4B7X2PFGMBFUSKGX" hidden="1">#REF!</definedName>
    <definedName name="BExGUVTIIWAK5T0F5FD428QDO46W" localSheetId="18" hidden="1">#REF!</definedName>
    <definedName name="BExGUVTIIWAK5T0F5FD428QDO46W" localSheetId="28" hidden="1">#REF!</definedName>
    <definedName name="BExGUVTIIWAK5T0F5FD428QDO46W" hidden="1">#REF!</definedName>
    <definedName name="BExGUZKF06F209XL1IZWVJEQ82EE" localSheetId="18" hidden="1">#REF!</definedName>
    <definedName name="BExGUZKF06F209XL1IZWVJEQ82EE" localSheetId="28" hidden="1">#REF!</definedName>
    <definedName name="BExGUZKF06F209XL1IZWVJEQ82EE" hidden="1">#REF!</definedName>
    <definedName name="BExGUZPWM950OZ8P1A3N86LXK97U" localSheetId="18" hidden="1">#REF!</definedName>
    <definedName name="BExGUZPWM950OZ8P1A3N86LXK97U" localSheetId="28" hidden="1">#REF!</definedName>
    <definedName name="BExGUZPWM950OZ8P1A3N86LXK97U" hidden="1">#REF!</definedName>
    <definedName name="BExGV2EVT380QHD4AP2RL9MR8L5L" localSheetId="18" hidden="1">#REF!</definedName>
    <definedName name="BExGV2EVT380QHD4AP2RL9MR8L5L" localSheetId="28" hidden="1">#REF!</definedName>
    <definedName name="BExGV2EVT380QHD4AP2RL9MR8L5L" hidden="1">#REF!</definedName>
    <definedName name="BExGVBUSKOI7KB24K40PTXJE6MER" localSheetId="18" hidden="1">#REF!</definedName>
    <definedName name="BExGVBUSKOI7KB24K40PTXJE6MER" localSheetId="28" hidden="1">#REF!</definedName>
    <definedName name="BExGVBUSKOI7KB24K40PTXJE6MER" hidden="1">#REF!</definedName>
    <definedName name="BExGVGSQSVWTL2MNI6TT8Y92W3KA" localSheetId="18" hidden="1">#REF!</definedName>
    <definedName name="BExGVGSQSVWTL2MNI6TT8Y92W3KA" localSheetId="28" hidden="1">#REF!</definedName>
    <definedName name="BExGVGSQSVWTL2MNI6TT8Y92W3KA" hidden="1">#REF!</definedName>
    <definedName name="BExGVHP63K0GSYU17R73XGX6W2U6" localSheetId="18" hidden="1">#REF!</definedName>
    <definedName name="BExGVHP63K0GSYU17R73XGX6W2U6" localSheetId="28" hidden="1">#REF!</definedName>
    <definedName name="BExGVHP63K0GSYU17R73XGX6W2U6" hidden="1">#REF!</definedName>
    <definedName name="BExGVN3DDSLKWSP9MVJS9QMNEUIK" localSheetId="18" hidden="1">#REF!</definedName>
    <definedName name="BExGVN3DDSLKWSP9MVJS9QMNEUIK" localSheetId="28" hidden="1">#REF!</definedName>
    <definedName name="BExGVN3DDSLKWSP9MVJS9QMNEUIK" hidden="1">#REF!</definedName>
    <definedName name="BExGVUVVMLOCR9DPVUZSQ141EE4J" localSheetId="18" hidden="1">#REF!</definedName>
    <definedName name="BExGVUVVMLOCR9DPVUZSQ141EE4J" localSheetId="28" hidden="1">#REF!</definedName>
    <definedName name="BExGVUVVMLOCR9DPVUZSQ141EE4J" hidden="1">#REF!</definedName>
    <definedName name="BExGVV6OOLDQ3TXZK51TTF3YX0WN" localSheetId="18" hidden="1">#REF!</definedName>
    <definedName name="BExGVV6OOLDQ3TXZK51TTF3YX0WN" localSheetId="28" hidden="1">#REF!</definedName>
    <definedName name="BExGVV6OOLDQ3TXZK51TTF3YX0WN" hidden="1">#REF!</definedName>
    <definedName name="BExGW0KVS7U0C87XFZ78QW991IEV" localSheetId="18" hidden="1">#REF!</definedName>
    <definedName name="BExGW0KVS7U0C87XFZ78QW991IEV" localSheetId="28" hidden="1">#REF!</definedName>
    <definedName name="BExGW0KVS7U0C87XFZ78QW991IEV" hidden="1">#REF!</definedName>
    <definedName name="BExGW0Q7QHE29TGNWAWQ6GR0V6TQ" localSheetId="18" hidden="1">#REF!</definedName>
    <definedName name="BExGW0Q7QHE29TGNWAWQ6GR0V6TQ" localSheetId="28" hidden="1">#REF!</definedName>
    <definedName name="BExGW0Q7QHE29TGNWAWQ6GR0V6TQ" hidden="1">#REF!</definedName>
    <definedName name="BExGW2Z7AMPG6H9EXA9ML6EZVGGA" localSheetId="18" hidden="1">#REF!</definedName>
    <definedName name="BExGW2Z7AMPG6H9EXA9ML6EZVGGA" localSheetId="28" hidden="1">#REF!</definedName>
    <definedName name="BExGW2Z7AMPG6H9EXA9ML6EZVGGA" hidden="1">#REF!</definedName>
    <definedName name="BExGWABG5VT5XO1A196RK61AXA8C" localSheetId="18" hidden="1">#REF!</definedName>
    <definedName name="BExGWABG5VT5XO1A196RK61AXA8C" localSheetId="28" hidden="1">#REF!</definedName>
    <definedName name="BExGWABG5VT5XO1A196RK61AXA8C" hidden="1">#REF!</definedName>
    <definedName name="BExGWEO0JDG84NYLEAV5NSOAGMJZ" localSheetId="18" hidden="1">#REF!</definedName>
    <definedName name="BExGWEO0JDG84NYLEAV5NSOAGMJZ" localSheetId="28" hidden="1">#REF!</definedName>
    <definedName name="BExGWEO0JDG84NYLEAV5NSOAGMJZ" hidden="1">#REF!</definedName>
    <definedName name="BExGWLEOC70Z8QAJTPT2PDHTNM4L" localSheetId="18" hidden="1">#REF!</definedName>
    <definedName name="BExGWLEOC70Z8QAJTPT2PDHTNM4L" localSheetId="28" hidden="1">#REF!</definedName>
    <definedName name="BExGWLEOC70Z8QAJTPT2PDHTNM4L" hidden="1">#REF!</definedName>
    <definedName name="BExGWNCXLCRTLBVMTXYJ5PHQI6SS" localSheetId="18" hidden="1">#REF!</definedName>
    <definedName name="BExGWNCXLCRTLBVMTXYJ5PHQI6SS" localSheetId="28" hidden="1">#REF!</definedName>
    <definedName name="BExGWNCXLCRTLBVMTXYJ5PHQI6SS" hidden="1">#REF!</definedName>
    <definedName name="BExGX4L8N6ERT0Q4EVVNA97EGD80" localSheetId="18" hidden="1">#REF!</definedName>
    <definedName name="BExGX4L8N6ERT0Q4EVVNA97EGD80" localSheetId="28" hidden="1">#REF!</definedName>
    <definedName name="BExGX4L8N6ERT0Q4EVVNA97EGD80" hidden="1">#REF!</definedName>
    <definedName name="BExGX5MWTL78XM0QCP4NT564ML39" localSheetId="18" hidden="1">#REF!</definedName>
    <definedName name="BExGX5MWTL78XM0QCP4NT564ML39" localSheetId="28" hidden="1">#REF!</definedName>
    <definedName name="BExGX5MWTL78XM0QCP4NT564ML39" hidden="1">#REF!</definedName>
    <definedName name="BExGX6U988MCFIGDA1282F92U9AA" localSheetId="18" hidden="1">#REF!</definedName>
    <definedName name="BExGX6U988MCFIGDA1282F92U9AA" localSheetId="28" hidden="1">#REF!</definedName>
    <definedName name="BExGX6U988MCFIGDA1282F92U9AA" hidden="1">#REF!</definedName>
    <definedName name="BExGX7FTB1CKAT5HUW6H531FIY6I" localSheetId="18" hidden="1">#REF!</definedName>
    <definedName name="BExGX7FTB1CKAT5HUW6H531FIY6I" localSheetId="28" hidden="1">#REF!</definedName>
    <definedName name="BExGX7FTB1CKAT5HUW6H531FIY6I" hidden="1">#REF!</definedName>
    <definedName name="BExGX9DVACJQIZ4GH6YAD2A7F70O" localSheetId="18" hidden="1">#REF!</definedName>
    <definedName name="BExGX9DVACJQIZ4GH6YAD2A7F70O" localSheetId="28" hidden="1">#REF!</definedName>
    <definedName name="BExGX9DVACJQIZ4GH6YAD2A7F70O" hidden="1">#REF!</definedName>
    <definedName name="BExGXCZBQISQ3IMF6DJH1OXNAQP8" localSheetId="18" hidden="1">#REF!</definedName>
    <definedName name="BExGXCZBQISQ3IMF6DJH1OXNAQP8" localSheetId="28" hidden="1">#REF!</definedName>
    <definedName name="BExGXCZBQISQ3IMF6DJH1OXNAQP8" hidden="1">#REF!</definedName>
    <definedName name="BExGXDVP2S2Y8Z8Q43I78RCIK3DD" localSheetId="18" hidden="1">#REF!</definedName>
    <definedName name="BExGXDVP2S2Y8Z8Q43I78RCIK3DD" localSheetId="28" hidden="1">#REF!</definedName>
    <definedName name="BExGXDVP2S2Y8Z8Q43I78RCIK3DD" hidden="1">#REF!</definedName>
    <definedName name="BExGXJ9W5JU7TT9S0BKL5Y6VVB39" localSheetId="18" hidden="1">#REF!</definedName>
    <definedName name="BExGXJ9W5JU7TT9S0BKL5Y6VVB39" localSheetId="28" hidden="1">#REF!</definedName>
    <definedName name="BExGXJ9W5JU7TT9S0BKL5Y6VVB39" hidden="1">#REF!</definedName>
    <definedName name="BExGXWB73RJ4BASBQTQ8EY0EC1EB" localSheetId="18" hidden="1">#REF!</definedName>
    <definedName name="BExGXWB73RJ4BASBQTQ8EY0EC1EB" localSheetId="28" hidden="1">#REF!</definedName>
    <definedName name="BExGXWB73RJ4BASBQTQ8EY0EC1EB" hidden="1">#REF!</definedName>
    <definedName name="BExGXZ0ABB43C7SMRKZHWOSU9EQX" localSheetId="18" hidden="1">#REF!</definedName>
    <definedName name="BExGXZ0ABB43C7SMRKZHWOSU9EQX" localSheetId="28" hidden="1">#REF!</definedName>
    <definedName name="BExGXZ0ABB43C7SMRKZHWOSU9EQX" hidden="1">#REF!</definedName>
    <definedName name="BExGY6SU3SYVCJ3AG2ITY59SAZ5A" localSheetId="18" hidden="1">#REF!</definedName>
    <definedName name="BExGY6SU3SYVCJ3AG2ITY59SAZ5A" localSheetId="28" hidden="1">#REF!</definedName>
    <definedName name="BExGY6SU3SYVCJ3AG2ITY59SAZ5A" hidden="1">#REF!</definedName>
    <definedName name="BExGY6YA4P5KMY2VHT0DYK3YTFAX" localSheetId="18" hidden="1">#REF!</definedName>
    <definedName name="BExGY6YA4P5KMY2VHT0DYK3YTFAX" localSheetId="28" hidden="1">#REF!</definedName>
    <definedName name="BExGY6YA4P5KMY2VHT0DYK3YTFAX" hidden="1">#REF!</definedName>
    <definedName name="BExGY8G88PVVRYHPHRPJZFSX6HSC" localSheetId="18" hidden="1">#REF!</definedName>
    <definedName name="BExGY8G88PVVRYHPHRPJZFSX6HSC" localSheetId="28" hidden="1">#REF!</definedName>
    <definedName name="BExGY8G88PVVRYHPHRPJZFSX6HSC" hidden="1">#REF!</definedName>
    <definedName name="BExGYC718HTZ80PNKYPVIYGRJVF6" localSheetId="18" hidden="1">#REF!</definedName>
    <definedName name="BExGYC718HTZ80PNKYPVIYGRJVF6" localSheetId="28" hidden="1">#REF!</definedName>
    <definedName name="BExGYC718HTZ80PNKYPVIYGRJVF6" hidden="1">#REF!</definedName>
    <definedName name="BExGYCNATXZY2FID93B17YWIPPRD" localSheetId="18" hidden="1">#REF!</definedName>
    <definedName name="BExGYCNATXZY2FID93B17YWIPPRD" localSheetId="28" hidden="1">#REF!</definedName>
    <definedName name="BExGYCNATXZY2FID93B17YWIPPRD" hidden="1">#REF!</definedName>
    <definedName name="BExGYGJJJ3BBCQAOA51WHP01HN73" localSheetId="18" hidden="1">#REF!</definedName>
    <definedName name="BExGYGJJJ3BBCQAOA51WHP01HN73" localSheetId="28" hidden="1">#REF!</definedName>
    <definedName name="BExGYGJJJ3BBCQAOA51WHP01HN73" hidden="1">#REF!</definedName>
    <definedName name="BExGYOS6TV2C72PLRFU8RP1I58GY" localSheetId="18" hidden="1">#REF!</definedName>
    <definedName name="BExGYOS6TV2C72PLRFU8RP1I58GY" localSheetId="28" hidden="1">#REF!</definedName>
    <definedName name="BExGYOS6TV2C72PLRFU8RP1I58GY" hidden="1">#REF!</definedName>
    <definedName name="BExGYXBM828PX0KPDVAZBWDL6MJZ" localSheetId="18" hidden="1">#REF!</definedName>
    <definedName name="BExGYXBM828PX0KPDVAZBWDL6MJZ" localSheetId="28" hidden="1">#REF!</definedName>
    <definedName name="BExGYXBM828PX0KPDVAZBWDL6MJZ" hidden="1">#REF!</definedName>
    <definedName name="BExGZJ78ZWZCVHZ3BKEKFJZ6MAEO" localSheetId="18" hidden="1">#REF!</definedName>
    <definedName name="BExGZJ78ZWZCVHZ3BKEKFJZ6MAEO" localSheetId="28" hidden="1">#REF!</definedName>
    <definedName name="BExGZJ78ZWZCVHZ3BKEKFJZ6MAEO" hidden="1">#REF!</definedName>
    <definedName name="BExGZOLH2QV73J3M9IWDDPA62TP4" localSheetId="18" hidden="1">#REF!</definedName>
    <definedName name="BExGZOLH2QV73J3M9IWDDPA62TP4" localSheetId="28" hidden="1">#REF!</definedName>
    <definedName name="BExGZOLH2QV73J3M9IWDDPA62TP4" hidden="1">#REF!</definedName>
    <definedName name="BExGZP1PWGFKVVVN4YDIS22DZPCR" localSheetId="18" hidden="1">#REF!</definedName>
    <definedName name="BExGZP1PWGFKVVVN4YDIS22DZPCR" localSheetId="28" hidden="1">#REF!</definedName>
    <definedName name="BExGZP1PWGFKVVVN4YDIS22DZPCR" hidden="1">#REF!</definedName>
    <definedName name="BExGZQUHCPM6G5U9OM8JU339JAG6" localSheetId="18" hidden="1">#REF!</definedName>
    <definedName name="BExGZQUHCPM6G5U9OM8JU339JAG6" localSheetId="28" hidden="1">#REF!</definedName>
    <definedName name="BExGZQUHCPM6G5U9OM8JU339JAG6" hidden="1">#REF!</definedName>
    <definedName name="BExH00FQKX09BD5WU4DB5KPXAUYA" localSheetId="18" hidden="1">#REF!</definedName>
    <definedName name="BExH00FQKX09BD5WU4DB5KPXAUYA" localSheetId="28" hidden="1">#REF!</definedName>
    <definedName name="BExH00FQKX09BD5WU4DB5KPXAUYA" hidden="1">#REF!</definedName>
    <definedName name="BExH00L21GZX5YJJGVMOAWBERLP5" localSheetId="18" hidden="1">#REF!</definedName>
    <definedName name="BExH00L21GZX5YJJGVMOAWBERLP5" localSheetId="28" hidden="1">#REF!</definedName>
    <definedName name="BExH00L21GZX5YJJGVMOAWBERLP5" hidden="1">#REF!</definedName>
    <definedName name="BExH02ZD6VAY1KQLAQYBBI6WWIZB" localSheetId="18" hidden="1">#REF!</definedName>
    <definedName name="BExH02ZD6VAY1KQLAQYBBI6WWIZB" localSheetId="28" hidden="1">#REF!</definedName>
    <definedName name="BExH02ZD6VAY1KQLAQYBBI6WWIZB" hidden="1">#REF!</definedName>
    <definedName name="BExH08Z6LQCGGSGSAILMHX4X7JMD" localSheetId="18" hidden="1">#REF!</definedName>
    <definedName name="BExH08Z6LQCGGSGSAILMHX4X7JMD" localSheetId="28" hidden="1">#REF!</definedName>
    <definedName name="BExH08Z6LQCGGSGSAILMHX4X7JMD" hidden="1">#REF!</definedName>
    <definedName name="BExH0KT9Z8HEVRRQRGQ8YHXRLIJA" localSheetId="18" hidden="1">#REF!</definedName>
    <definedName name="BExH0KT9Z8HEVRRQRGQ8YHXRLIJA" localSheetId="28" hidden="1">#REF!</definedName>
    <definedName name="BExH0KT9Z8HEVRRQRGQ8YHXRLIJA" hidden="1">#REF!</definedName>
    <definedName name="BExH0M0FDN12YBOCKL3XL2Z7T7Y8" localSheetId="18" hidden="1">#REF!</definedName>
    <definedName name="BExH0M0FDN12YBOCKL3XL2Z7T7Y8" localSheetId="28" hidden="1">#REF!</definedName>
    <definedName name="BExH0M0FDN12YBOCKL3XL2Z7T7Y8" hidden="1">#REF!</definedName>
    <definedName name="BExH0O9G06YPZ5TN9RYT326I1CP2" localSheetId="18" hidden="1">#REF!</definedName>
    <definedName name="BExH0O9G06YPZ5TN9RYT326I1CP2" localSheetId="28" hidden="1">#REF!</definedName>
    <definedName name="BExH0O9G06YPZ5TN9RYT326I1CP2" hidden="1">#REF!</definedName>
    <definedName name="BExH0PGM6RG0F3AAGULBIGOH91C2" localSheetId="18" hidden="1">#REF!</definedName>
    <definedName name="BExH0PGM6RG0F3AAGULBIGOH91C2" localSheetId="28" hidden="1">#REF!</definedName>
    <definedName name="BExH0PGM6RG0F3AAGULBIGOH91C2" hidden="1">#REF!</definedName>
    <definedName name="BExH0QIB3F0YZLM5XYHBCU5F0OVR" localSheetId="18" hidden="1">#REF!</definedName>
    <definedName name="BExH0QIB3F0YZLM5XYHBCU5F0OVR" localSheetId="28" hidden="1">#REF!</definedName>
    <definedName name="BExH0QIB3F0YZLM5XYHBCU5F0OVR" hidden="1">#REF!</definedName>
    <definedName name="BExH0RK5LJAAP7O67ZFB4RG6WPPL" localSheetId="18" hidden="1">#REF!</definedName>
    <definedName name="BExH0RK5LJAAP7O67ZFB4RG6WPPL" localSheetId="28" hidden="1">#REF!</definedName>
    <definedName name="BExH0RK5LJAAP7O67ZFB4RG6WPPL" hidden="1">#REF!</definedName>
    <definedName name="BExH0WNJAKTJRCKMTX8O4KNMIIJM" localSheetId="18" hidden="1">#REF!</definedName>
    <definedName name="BExH0WNJAKTJRCKMTX8O4KNMIIJM" localSheetId="28" hidden="1">#REF!</definedName>
    <definedName name="BExH0WNJAKTJRCKMTX8O4KNMIIJM" hidden="1">#REF!</definedName>
    <definedName name="BExH12Y4WX542WI3ZEM15AK4UM9J" localSheetId="18" hidden="1">#REF!</definedName>
    <definedName name="BExH12Y4WX542WI3ZEM15AK4UM9J" localSheetId="28" hidden="1">#REF!</definedName>
    <definedName name="BExH12Y4WX542WI3ZEM15AK4UM9J" hidden="1">#REF!</definedName>
    <definedName name="BExH18CCU7B8JWO8AWGEQRLWZG6J" localSheetId="18" hidden="1">#REF!</definedName>
    <definedName name="BExH18CCU7B8JWO8AWGEQRLWZG6J" localSheetId="28" hidden="1">#REF!</definedName>
    <definedName name="BExH18CCU7B8JWO8AWGEQRLWZG6J" hidden="1">#REF!</definedName>
    <definedName name="BExH1BN2H92IQKKP5IREFSS9FBF2" localSheetId="18" hidden="1">#REF!</definedName>
    <definedName name="BExH1BN2H92IQKKP5IREFSS9FBF2" localSheetId="28" hidden="1">#REF!</definedName>
    <definedName name="BExH1BN2H92IQKKP5IREFSS9FBF2" hidden="1">#REF!</definedName>
    <definedName name="BExH1FDTQXR9QQ31WDB7OPXU7MPT" localSheetId="18" hidden="1">#REF!</definedName>
    <definedName name="BExH1FDTQXR9QQ31WDB7OPXU7MPT" localSheetId="28" hidden="1">#REF!</definedName>
    <definedName name="BExH1FDTQXR9QQ31WDB7OPXU7MPT" hidden="1">#REF!</definedName>
    <definedName name="BExH1FOMEUIJNIDJAUY0ZQFBJSY9" localSheetId="18" hidden="1">#REF!</definedName>
    <definedName name="BExH1FOMEUIJNIDJAUY0ZQFBJSY9" localSheetId="28" hidden="1">#REF!</definedName>
    <definedName name="BExH1FOMEUIJNIDJAUY0ZQFBJSY9" hidden="1">#REF!</definedName>
    <definedName name="BExH1GA6TT290OTIZ8C3N610CYZ1" localSheetId="18" hidden="1">#REF!</definedName>
    <definedName name="BExH1GA6TT290OTIZ8C3N610CYZ1" localSheetId="28" hidden="1">#REF!</definedName>
    <definedName name="BExH1GA6TT290OTIZ8C3N610CYZ1" hidden="1">#REF!</definedName>
    <definedName name="BExH1I8E3HJSZLFRZZ1ZKX7TBJEP" localSheetId="18" hidden="1">#REF!</definedName>
    <definedName name="BExH1I8E3HJSZLFRZZ1ZKX7TBJEP" localSheetId="28" hidden="1">#REF!</definedName>
    <definedName name="BExH1I8E3HJSZLFRZZ1ZKX7TBJEP" hidden="1">#REF!</definedName>
    <definedName name="BExH1JFFHEBFX9BWJMNIA3N66R3Z" localSheetId="18" hidden="1">#REF!</definedName>
    <definedName name="BExH1JFFHEBFX9BWJMNIA3N66R3Z" localSheetId="28" hidden="1">#REF!</definedName>
    <definedName name="BExH1JFFHEBFX9BWJMNIA3N66R3Z" hidden="1">#REF!</definedName>
    <definedName name="BExH1XYRKX51T571O1SRBP9J1D98" localSheetId="18" hidden="1">#REF!</definedName>
    <definedName name="BExH1XYRKX51T571O1SRBP9J1D98" localSheetId="28" hidden="1">#REF!</definedName>
    <definedName name="BExH1XYRKX51T571O1SRBP9J1D98" hidden="1">#REF!</definedName>
    <definedName name="BExH1Z0GIUSVTF2H1G1I3PDGBNK2" localSheetId="18" hidden="1">#REF!</definedName>
    <definedName name="BExH1Z0GIUSVTF2H1G1I3PDGBNK2" localSheetId="28" hidden="1">#REF!</definedName>
    <definedName name="BExH1Z0GIUSVTF2H1G1I3PDGBNK2" hidden="1">#REF!</definedName>
    <definedName name="BExH225UTM6S9FW4MUDZS7F1PQSH" localSheetId="18" hidden="1">#REF!</definedName>
    <definedName name="BExH225UTM6S9FW4MUDZS7F1PQSH" localSheetId="28" hidden="1">#REF!</definedName>
    <definedName name="BExH225UTM6S9FW4MUDZS7F1PQSH" hidden="1">#REF!</definedName>
    <definedName name="BExH23271RF7AYZ542KHQTH68GQ7" localSheetId="18" hidden="1">#REF!</definedName>
    <definedName name="BExH23271RF7AYZ542KHQTH68GQ7" localSheetId="28" hidden="1">#REF!</definedName>
    <definedName name="BExH23271RF7AYZ542KHQTH68GQ7" hidden="1">#REF!</definedName>
    <definedName name="BExH2DP58R7D1BGUFBM2FHESVRF0" localSheetId="18" hidden="1">#REF!</definedName>
    <definedName name="BExH2DP58R7D1BGUFBM2FHESVRF0" localSheetId="28" hidden="1">#REF!</definedName>
    <definedName name="BExH2DP58R7D1BGUFBM2FHESVRF0" hidden="1">#REF!</definedName>
    <definedName name="BExH2GJQR4JALNB314RY0LDI49VH" localSheetId="18" hidden="1">#REF!</definedName>
    <definedName name="BExH2GJQR4JALNB314RY0LDI49VH" localSheetId="28" hidden="1">#REF!</definedName>
    <definedName name="BExH2GJQR4JALNB314RY0LDI49VH" hidden="1">#REF!</definedName>
    <definedName name="BExH2JZR49T7644JFVE7B3N7RZM9" localSheetId="18" hidden="1">#REF!</definedName>
    <definedName name="BExH2JZR49T7644JFVE7B3N7RZM9" localSheetId="28" hidden="1">#REF!</definedName>
    <definedName name="BExH2JZR49T7644JFVE7B3N7RZM9" hidden="1">#REF!</definedName>
    <definedName name="BExH2QVWL3AXHSB9EK2GQRD0DBRH" localSheetId="18" hidden="1">#REF!</definedName>
    <definedName name="BExH2QVWL3AXHSB9EK2GQRD0DBRH" localSheetId="28" hidden="1">#REF!</definedName>
    <definedName name="BExH2QVWL3AXHSB9EK2GQRD0DBRH" hidden="1">#REF!</definedName>
    <definedName name="BExH2WKXV8X5S2GSBBTWGI0NLNAH" localSheetId="18" hidden="1">#REF!</definedName>
    <definedName name="BExH2WKXV8X5S2GSBBTWGI0NLNAH" localSheetId="28" hidden="1">#REF!</definedName>
    <definedName name="BExH2WKXV8X5S2GSBBTWGI0NLNAH" hidden="1">#REF!</definedName>
    <definedName name="BExH2XS1UFYFGU0S0EBXX90W2WE8" localSheetId="18" hidden="1">#REF!</definedName>
    <definedName name="BExH2XS1UFYFGU0S0EBXX90W2WE8" localSheetId="28" hidden="1">#REF!</definedName>
    <definedName name="BExH2XS1UFYFGU0S0EBXX90W2WE8" hidden="1">#REF!</definedName>
    <definedName name="BExH2XS1X04DMUN544K5RU4XPDCI" localSheetId="18" hidden="1">#REF!</definedName>
    <definedName name="BExH2XS1X04DMUN544K5RU4XPDCI" localSheetId="28" hidden="1">#REF!</definedName>
    <definedName name="BExH2XS1X04DMUN544K5RU4XPDCI" hidden="1">#REF!</definedName>
    <definedName name="BExH2XS2TND9SB0GC295R4FP6K5Y" localSheetId="18" hidden="1">#REF!</definedName>
    <definedName name="BExH2XS2TND9SB0GC295R4FP6K5Y" localSheetId="28" hidden="1">#REF!</definedName>
    <definedName name="BExH2XS2TND9SB0GC295R4FP6K5Y" hidden="1">#REF!</definedName>
    <definedName name="BExH2ZA0SZ4SSITL50NA8LZ3OEX6" localSheetId="18" hidden="1">#REF!</definedName>
    <definedName name="BExH2ZA0SZ4SSITL50NA8LZ3OEX6" localSheetId="28" hidden="1">#REF!</definedName>
    <definedName name="BExH2ZA0SZ4SSITL50NA8LZ3OEX6" hidden="1">#REF!</definedName>
    <definedName name="BExH31Z3JNVJPESWKXHILGXZHP2M" localSheetId="18" hidden="1">#REF!</definedName>
    <definedName name="BExH31Z3JNVJPESWKXHILGXZHP2M" localSheetId="28" hidden="1">#REF!</definedName>
    <definedName name="BExH31Z3JNVJPESWKXHILGXZHP2M" hidden="1">#REF!</definedName>
    <definedName name="BExH3E9HZ3QJCDZW7WI7YACFQCHE" localSheetId="18" hidden="1">#REF!</definedName>
    <definedName name="BExH3E9HZ3QJCDZW7WI7YACFQCHE" localSheetId="28" hidden="1">#REF!</definedName>
    <definedName name="BExH3E9HZ3QJCDZW7WI7YACFQCHE" hidden="1">#REF!</definedName>
    <definedName name="BExH3IRB6764RQ5HBYRLH6XCT29X" localSheetId="18" hidden="1">#REF!</definedName>
    <definedName name="BExH3IRB6764RQ5HBYRLH6XCT29X" localSheetId="28" hidden="1">#REF!</definedName>
    <definedName name="BExH3IRB6764RQ5HBYRLH6XCT29X" hidden="1">#REF!</definedName>
    <definedName name="BExIG2U8V6RSB47SXLCQG3Q68YRO" localSheetId="18" hidden="1">#REF!</definedName>
    <definedName name="BExIG2U8V6RSB47SXLCQG3Q68YRO" localSheetId="28" hidden="1">#REF!</definedName>
    <definedName name="BExIG2U8V6RSB47SXLCQG3Q68YRO" hidden="1">#REF!</definedName>
    <definedName name="BExIGJBO8R13LV7CZ7C1YCP974NN" localSheetId="18" hidden="1">#REF!</definedName>
    <definedName name="BExIGJBO8R13LV7CZ7C1YCP974NN" localSheetId="28" hidden="1">#REF!</definedName>
    <definedName name="BExIGJBO8R13LV7CZ7C1YCP974NN" hidden="1">#REF!</definedName>
    <definedName name="BExIGWT86FPOEYTI8GXCGU5Y3KGK" localSheetId="18" hidden="1">#REF!</definedName>
    <definedName name="BExIGWT86FPOEYTI8GXCGU5Y3KGK" localSheetId="28" hidden="1">#REF!</definedName>
    <definedName name="BExIGWT86FPOEYTI8GXCGU5Y3KGK" hidden="1">#REF!</definedName>
    <definedName name="BExIHBHXA7E7VUTBVHXXXCH3A5CL" localSheetId="18" hidden="1">#REF!</definedName>
    <definedName name="BExIHBHXA7E7VUTBVHXXXCH3A5CL" localSheetId="28" hidden="1">#REF!</definedName>
    <definedName name="BExIHBHXA7E7VUTBVHXXXCH3A5CL" hidden="1">#REF!</definedName>
    <definedName name="BExIHBSOGRSH1GKS6GKBRAJ7GXFQ" localSheetId="18" hidden="1">#REF!</definedName>
    <definedName name="BExIHBSOGRSH1GKS6GKBRAJ7GXFQ" localSheetId="28" hidden="1">#REF!</definedName>
    <definedName name="BExIHBSOGRSH1GKS6GKBRAJ7GXFQ" hidden="1">#REF!</definedName>
    <definedName name="BExIHDFY73YM0AHAR2Z5OJTFKSL2" localSheetId="18" hidden="1">#REF!</definedName>
    <definedName name="BExIHDFY73YM0AHAR2Z5OJTFKSL2" localSheetId="28" hidden="1">#REF!</definedName>
    <definedName name="BExIHDFY73YM0AHAR2Z5OJTFKSL2" hidden="1">#REF!</definedName>
    <definedName name="BExIHPQCQTGEW8QOJVIQ4VX0P6DX" localSheetId="18" hidden="1">#REF!</definedName>
    <definedName name="BExIHPQCQTGEW8QOJVIQ4VX0P6DX" localSheetId="28" hidden="1">#REF!</definedName>
    <definedName name="BExIHPQCQTGEW8QOJVIQ4VX0P6DX" hidden="1">#REF!</definedName>
    <definedName name="BExII1KN91Q7DLW0UB7W2TJ5ACT9" localSheetId="18" hidden="1">#REF!</definedName>
    <definedName name="BExII1KN91Q7DLW0UB7W2TJ5ACT9" localSheetId="28" hidden="1">#REF!</definedName>
    <definedName name="BExII1KN91Q7DLW0UB7W2TJ5ACT9" hidden="1">#REF!</definedName>
    <definedName name="BExII50LI8I0CDOOZEMIVHVA2V95" localSheetId="18" hidden="1">#REF!</definedName>
    <definedName name="BExII50LI8I0CDOOZEMIVHVA2V95" localSheetId="28" hidden="1">#REF!</definedName>
    <definedName name="BExII50LI8I0CDOOZEMIVHVA2V95" hidden="1">#REF!</definedName>
    <definedName name="BExIINQWABWRGYDT02DOJQ5L7BQF" localSheetId="18" hidden="1">#REF!</definedName>
    <definedName name="BExIINQWABWRGYDT02DOJQ5L7BQF" localSheetId="28" hidden="1">#REF!</definedName>
    <definedName name="BExIINQWABWRGYDT02DOJQ5L7BQF" hidden="1">#REF!</definedName>
    <definedName name="BExIIXMY38TQD12CVV4S57L3I809" localSheetId="18" hidden="1">#REF!</definedName>
    <definedName name="BExIIXMY38TQD12CVV4S57L3I809" localSheetId="28" hidden="1">#REF!</definedName>
    <definedName name="BExIIXMY38TQD12CVV4S57L3I809" hidden="1">#REF!</definedName>
    <definedName name="BExIIY37NEVU2LGS1JE4VR9AN6W4" localSheetId="18" hidden="1">#REF!</definedName>
    <definedName name="BExIIY37NEVU2LGS1JE4VR9AN6W4" localSheetId="28" hidden="1">#REF!</definedName>
    <definedName name="BExIIY37NEVU2LGS1JE4VR9AN6W4" hidden="1">#REF!</definedName>
    <definedName name="BExIIYJAGXR8TPZ1KCYM7EGJ79UW" localSheetId="18" hidden="1">#REF!</definedName>
    <definedName name="BExIIYJAGXR8TPZ1KCYM7EGJ79UW" localSheetId="28" hidden="1">#REF!</definedName>
    <definedName name="BExIIYJAGXR8TPZ1KCYM7EGJ79UW" hidden="1">#REF!</definedName>
    <definedName name="BExIJ3160YCWGAVEU0208ZGXXG3P" localSheetId="18" hidden="1">#REF!</definedName>
    <definedName name="BExIJ3160YCWGAVEU0208ZGXXG3P" localSheetId="28" hidden="1">#REF!</definedName>
    <definedName name="BExIJ3160YCWGAVEU0208ZGXXG3P" hidden="1">#REF!</definedName>
    <definedName name="BExIJFGZJ5ED9D6KAY4PGQYLELAX" localSheetId="18" hidden="1">#REF!</definedName>
    <definedName name="BExIJFGZJ5ED9D6KAY4PGQYLELAX" localSheetId="28" hidden="1">#REF!</definedName>
    <definedName name="BExIJFGZJ5ED9D6KAY4PGQYLELAX" hidden="1">#REF!</definedName>
    <definedName name="BExIJQK80ZEKSTV62E59AYJYUNLI" localSheetId="18" hidden="1">#REF!</definedName>
    <definedName name="BExIJQK80ZEKSTV62E59AYJYUNLI" localSheetId="28" hidden="1">#REF!</definedName>
    <definedName name="BExIJQK80ZEKSTV62E59AYJYUNLI" hidden="1">#REF!</definedName>
    <definedName name="BExIJRLX3M0YQLU1D5Y9V7HM5QNM" localSheetId="18" hidden="1">#REF!</definedName>
    <definedName name="BExIJRLX3M0YQLU1D5Y9V7HM5QNM" localSheetId="28" hidden="1">#REF!</definedName>
    <definedName name="BExIJRLX3M0YQLU1D5Y9V7HM5QNM" hidden="1">#REF!</definedName>
    <definedName name="BExIJV22J0QA7286KNPMHO1ZUCB3" localSheetId="18" hidden="1">#REF!</definedName>
    <definedName name="BExIJV22J0QA7286KNPMHO1ZUCB3" localSheetId="28" hidden="1">#REF!</definedName>
    <definedName name="BExIJV22J0QA7286KNPMHO1ZUCB3" hidden="1">#REF!</definedName>
    <definedName name="BExIJVI6OC7B6ZE9V4PAOYZXKNER" localSheetId="18" hidden="1">#REF!</definedName>
    <definedName name="BExIJVI6OC7B6ZE9V4PAOYZXKNER" localSheetId="28" hidden="1">#REF!</definedName>
    <definedName name="BExIJVI6OC7B6ZE9V4PAOYZXKNER" hidden="1">#REF!</definedName>
    <definedName name="BExIJWK0NGTGQ4X7D5VIVXD14JHI" localSheetId="18" hidden="1">#REF!</definedName>
    <definedName name="BExIJWK0NGTGQ4X7D5VIVXD14JHI" localSheetId="28" hidden="1">#REF!</definedName>
    <definedName name="BExIJWK0NGTGQ4X7D5VIVXD14JHI" hidden="1">#REF!</definedName>
    <definedName name="BExIJWPCIYINEJUTXU74VK7WG031" localSheetId="18" hidden="1">#REF!</definedName>
    <definedName name="BExIJWPCIYINEJUTXU74VK7WG031" localSheetId="28" hidden="1">#REF!</definedName>
    <definedName name="BExIJWPCIYINEJUTXU74VK7WG031" hidden="1">#REF!</definedName>
    <definedName name="BExIKHTXPZR5A8OHB6HDP6QWDHAD" localSheetId="18" hidden="1">#REF!</definedName>
    <definedName name="BExIKHTXPZR5A8OHB6HDP6QWDHAD" localSheetId="28" hidden="1">#REF!</definedName>
    <definedName name="BExIKHTXPZR5A8OHB6HDP6QWDHAD" hidden="1">#REF!</definedName>
    <definedName name="BExIKMMJOETSAXJYY1SIKM58LMA2" localSheetId="18" hidden="1">#REF!</definedName>
    <definedName name="BExIKMMJOETSAXJYY1SIKM58LMA2" localSheetId="28" hidden="1">#REF!</definedName>
    <definedName name="BExIKMMJOETSAXJYY1SIKM58LMA2" hidden="1">#REF!</definedName>
    <definedName name="BExIKRF6AQ6VOO9KCIWSM6FY8M7D" localSheetId="18" hidden="1">#REF!</definedName>
    <definedName name="BExIKRF6AQ6VOO9KCIWSM6FY8M7D" localSheetId="28" hidden="1">#REF!</definedName>
    <definedName name="BExIKRF6AQ6VOO9KCIWSM6FY8M7D" hidden="1">#REF!</definedName>
    <definedName name="BExIKTYZESFT3LC0ASFMFKSE0D1X" localSheetId="18" hidden="1">#REF!</definedName>
    <definedName name="BExIKTYZESFT3LC0ASFMFKSE0D1X" localSheetId="28" hidden="1">#REF!</definedName>
    <definedName name="BExIKTYZESFT3LC0ASFMFKSE0D1X" hidden="1">#REF!</definedName>
    <definedName name="BExIKXVA6M8K0PTRYAGXS666L335" localSheetId="18" hidden="1">#REF!</definedName>
    <definedName name="BExIKXVA6M8K0PTRYAGXS666L335" localSheetId="28" hidden="1">#REF!</definedName>
    <definedName name="BExIKXVA6M8K0PTRYAGXS666L335" hidden="1">#REF!</definedName>
    <definedName name="BExIL0PMZ2SXK9R6MLP43KBU1J2P" localSheetId="18" hidden="1">#REF!</definedName>
    <definedName name="BExIL0PMZ2SXK9R6MLP43KBU1J2P" localSheetId="28" hidden="1">#REF!</definedName>
    <definedName name="BExIL0PMZ2SXK9R6MLP43KBU1J2P" hidden="1">#REF!</definedName>
    <definedName name="BExIL1WSMNNQQK98YHWHV5HVONIZ" localSheetId="18" hidden="1">#REF!</definedName>
    <definedName name="BExIL1WSMNNQQK98YHWHV5HVONIZ" localSheetId="28" hidden="1">#REF!</definedName>
    <definedName name="BExIL1WSMNNQQK98YHWHV5HVONIZ" hidden="1">#REF!</definedName>
    <definedName name="BExILAAXRTRAD18K74M6MGUEEPUM" localSheetId="18" hidden="1">#REF!</definedName>
    <definedName name="BExILAAXRTRAD18K74M6MGUEEPUM" localSheetId="28" hidden="1">#REF!</definedName>
    <definedName name="BExILAAXRTRAD18K74M6MGUEEPUM" hidden="1">#REF!</definedName>
    <definedName name="BExILG5F338C0FFLMVOKMKF8X5ZP" localSheetId="18" hidden="1">#REF!</definedName>
    <definedName name="BExILG5F338C0FFLMVOKMKF8X5ZP" localSheetId="28" hidden="1">#REF!</definedName>
    <definedName name="BExILG5F338C0FFLMVOKMKF8X5ZP" hidden="1">#REF!</definedName>
    <definedName name="BExILGQTQM0HOD0BJI90YO7GOIN3" localSheetId="18" hidden="1">#REF!</definedName>
    <definedName name="BExILGQTQM0HOD0BJI90YO7GOIN3" localSheetId="28" hidden="1">#REF!</definedName>
    <definedName name="BExILGQTQM0HOD0BJI90YO7GOIN3" hidden="1">#REF!</definedName>
    <definedName name="BExILPL7P2BNCD7MYCGTQ9F0R5JX" localSheetId="18" hidden="1">#REF!</definedName>
    <definedName name="BExILPL7P2BNCD7MYCGTQ9F0R5JX" localSheetId="28" hidden="1">#REF!</definedName>
    <definedName name="BExILPL7P2BNCD7MYCGTQ9F0R5JX" hidden="1">#REF!</definedName>
    <definedName name="BExILVVS4B1B4G7IO0LPUDWY9K8W" localSheetId="18" hidden="1">#REF!</definedName>
    <definedName name="BExILVVS4B1B4G7IO0LPUDWY9K8W" localSheetId="28" hidden="1">#REF!</definedName>
    <definedName name="BExILVVS4B1B4G7IO0LPUDWY9K8W" hidden="1">#REF!</definedName>
    <definedName name="BExIM9DBUB7ZGF4B20FVUO9QGOX2" localSheetId="18" hidden="1">#REF!</definedName>
    <definedName name="BExIM9DBUB7ZGF4B20FVUO9QGOX2" localSheetId="28" hidden="1">#REF!</definedName>
    <definedName name="BExIM9DBUB7ZGF4B20FVUO9QGOX2" hidden="1">#REF!</definedName>
    <definedName name="BExIMCTBZ4WAESGCDWJ64SB4F0L1" localSheetId="18" hidden="1">#REF!</definedName>
    <definedName name="BExIMCTBZ4WAESGCDWJ64SB4F0L1" localSheetId="28" hidden="1">#REF!</definedName>
    <definedName name="BExIMCTBZ4WAESGCDWJ64SB4F0L1" hidden="1">#REF!</definedName>
    <definedName name="BExIMGK9Z94TFPWWZFMD10HV0IF6" localSheetId="18" hidden="1">#REF!</definedName>
    <definedName name="BExIMGK9Z94TFPWWZFMD10HV0IF6" localSheetId="28" hidden="1">#REF!</definedName>
    <definedName name="BExIMGK9Z94TFPWWZFMD10HV0IF6" hidden="1">#REF!</definedName>
    <definedName name="BExIMPEGKG18TELVC33T4OQTNBWC" localSheetId="18" hidden="1">#REF!</definedName>
    <definedName name="BExIMPEGKG18TELVC33T4OQTNBWC" localSheetId="28" hidden="1">#REF!</definedName>
    <definedName name="BExIMPEGKG18TELVC33T4OQTNBWC" hidden="1">#REF!</definedName>
    <definedName name="BExIN4OR435DL1US13JQPOQK8GD5" localSheetId="18" hidden="1">#REF!</definedName>
    <definedName name="BExIN4OR435DL1US13JQPOQK8GD5" localSheetId="28" hidden="1">#REF!</definedName>
    <definedName name="BExIN4OR435DL1US13JQPOQK8GD5" hidden="1">#REF!</definedName>
    <definedName name="BExINI6A7H3KSFRFA6UBBDPKW37F" localSheetId="18" hidden="1">#REF!</definedName>
    <definedName name="BExINI6A7H3KSFRFA6UBBDPKW37F" localSheetId="28" hidden="1">#REF!</definedName>
    <definedName name="BExINI6A7H3KSFRFA6UBBDPKW37F" hidden="1">#REF!</definedName>
    <definedName name="BExINIMK8XC3JOBT2EXYFHHH52H0" localSheetId="18" hidden="1">#REF!</definedName>
    <definedName name="BExINIMK8XC3JOBT2EXYFHHH52H0" localSheetId="28" hidden="1">#REF!</definedName>
    <definedName name="BExINIMK8XC3JOBT2EXYFHHH52H0" hidden="1">#REF!</definedName>
    <definedName name="BExINLX401ZKEGWU168DS4JUM2J6" localSheetId="18" hidden="1">#REF!</definedName>
    <definedName name="BExINLX401ZKEGWU168DS4JUM2J6" localSheetId="28" hidden="1">#REF!</definedName>
    <definedName name="BExINLX401ZKEGWU168DS4JUM2J6" hidden="1">#REF!</definedName>
    <definedName name="BExINMYYJO1FTV1CZF6O5XCFAMQX" localSheetId="18" hidden="1">#REF!</definedName>
    <definedName name="BExINMYYJO1FTV1CZF6O5XCFAMQX" localSheetId="28" hidden="1">#REF!</definedName>
    <definedName name="BExINMYYJO1FTV1CZF6O5XCFAMQX" hidden="1">#REF!</definedName>
    <definedName name="BExINP2H4KI05FRFV5PKZFE00HKO" localSheetId="18" hidden="1">#REF!</definedName>
    <definedName name="BExINP2H4KI05FRFV5PKZFE00HKO" localSheetId="28" hidden="1">#REF!</definedName>
    <definedName name="BExINP2H4KI05FRFV5PKZFE00HKO" hidden="1">#REF!</definedName>
    <definedName name="BExINPTCEJ9RPDEBJEJH80NATGUQ" localSheetId="18" hidden="1">#REF!</definedName>
    <definedName name="BExINPTCEJ9RPDEBJEJH80NATGUQ" localSheetId="28" hidden="1">#REF!</definedName>
    <definedName name="BExINPTCEJ9RPDEBJEJH80NATGUQ" hidden="1">#REF!</definedName>
    <definedName name="BExINWEQMNJ70A6JRXC2LACBX1GX" localSheetId="18" hidden="1">#REF!</definedName>
    <definedName name="BExINWEQMNJ70A6JRXC2LACBX1GX" localSheetId="28" hidden="1">#REF!</definedName>
    <definedName name="BExINWEQMNJ70A6JRXC2LACBX1GX" hidden="1">#REF!</definedName>
    <definedName name="BExINZELVWYGU876QUUZCIMXPBQC" localSheetId="18" hidden="1">#REF!</definedName>
    <definedName name="BExINZELVWYGU876QUUZCIMXPBQC" localSheetId="28" hidden="1">#REF!</definedName>
    <definedName name="BExINZELVWYGU876QUUZCIMXPBQC" hidden="1">#REF!</definedName>
    <definedName name="BExIO9QZ59ZHRA8SX6QICH2AY8A2" localSheetId="18" hidden="1">#REF!</definedName>
    <definedName name="BExIO9QZ59ZHRA8SX6QICH2AY8A2" localSheetId="28" hidden="1">#REF!</definedName>
    <definedName name="BExIO9QZ59ZHRA8SX6QICH2AY8A2" hidden="1">#REF!</definedName>
    <definedName name="BExIOAHV525SMMGFDJFE7456JPBD" localSheetId="18" hidden="1">#REF!</definedName>
    <definedName name="BExIOAHV525SMMGFDJFE7456JPBD" localSheetId="28" hidden="1">#REF!</definedName>
    <definedName name="BExIOAHV525SMMGFDJFE7456JPBD" hidden="1">#REF!</definedName>
    <definedName name="BExIOCQUQHKUU1KONGSDOLQTQEIC" localSheetId="18" hidden="1">#REF!</definedName>
    <definedName name="BExIOCQUQHKUU1KONGSDOLQTQEIC" localSheetId="28" hidden="1">#REF!</definedName>
    <definedName name="BExIOCQUQHKUU1KONGSDOLQTQEIC" hidden="1">#REF!</definedName>
    <definedName name="BExIOFAGCDQQKALMX3V0KU94KUQO" localSheetId="18" hidden="1">#REF!</definedName>
    <definedName name="BExIOFAGCDQQKALMX3V0KU94KUQO" localSheetId="28" hidden="1">#REF!</definedName>
    <definedName name="BExIOFAGCDQQKALMX3V0KU94KUQO" hidden="1">#REF!</definedName>
    <definedName name="BExIOFL8Y5O61VLKTB4H20IJNWS1" localSheetId="18" hidden="1">#REF!</definedName>
    <definedName name="BExIOFL8Y5O61VLKTB4H20IJNWS1" localSheetId="28" hidden="1">#REF!</definedName>
    <definedName name="BExIOFL8Y5O61VLKTB4H20IJNWS1" hidden="1">#REF!</definedName>
    <definedName name="BExIOMBXRW5NS4ZPYX9G5QREZ5J6" localSheetId="18" hidden="1">#REF!</definedName>
    <definedName name="BExIOMBXRW5NS4ZPYX9G5QREZ5J6" localSheetId="28" hidden="1">#REF!</definedName>
    <definedName name="BExIOMBXRW5NS4ZPYX9G5QREZ5J6" hidden="1">#REF!</definedName>
    <definedName name="BExIORA3GK78T7C7SNBJJUONJ0LS" localSheetId="18" hidden="1">#REF!</definedName>
    <definedName name="BExIORA3GK78T7C7SNBJJUONJ0LS" localSheetId="28" hidden="1">#REF!</definedName>
    <definedName name="BExIORA3GK78T7C7SNBJJUONJ0LS" hidden="1">#REF!</definedName>
    <definedName name="BExIORFDXP4AVIEBLSTZ8ETSXMNM" localSheetId="18" hidden="1">#REF!</definedName>
    <definedName name="BExIORFDXP4AVIEBLSTZ8ETSXMNM" localSheetId="28" hidden="1">#REF!</definedName>
    <definedName name="BExIORFDXP4AVIEBLSTZ8ETSXMNM" hidden="1">#REF!</definedName>
    <definedName name="BExIOTZ5EFZ2NASVQ05RH15HRSW6" localSheetId="18" hidden="1">#REF!</definedName>
    <definedName name="BExIOTZ5EFZ2NASVQ05RH15HRSW6" localSheetId="28" hidden="1">#REF!</definedName>
    <definedName name="BExIOTZ5EFZ2NASVQ05RH15HRSW6" hidden="1">#REF!</definedName>
    <definedName name="BExIP8YNN6UUE1GZ223SWH7DLGKO" localSheetId="18" hidden="1">#REF!</definedName>
    <definedName name="BExIP8YNN6UUE1GZ223SWH7DLGKO" localSheetId="28" hidden="1">#REF!</definedName>
    <definedName name="BExIP8YNN6UUE1GZ223SWH7DLGKO" hidden="1">#REF!</definedName>
    <definedName name="BExIPAB4AOL592OJCC1CFAXTLF1A" localSheetId="18" hidden="1">#REF!</definedName>
    <definedName name="BExIPAB4AOL592OJCC1CFAXTLF1A" localSheetId="28" hidden="1">#REF!</definedName>
    <definedName name="BExIPAB4AOL592OJCC1CFAXTLF1A" hidden="1">#REF!</definedName>
    <definedName name="BExIPB25DKX4S2ZCKQN7KWSC3JBF" localSheetId="18" hidden="1">#REF!</definedName>
    <definedName name="BExIPB25DKX4S2ZCKQN7KWSC3JBF" localSheetId="28" hidden="1">#REF!</definedName>
    <definedName name="BExIPB25DKX4S2ZCKQN7KWSC3JBF" hidden="1">#REF!</definedName>
    <definedName name="BExIPCUX4I4S2N50TLMMLALYLH9S" localSheetId="18" hidden="1">#REF!</definedName>
    <definedName name="BExIPCUX4I4S2N50TLMMLALYLH9S" localSheetId="28" hidden="1">#REF!</definedName>
    <definedName name="BExIPCUX4I4S2N50TLMMLALYLH9S" hidden="1">#REF!</definedName>
    <definedName name="BExIPDLT8JYAMGE5HTN4D1YHZF3V" localSheetId="18" hidden="1">#REF!</definedName>
    <definedName name="BExIPDLT8JYAMGE5HTN4D1YHZF3V" localSheetId="28" hidden="1">#REF!</definedName>
    <definedName name="BExIPDLT8JYAMGE5HTN4D1YHZF3V" hidden="1">#REF!</definedName>
    <definedName name="BExIPG040Q08EWIWL6CAVR3GRI43" localSheetId="18" hidden="1">#REF!</definedName>
    <definedName name="BExIPG040Q08EWIWL6CAVR3GRI43" localSheetId="28" hidden="1">#REF!</definedName>
    <definedName name="BExIPG040Q08EWIWL6CAVR3GRI43" hidden="1">#REF!</definedName>
    <definedName name="BExIPKNFUDPDKOSH5GHDVNA8D66S" localSheetId="18" hidden="1">#REF!</definedName>
    <definedName name="BExIPKNFUDPDKOSH5GHDVNA8D66S" localSheetId="28" hidden="1">#REF!</definedName>
    <definedName name="BExIPKNFUDPDKOSH5GHDVNA8D66S" hidden="1">#REF!</definedName>
    <definedName name="BExIPVL5VEVK9Q7AYB7EC2VZWBEZ" localSheetId="18" hidden="1">#REF!</definedName>
    <definedName name="BExIPVL5VEVK9Q7AYB7EC2VZWBEZ" localSheetId="28" hidden="1">#REF!</definedName>
    <definedName name="BExIPVL5VEVK9Q7AYB7EC2VZWBEZ" hidden="1">#REF!</definedName>
    <definedName name="BExIQ1VS9A2FHVD9TUHKG9K8EVVP" localSheetId="18" hidden="1">#REF!</definedName>
    <definedName name="BExIQ1VS9A2FHVD9TUHKG9K8EVVP" localSheetId="28" hidden="1">#REF!</definedName>
    <definedName name="BExIQ1VS9A2FHVD9TUHKG9K8EVVP" hidden="1">#REF!</definedName>
    <definedName name="BExIQ3J19L30PSQ2CXNT6IHW0I7V" localSheetId="18" hidden="1">#REF!</definedName>
    <definedName name="BExIQ3J19L30PSQ2CXNT6IHW0I7V" localSheetId="28" hidden="1">#REF!</definedName>
    <definedName name="BExIQ3J19L30PSQ2CXNT6IHW0I7V" hidden="1">#REF!</definedName>
    <definedName name="BExIQ3OJ7M04XCY276IO0LJA5XUK" localSheetId="18" hidden="1">#REF!</definedName>
    <definedName name="BExIQ3OJ7M04XCY276IO0LJA5XUK" localSheetId="28" hidden="1">#REF!</definedName>
    <definedName name="BExIQ3OJ7M04XCY276IO0LJA5XUK" hidden="1">#REF!</definedName>
    <definedName name="BExIQ5S19ITB0NDRUN4XV7B905ED" localSheetId="18" hidden="1">#REF!</definedName>
    <definedName name="BExIQ5S19ITB0NDRUN4XV7B905ED" localSheetId="28" hidden="1">#REF!</definedName>
    <definedName name="BExIQ5S19ITB0NDRUN4XV7B905ED" hidden="1">#REF!</definedName>
    <definedName name="BExIQ810MMN2UN0EQ9CRQAFWA19X" localSheetId="18" hidden="1">#REF!</definedName>
    <definedName name="BExIQ810MMN2UN0EQ9CRQAFWA19X" localSheetId="28" hidden="1">#REF!</definedName>
    <definedName name="BExIQ810MMN2UN0EQ9CRQAFWA19X" hidden="1">#REF!</definedName>
    <definedName name="BExIQ9TMQT2EIXSVQW7GVSOAW2VJ" localSheetId="18" hidden="1">#REF!</definedName>
    <definedName name="BExIQ9TMQT2EIXSVQW7GVSOAW2VJ" localSheetId="28" hidden="1">#REF!</definedName>
    <definedName name="BExIQ9TMQT2EIXSVQW7GVSOAW2VJ" hidden="1">#REF!</definedName>
    <definedName name="BExIQBMDE1L6J4H27K1FMSHQKDSE" localSheetId="18" hidden="1">#REF!</definedName>
    <definedName name="BExIQBMDE1L6J4H27K1FMSHQKDSE" localSheetId="28" hidden="1">#REF!</definedName>
    <definedName name="BExIQBMDE1L6J4H27K1FMSHQKDSE" hidden="1">#REF!</definedName>
    <definedName name="BExIQE65LVXUOF3UZFO7SDHFJH22" localSheetId="18" hidden="1">#REF!</definedName>
    <definedName name="BExIQE65LVXUOF3UZFO7SDHFJH22" localSheetId="28" hidden="1">#REF!</definedName>
    <definedName name="BExIQE65LVXUOF3UZFO7SDHFJH22" hidden="1">#REF!</definedName>
    <definedName name="BExIQG9OO2KKBOWTMD1OXY36TEGA" localSheetId="18" hidden="1">#REF!</definedName>
    <definedName name="BExIQG9OO2KKBOWTMD1OXY36TEGA" localSheetId="28" hidden="1">#REF!</definedName>
    <definedName name="BExIQG9OO2KKBOWTMD1OXY36TEGA" hidden="1">#REF!</definedName>
    <definedName name="BExIQHWZ65ALA9VAFCJEGIL1145G" localSheetId="18" hidden="1">#REF!</definedName>
    <definedName name="BExIQHWZ65ALA9VAFCJEGIL1145G" localSheetId="28" hidden="1">#REF!</definedName>
    <definedName name="BExIQHWZ65ALA9VAFCJEGIL1145G" hidden="1">#REF!</definedName>
    <definedName name="BExIQX1XBB31HZTYEEVOBSE3C5A6" localSheetId="18" hidden="1">#REF!</definedName>
    <definedName name="BExIQX1XBB31HZTYEEVOBSE3C5A6" localSheetId="28" hidden="1">#REF!</definedName>
    <definedName name="BExIQX1XBB31HZTYEEVOBSE3C5A6" hidden="1">#REF!</definedName>
    <definedName name="BExIR2ALYRP9FW99DK2084J7IIDC" localSheetId="18" hidden="1">#REF!</definedName>
    <definedName name="BExIR2ALYRP9FW99DK2084J7IIDC" localSheetId="28" hidden="1">#REF!</definedName>
    <definedName name="BExIR2ALYRP9FW99DK2084J7IIDC" hidden="1">#REF!</definedName>
    <definedName name="BExIR8FQETPTQYW37DBVDWG3J4JW" localSheetId="18" hidden="1">#REF!</definedName>
    <definedName name="BExIR8FQETPTQYW37DBVDWG3J4JW" localSheetId="28" hidden="1">#REF!</definedName>
    <definedName name="BExIR8FQETPTQYW37DBVDWG3J4JW" hidden="1">#REF!</definedName>
    <definedName name="BExIRHKWQB1PP4ZLB0C3AVUBAFMD" localSheetId="18" hidden="1">#REF!</definedName>
    <definedName name="BExIRHKWQB1PP4ZLB0C3AVUBAFMD" localSheetId="28" hidden="1">#REF!</definedName>
    <definedName name="BExIRHKWQB1PP4ZLB0C3AVUBAFMD" hidden="1">#REF!</definedName>
    <definedName name="BExIRJTRJPQR3OTAGAV7JTA4VMPS" localSheetId="18" hidden="1">#REF!</definedName>
    <definedName name="BExIRJTRJPQR3OTAGAV7JTA4VMPS" localSheetId="28" hidden="1">#REF!</definedName>
    <definedName name="BExIRJTRJPQR3OTAGAV7JTA4VMPS" hidden="1">#REF!</definedName>
    <definedName name="BExIROH27RJOG6VI7ZHR0RZGAZZ4" localSheetId="18" hidden="1">#REF!</definedName>
    <definedName name="BExIROH27RJOG6VI7ZHR0RZGAZZ4" localSheetId="28" hidden="1">#REF!</definedName>
    <definedName name="BExIROH27RJOG6VI7ZHR0RZGAZZ4" hidden="1">#REF!</definedName>
    <definedName name="BExIRRBGTY01OQOI3U5SW59RFDFI" localSheetId="18" hidden="1">#REF!</definedName>
    <definedName name="BExIRRBGTY01OQOI3U5SW59RFDFI" localSheetId="28" hidden="1">#REF!</definedName>
    <definedName name="BExIRRBGTY01OQOI3U5SW59RFDFI" hidden="1">#REF!</definedName>
    <definedName name="BExIS4T0DRF57HYO7OGG72KBOFOI" localSheetId="18" hidden="1">#REF!</definedName>
    <definedName name="BExIS4T0DRF57HYO7OGG72KBOFOI" localSheetId="28" hidden="1">#REF!</definedName>
    <definedName name="BExIS4T0DRF57HYO7OGG72KBOFOI" hidden="1">#REF!</definedName>
    <definedName name="BExIS77BJDDK18PGI9DSEYZPIL7P" localSheetId="18" hidden="1">#REF!</definedName>
    <definedName name="BExIS77BJDDK18PGI9DSEYZPIL7P" localSheetId="28" hidden="1">#REF!</definedName>
    <definedName name="BExIS77BJDDK18PGI9DSEYZPIL7P" hidden="1">#REF!</definedName>
    <definedName name="BExIS8USL1T3Z97CZ30HJ98E2GXQ" localSheetId="18" hidden="1">#REF!</definedName>
    <definedName name="BExIS8USL1T3Z97CZ30HJ98E2GXQ" localSheetId="28" hidden="1">#REF!</definedName>
    <definedName name="BExIS8USL1T3Z97CZ30HJ98E2GXQ" hidden="1">#REF!</definedName>
    <definedName name="BExISC5B700MZUBFTQ9K4IKTF7HR" localSheetId="18" hidden="1">#REF!</definedName>
    <definedName name="BExISC5B700MZUBFTQ9K4IKTF7HR" localSheetId="28" hidden="1">#REF!</definedName>
    <definedName name="BExISC5B700MZUBFTQ9K4IKTF7HR" hidden="1">#REF!</definedName>
    <definedName name="BExISDHXS49S1H56ENBPRF1NLD5C" localSheetId="18" hidden="1">#REF!</definedName>
    <definedName name="BExISDHXS49S1H56ENBPRF1NLD5C" localSheetId="28" hidden="1">#REF!</definedName>
    <definedName name="BExISDHXS49S1H56ENBPRF1NLD5C" hidden="1">#REF!</definedName>
    <definedName name="BExISM1JLV54A21A164IURMPGUMU" localSheetId="18" hidden="1">#REF!</definedName>
    <definedName name="BExISM1JLV54A21A164IURMPGUMU" localSheetId="28" hidden="1">#REF!</definedName>
    <definedName name="BExISM1JLV54A21A164IURMPGUMU" hidden="1">#REF!</definedName>
    <definedName name="BExISRFKJYUZ4AKW44IJF7RF9Y90" localSheetId="18" hidden="1">#REF!</definedName>
    <definedName name="BExISRFKJYUZ4AKW44IJF7RF9Y90" localSheetId="28" hidden="1">#REF!</definedName>
    <definedName name="BExISRFKJYUZ4AKW44IJF7RF9Y90" hidden="1">#REF!</definedName>
    <definedName name="BExISSMVV57JAUB6CSGBMBFVNGWK" localSheetId="18" hidden="1">#REF!</definedName>
    <definedName name="BExISSMVV57JAUB6CSGBMBFVNGWK" localSheetId="28" hidden="1">#REF!</definedName>
    <definedName name="BExISSMVV57JAUB6CSGBMBFVNGWK" hidden="1">#REF!</definedName>
    <definedName name="BExIT16AD4HCD0WQCCA72AKLQHK1" localSheetId="18" hidden="1">#REF!</definedName>
    <definedName name="BExIT16AD4HCD0WQCCA72AKLQHK1" localSheetId="28" hidden="1">#REF!</definedName>
    <definedName name="BExIT16AD4HCD0WQCCA72AKLQHK1" hidden="1">#REF!</definedName>
    <definedName name="BExIT1MK8TBAK3SNP36A8FKDQSOK" localSheetId="18" hidden="1">#REF!</definedName>
    <definedName name="BExIT1MK8TBAK3SNP36A8FKDQSOK" localSheetId="28" hidden="1">#REF!</definedName>
    <definedName name="BExIT1MK8TBAK3SNP36A8FKDQSOK" hidden="1">#REF!</definedName>
    <definedName name="BExIT9PPVL7XGGIZS7G6QI6L7H9U" localSheetId="18" hidden="1">#REF!</definedName>
    <definedName name="BExIT9PPVL7XGGIZS7G6QI6L7H9U" localSheetId="28" hidden="1">#REF!</definedName>
    <definedName name="BExIT9PPVL7XGGIZS7G6QI6L7H9U" hidden="1">#REF!</definedName>
    <definedName name="BExITBNYANV2S8KD56GOGCKW393R" localSheetId="18" hidden="1">#REF!</definedName>
    <definedName name="BExITBNYANV2S8KD56GOGCKW393R" localSheetId="28" hidden="1">#REF!</definedName>
    <definedName name="BExITBNYANV2S8KD56GOGCKW393R" hidden="1">#REF!</definedName>
    <definedName name="BExITGB4FVAV0LE88D7JMX7FBYXI" localSheetId="18" hidden="1">#REF!</definedName>
    <definedName name="BExITGB4FVAV0LE88D7JMX7FBYXI" localSheetId="28" hidden="1">#REF!</definedName>
    <definedName name="BExITGB4FVAV0LE88D7JMX7FBYXI" hidden="1">#REF!</definedName>
    <definedName name="BExITI3TQ14K842P38QF0PNWSWNO" localSheetId="18" hidden="1">#REF!</definedName>
    <definedName name="BExITI3TQ14K842P38QF0PNWSWNO" localSheetId="28" hidden="1">#REF!</definedName>
    <definedName name="BExITI3TQ14K842P38QF0PNWSWNO" hidden="1">#REF!</definedName>
    <definedName name="BExIU9OGER4TPMETACWUEP1UENK0" localSheetId="18" hidden="1">#REF!</definedName>
    <definedName name="BExIU9OGER4TPMETACWUEP1UENK0" localSheetId="28" hidden="1">#REF!</definedName>
    <definedName name="BExIU9OGER4TPMETACWUEP1UENK0" hidden="1">#REF!</definedName>
    <definedName name="BExIUD4OJGH65NFNQ4VMCE3R4J1X" localSheetId="18" hidden="1">#REF!</definedName>
    <definedName name="BExIUD4OJGH65NFNQ4VMCE3R4J1X" localSheetId="28" hidden="1">#REF!</definedName>
    <definedName name="BExIUD4OJGH65NFNQ4VMCE3R4J1X" hidden="1">#REF!</definedName>
    <definedName name="BExIUQM0XWNNW3MJD26EOVIT7FSU" localSheetId="18" hidden="1">#REF!</definedName>
    <definedName name="BExIUQM0XWNNW3MJD26EOVIT7FSU" localSheetId="28" hidden="1">#REF!</definedName>
    <definedName name="BExIUQM0XWNNW3MJD26EOVIT7FSU" hidden="1">#REF!</definedName>
    <definedName name="BExIUTB5OAAXYW0OFMP0PS40SPOB" localSheetId="18" hidden="1">#REF!</definedName>
    <definedName name="BExIUTB5OAAXYW0OFMP0PS40SPOB" localSheetId="28" hidden="1">#REF!</definedName>
    <definedName name="BExIUTB5OAAXYW0OFMP0PS40SPOB" hidden="1">#REF!</definedName>
    <definedName name="BExIUUT2MHIOV6R3WHA0DPM1KBKY" localSheetId="18" hidden="1">#REF!</definedName>
    <definedName name="BExIUUT2MHIOV6R3WHA0DPM1KBKY" localSheetId="28" hidden="1">#REF!</definedName>
    <definedName name="BExIUUT2MHIOV6R3WHA0DPM1KBKY" hidden="1">#REF!</definedName>
    <definedName name="BExIUYPDT1AM6MWGWQS646PIZIWC" localSheetId="18" hidden="1">#REF!</definedName>
    <definedName name="BExIUYPDT1AM6MWGWQS646PIZIWC" localSheetId="28" hidden="1">#REF!</definedName>
    <definedName name="BExIUYPDT1AM6MWGWQS646PIZIWC" hidden="1">#REF!</definedName>
    <definedName name="BExIV0I2O9F8D1UK1SI8AEYR6U0A" localSheetId="18" hidden="1">#REF!</definedName>
    <definedName name="BExIV0I2O9F8D1UK1SI8AEYR6U0A" localSheetId="28" hidden="1">#REF!</definedName>
    <definedName name="BExIV0I2O9F8D1UK1SI8AEYR6U0A" hidden="1">#REF!</definedName>
    <definedName name="BExIV2LM38XPLRTWT0R44TMQ59E5" localSheetId="18" hidden="1">#REF!</definedName>
    <definedName name="BExIV2LM38XPLRTWT0R44TMQ59E5" localSheetId="28" hidden="1">#REF!</definedName>
    <definedName name="BExIV2LM38XPLRTWT0R44TMQ59E5" hidden="1">#REF!</definedName>
    <definedName name="BExIV3HY4S0YRV1F7XEMF2YHAR2I" localSheetId="18" hidden="1">#REF!</definedName>
    <definedName name="BExIV3HY4S0YRV1F7XEMF2YHAR2I" localSheetId="28" hidden="1">#REF!</definedName>
    <definedName name="BExIV3HY4S0YRV1F7XEMF2YHAR2I" hidden="1">#REF!</definedName>
    <definedName name="BExIV6HUZFRIFLXW2SICKGTAH1PV" localSheetId="18" hidden="1">#REF!</definedName>
    <definedName name="BExIV6HUZFRIFLXW2SICKGTAH1PV" localSheetId="28" hidden="1">#REF!</definedName>
    <definedName name="BExIV6HUZFRIFLXW2SICKGTAH1PV" hidden="1">#REF!</definedName>
    <definedName name="BExIVCXWL6H5LD9DHDIA4F5U9TQL" localSheetId="18" hidden="1">#REF!</definedName>
    <definedName name="BExIVCXWL6H5LD9DHDIA4F5U9TQL" localSheetId="28" hidden="1">#REF!</definedName>
    <definedName name="BExIVCXWL6H5LD9DHDIA4F5U9TQL" hidden="1">#REF!</definedName>
    <definedName name="BExIVEVYJ7KL8QNR5ZTOSD11I5A6" localSheetId="18" hidden="1">#REF!</definedName>
    <definedName name="BExIVEVYJ7KL8QNR5ZTOSD11I5A6" localSheetId="28" hidden="1">#REF!</definedName>
    <definedName name="BExIVEVYJ7KL8QNR5ZTOSD11I5A6" hidden="1">#REF!</definedName>
    <definedName name="BExIVJ30S9U8MA1TUBRND8DGF96D" localSheetId="18" hidden="1">#REF!</definedName>
    <definedName name="BExIVJ30S9U8MA1TUBRND8DGF96D" localSheetId="28" hidden="1">#REF!</definedName>
    <definedName name="BExIVJ30S9U8MA1TUBRND8DGF96D" hidden="1">#REF!</definedName>
    <definedName name="BExIVMOIPSEWSIHIDDLOXESQ28A0" localSheetId="18" hidden="1">#REF!</definedName>
    <definedName name="BExIVMOIPSEWSIHIDDLOXESQ28A0" localSheetId="28" hidden="1">#REF!</definedName>
    <definedName name="BExIVMOIPSEWSIHIDDLOXESQ28A0" hidden="1">#REF!</definedName>
    <definedName name="BExIVNVNJX9BYDLC88NG09YF5XQ6" localSheetId="18" hidden="1">#REF!</definedName>
    <definedName name="BExIVNVNJX9BYDLC88NG09YF5XQ6" localSheetId="28" hidden="1">#REF!</definedName>
    <definedName name="BExIVNVNJX9BYDLC88NG09YF5XQ6" hidden="1">#REF!</definedName>
    <definedName name="BExIVQVKLMGSRYT1LFZH0KUIA4OR" localSheetId="18" hidden="1">#REF!</definedName>
    <definedName name="BExIVQVKLMGSRYT1LFZH0KUIA4OR" localSheetId="28" hidden="1">#REF!</definedName>
    <definedName name="BExIVQVKLMGSRYT1LFZH0KUIA4OR" hidden="1">#REF!</definedName>
    <definedName name="BExIVYTFI35KNR2XSA6N8OJYUTUR" localSheetId="18" hidden="1">#REF!</definedName>
    <definedName name="BExIVYTFI35KNR2XSA6N8OJYUTUR" localSheetId="28" hidden="1">#REF!</definedName>
    <definedName name="BExIVYTFI35KNR2XSA6N8OJYUTUR" hidden="1">#REF!</definedName>
    <definedName name="BExIVZF05SNB8DE7VLQOFG9S41HS" localSheetId="18" hidden="1">#REF!</definedName>
    <definedName name="BExIVZF05SNB8DE7VLQOFG9S41HS" localSheetId="28" hidden="1">#REF!</definedName>
    <definedName name="BExIVZF05SNB8DE7VLQOFG9S41HS" hidden="1">#REF!</definedName>
    <definedName name="BExIWB3SY3WRIVIOF988DNNODBOA" localSheetId="18" hidden="1">#REF!</definedName>
    <definedName name="BExIWB3SY3WRIVIOF988DNNODBOA" localSheetId="28" hidden="1">#REF!</definedName>
    <definedName name="BExIWB3SY3WRIVIOF988DNNODBOA" hidden="1">#REF!</definedName>
    <definedName name="BExIWB99CG0H52LRD6QWPN4L6DV2" localSheetId="18" hidden="1">#REF!</definedName>
    <definedName name="BExIWB99CG0H52LRD6QWPN4L6DV2" localSheetId="28" hidden="1">#REF!</definedName>
    <definedName name="BExIWB99CG0H52LRD6QWPN4L6DV2" hidden="1">#REF!</definedName>
    <definedName name="BExIWG1W7XP9DFYYSZAIOSHM0QLQ" localSheetId="18" hidden="1">#REF!</definedName>
    <definedName name="BExIWG1W7XP9DFYYSZAIOSHM0QLQ" localSheetId="28" hidden="1">#REF!</definedName>
    <definedName name="BExIWG1W7XP9DFYYSZAIOSHM0QLQ" hidden="1">#REF!</definedName>
    <definedName name="BExIWH3KUK94B7833DD4TB0Y6KP9" localSheetId="18" hidden="1">#REF!</definedName>
    <definedName name="BExIWH3KUK94B7833DD4TB0Y6KP9" localSheetId="28" hidden="1">#REF!</definedName>
    <definedName name="BExIWH3KUK94B7833DD4TB0Y6KP9" hidden="1">#REF!</definedName>
    <definedName name="BExIWHZXYAALPLS8CSHZHJ82LBOH" localSheetId="18" hidden="1">#REF!</definedName>
    <definedName name="BExIWHZXYAALPLS8CSHZHJ82LBOH" localSheetId="28" hidden="1">#REF!</definedName>
    <definedName name="BExIWHZXYAALPLS8CSHZHJ82LBOH" hidden="1">#REF!</definedName>
    <definedName name="BExIWJY6FHR6KOO0P8U4IZ7VD42D" localSheetId="18" hidden="1">#REF!</definedName>
    <definedName name="BExIWJY6FHR6KOO0P8U4IZ7VD42D" localSheetId="28" hidden="1">#REF!</definedName>
    <definedName name="BExIWJY6FHR6KOO0P8U4IZ7VD42D" hidden="1">#REF!</definedName>
    <definedName name="BExIWKE9MGIDWORBI43AWTUNYFAN" localSheetId="18" hidden="1">#REF!</definedName>
    <definedName name="BExIWKE9MGIDWORBI43AWTUNYFAN" localSheetId="28" hidden="1">#REF!</definedName>
    <definedName name="BExIWKE9MGIDWORBI43AWTUNYFAN" hidden="1">#REF!</definedName>
    <definedName name="BExIWPHOYLSNGZKVD3RRKOEALEUG" localSheetId="18" hidden="1">#REF!</definedName>
    <definedName name="BExIWPHOYLSNGZKVD3RRKOEALEUG" localSheetId="28" hidden="1">#REF!</definedName>
    <definedName name="BExIWPHOYLSNGZKVD3RRKOEALEUG" hidden="1">#REF!</definedName>
    <definedName name="BExIWSHLD1QIZPL5ARLXOJ9Y2CAA" localSheetId="18" hidden="1">#REF!</definedName>
    <definedName name="BExIWSHLD1QIZPL5ARLXOJ9Y2CAA" localSheetId="28" hidden="1">#REF!</definedName>
    <definedName name="BExIWSHLD1QIZPL5ARLXOJ9Y2CAA" hidden="1">#REF!</definedName>
    <definedName name="BExIX34PM5DBTRHRQWP6PL6WIX88" localSheetId="18" hidden="1">#REF!</definedName>
    <definedName name="BExIX34PM5DBTRHRQWP6PL6WIX88" localSheetId="28" hidden="1">#REF!</definedName>
    <definedName name="BExIX34PM5DBTRHRQWP6PL6WIX88" hidden="1">#REF!</definedName>
    <definedName name="BExIX5OAP9KSUE5SIZCW9P39Q4WE" localSheetId="18" hidden="1">#REF!</definedName>
    <definedName name="BExIX5OAP9KSUE5SIZCW9P39Q4WE" localSheetId="28" hidden="1">#REF!</definedName>
    <definedName name="BExIX5OAP9KSUE5SIZCW9P39Q4WE" hidden="1">#REF!</definedName>
    <definedName name="BExIXGRJPVJMUDGSG7IHPXPNO69B" localSheetId="18" hidden="1">#REF!</definedName>
    <definedName name="BExIXGRJPVJMUDGSG7IHPXPNO69B" localSheetId="28" hidden="1">#REF!</definedName>
    <definedName name="BExIXGRJPVJMUDGSG7IHPXPNO69B" hidden="1">#REF!</definedName>
    <definedName name="BExIXGWVQ9WOO0NCJLXAU4PJPOPM" localSheetId="18" hidden="1">#REF!</definedName>
    <definedName name="BExIXGWVQ9WOO0NCJLXAU4PJPOPM" localSheetId="28" hidden="1">#REF!</definedName>
    <definedName name="BExIXGWVQ9WOO0NCJLXAU4PJPOPM" hidden="1">#REF!</definedName>
    <definedName name="BExIXLK6SEOTUWQVNLCH4SAKTVGQ" localSheetId="18" hidden="1">#REF!</definedName>
    <definedName name="BExIXLK6SEOTUWQVNLCH4SAKTVGQ" localSheetId="28" hidden="1">#REF!</definedName>
    <definedName name="BExIXLK6SEOTUWQVNLCH4SAKTVGQ" hidden="1">#REF!</definedName>
    <definedName name="BExIXM5R87ZL3FHALWZXYCPHGX3E" localSheetId="18" hidden="1">#REF!</definedName>
    <definedName name="BExIXM5R87ZL3FHALWZXYCPHGX3E" localSheetId="28" hidden="1">#REF!</definedName>
    <definedName name="BExIXM5R87ZL3FHALWZXYCPHGX3E" hidden="1">#REF!</definedName>
    <definedName name="BExIXN24YK8MIB3OZ905DHU9CDH1" localSheetId="18" hidden="1">#REF!</definedName>
    <definedName name="BExIXN24YK8MIB3OZ905DHU9CDH1" localSheetId="28" hidden="1">#REF!</definedName>
    <definedName name="BExIXN24YK8MIB3OZ905DHU9CDH1" hidden="1">#REF!</definedName>
    <definedName name="BExIXS036ZCKT2Z8XZKLZ8PFWQGL" localSheetId="18" hidden="1">#REF!</definedName>
    <definedName name="BExIXS036ZCKT2Z8XZKLZ8PFWQGL" localSheetId="28" hidden="1">#REF!</definedName>
    <definedName name="BExIXS036ZCKT2Z8XZKLZ8PFWQGL" hidden="1">#REF!</definedName>
    <definedName name="BExIXY5CF9PFM0P40AZ4U51TMWV0" localSheetId="18" hidden="1">#REF!</definedName>
    <definedName name="BExIXY5CF9PFM0P40AZ4U51TMWV0" localSheetId="28" hidden="1">#REF!</definedName>
    <definedName name="BExIXY5CF9PFM0P40AZ4U51TMWV0" hidden="1">#REF!</definedName>
    <definedName name="BExIYEXJBK8JDWIRSVV4RJSKZVV1" localSheetId="18" hidden="1">#REF!</definedName>
    <definedName name="BExIYEXJBK8JDWIRSVV4RJSKZVV1" localSheetId="28" hidden="1">#REF!</definedName>
    <definedName name="BExIYEXJBK8JDWIRSVV4RJSKZVV1" hidden="1">#REF!</definedName>
    <definedName name="BExIYFJ59KLIPRTGIHX9X07UVGT3" localSheetId="18" hidden="1">#REF!</definedName>
    <definedName name="BExIYFJ59KLIPRTGIHX9X07UVGT3" localSheetId="28" hidden="1">#REF!</definedName>
    <definedName name="BExIYFJ59KLIPRTGIHX9X07UVGT3" hidden="1">#REF!</definedName>
    <definedName name="BExIYHH7GZO6BU3DC4GRLH3FD3ZS" localSheetId="18" hidden="1">#REF!</definedName>
    <definedName name="BExIYHH7GZO6BU3DC4GRLH3FD3ZS" localSheetId="28" hidden="1">#REF!</definedName>
    <definedName name="BExIYHH7GZO6BU3DC4GRLH3FD3ZS" hidden="1">#REF!</definedName>
    <definedName name="BExIYHMPBTD67ZNUL9O76FZQHYPT" localSheetId="18" hidden="1">#REF!</definedName>
    <definedName name="BExIYHMPBTD67ZNUL9O76FZQHYPT" localSheetId="28" hidden="1">#REF!</definedName>
    <definedName name="BExIYHMPBTD67ZNUL9O76FZQHYPT" hidden="1">#REF!</definedName>
    <definedName name="BExIYI2RH0K4225XO970K2IQ1E79" localSheetId="18" hidden="1">#REF!</definedName>
    <definedName name="BExIYI2RH0K4225XO970K2IQ1E79" localSheetId="28" hidden="1">#REF!</definedName>
    <definedName name="BExIYI2RH0K4225XO970K2IQ1E79" hidden="1">#REF!</definedName>
    <definedName name="BExIYMPZ0KS2KOJFQAUQJ77L7701" localSheetId="18" hidden="1">#REF!</definedName>
    <definedName name="BExIYMPZ0KS2KOJFQAUQJ77L7701" localSheetId="28" hidden="1">#REF!</definedName>
    <definedName name="BExIYMPZ0KS2KOJFQAUQJ77L7701" hidden="1">#REF!</definedName>
    <definedName name="BExIYP9Q6FV9T0R9G3UDKLS4TTYX" localSheetId="18" hidden="1">#REF!</definedName>
    <definedName name="BExIYP9Q6FV9T0R9G3UDKLS4TTYX" localSheetId="28" hidden="1">#REF!</definedName>
    <definedName name="BExIYP9Q6FV9T0R9G3UDKLS4TTYX" hidden="1">#REF!</definedName>
    <definedName name="BExIYZGLDQ1TN7BIIN4RLDP31GIM" localSheetId="18" hidden="1">#REF!</definedName>
    <definedName name="BExIYZGLDQ1TN7BIIN4RLDP31GIM" localSheetId="28" hidden="1">#REF!</definedName>
    <definedName name="BExIYZGLDQ1TN7BIIN4RLDP31GIM" hidden="1">#REF!</definedName>
    <definedName name="BExIZ4K0EZJK6PW3L8SVKTJFSWW9" localSheetId="18" hidden="1">#REF!</definedName>
    <definedName name="BExIZ4K0EZJK6PW3L8SVKTJFSWW9" localSheetId="28" hidden="1">#REF!</definedName>
    <definedName name="BExIZ4K0EZJK6PW3L8SVKTJFSWW9" hidden="1">#REF!</definedName>
    <definedName name="BExIZAECOEZGBAO29QMV14E6XDIV" localSheetId="18" hidden="1">#REF!</definedName>
    <definedName name="BExIZAECOEZGBAO29QMV14E6XDIV" localSheetId="28" hidden="1">#REF!</definedName>
    <definedName name="BExIZAECOEZGBAO29QMV14E6XDIV" hidden="1">#REF!</definedName>
    <definedName name="BExIZHQR3N1546MQS83ZJ8I6SPZ3" localSheetId="18" hidden="1">#REF!</definedName>
    <definedName name="BExIZHQR3N1546MQS83ZJ8I6SPZ3" localSheetId="28" hidden="1">#REF!</definedName>
    <definedName name="BExIZHQR3N1546MQS83ZJ8I6SPZ3" hidden="1">#REF!</definedName>
    <definedName name="BExIZKVXYD5O2JBU81F2UFJZLLSI" localSheetId="18" hidden="1">#REF!</definedName>
    <definedName name="BExIZKVXYD5O2JBU81F2UFJZLLSI" localSheetId="28" hidden="1">#REF!</definedName>
    <definedName name="BExIZKVXYD5O2JBU81F2UFJZLLSI" hidden="1">#REF!</definedName>
    <definedName name="BExIZPZDHC8HGER83WHCZAHOX7LK" localSheetId="18" hidden="1">#REF!</definedName>
    <definedName name="BExIZPZDHC8HGER83WHCZAHOX7LK" localSheetId="28" hidden="1">#REF!</definedName>
    <definedName name="BExIZPZDHC8HGER83WHCZAHOX7LK" hidden="1">#REF!</definedName>
    <definedName name="BExIZQA5XCS39QKXMYR1MH2ZIGPS" localSheetId="18" hidden="1">#REF!</definedName>
    <definedName name="BExIZQA5XCS39QKXMYR1MH2ZIGPS" localSheetId="28" hidden="1">#REF!</definedName>
    <definedName name="BExIZQA5XCS39QKXMYR1MH2ZIGPS" hidden="1">#REF!</definedName>
    <definedName name="BExIZVDLRUNAL32D9KO9X7Y4PB3O" localSheetId="18" hidden="1">#REF!</definedName>
    <definedName name="BExIZVDLRUNAL32D9KO9X7Y4PB3O" localSheetId="28" hidden="1">#REF!</definedName>
    <definedName name="BExIZVDLRUNAL32D9KO9X7Y4PB3O" hidden="1">#REF!</definedName>
    <definedName name="BExIZY2PUZ0OF9YKK1B13IW0VS6G" localSheetId="18" hidden="1">#REF!</definedName>
    <definedName name="BExIZY2PUZ0OF9YKK1B13IW0VS6G" localSheetId="28" hidden="1">#REF!</definedName>
    <definedName name="BExIZY2PUZ0OF9YKK1B13IW0VS6G" hidden="1">#REF!</definedName>
    <definedName name="BExJ08KBRR2XMWW3VZMPSQKXHZUH" localSheetId="18" hidden="1">#REF!</definedName>
    <definedName name="BExJ08KBRR2XMWW3VZMPSQKXHZUH" localSheetId="28" hidden="1">#REF!</definedName>
    <definedName name="BExJ08KBRR2XMWW3VZMPSQKXHZUH" hidden="1">#REF!</definedName>
    <definedName name="BExJ0DYJWXGE7DA39PYL3WM05U9O" localSheetId="18" hidden="1">#REF!</definedName>
    <definedName name="BExJ0DYJWXGE7DA39PYL3WM05U9O" localSheetId="28" hidden="1">#REF!</definedName>
    <definedName name="BExJ0DYJWXGE7DA39PYL3WM05U9O" hidden="1">#REF!</definedName>
    <definedName name="BExJ0JYDEZPM2303TRBXOZ74M7N6" localSheetId="18" hidden="1">#REF!</definedName>
    <definedName name="BExJ0JYDEZPM2303TRBXOZ74M7N6" localSheetId="28" hidden="1">#REF!</definedName>
    <definedName name="BExJ0JYDEZPM2303TRBXOZ74M7N6" hidden="1">#REF!</definedName>
    <definedName name="BExJ0MY8SY5J5V50H3UKE78ODTVB" localSheetId="18" hidden="1">#REF!</definedName>
    <definedName name="BExJ0MY8SY5J5V50H3UKE78ODTVB" localSheetId="28" hidden="1">#REF!</definedName>
    <definedName name="BExJ0MY8SY5J5V50H3UKE78ODTVB" hidden="1">#REF!</definedName>
    <definedName name="BExJ0YC98G37ML4N8FLP8D95EFRF" localSheetId="18" hidden="1">#REF!</definedName>
    <definedName name="BExJ0YC98G37ML4N8FLP8D95EFRF" localSheetId="28" hidden="1">#REF!</definedName>
    <definedName name="BExJ0YC98G37ML4N8FLP8D95EFRF" hidden="1">#REF!</definedName>
    <definedName name="BExKCDYKAEV45AFXHVHZZ62E5BM3" localSheetId="18" hidden="1">#REF!</definedName>
    <definedName name="BExKCDYKAEV45AFXHVHZZ62E5BM3" localSheetId="28" hidden="1">#REF!</definedName>
    <definedName name="BExKCDYKAEV45AFXHVHZZ62E5BM3" hidden="1">#REF!</definedName>
    <definedName name="BExKCYXU0W2VQVDI3N3N37K2598P" localSheetId="18" hidden="1">#REF!</definedName>
    <definedName name="BExKCYXU0W2VQVDI3N3N37K2598P" localSheetId="28" hidden="1">#REF!</definedName>
    <definedName name="BExKCYXU0W2VQVDI3N3N37K2598P" hidden="1">#REF!</definedName>
    <definedName name="BExKDJX3Z1TS0WFDD9EAO42JHL9G" localSheetId="18" hidden="1">#REF!</definedName>
    <definedName name="BExKDJX3Z1TS0WFDD9EAO42JHL9G" localSheetId="28" hidden="1">#REF!</definedName>
    <definedName name="BExKDJX3Z1TS0WFDD9EAO42JHL9G" hidden="1">#REF!</definedName>
    <definedName name="BExKDK7WVA5I2WBACAZHAHN35D0I" localSheetId="18" hidden="1">#REF!</definedName>
    <definedName name="BExKDK7WVA5I2WBACAZHAHN35D0I" localSheetId="28" hidden="1">#REF!</definedName>
    <definedName name="BExKDK7WVA5I2WBACAZHAHN35D0I" hidden="1">#REF!</definedName>
    <definedName name="BExKDKO0W4AGQO1V7K6Q4VM750FT" localSheetId="18" hidden="1">#REF!</definedName>
    <definedName name="BExKDKO0W4AGQO1V7K6Q4VM750FT" localSheetId="28" hidden="1">#REF!</definedName>
    <definedName name="BExKDKO0W4AGQO1V7K6Q4VM750FT" hidden="1">#REF!</definedName>
    <definedName name="BExKDLF10G7W77J87QWH3ZGLUCLW" localSheetId="18" hidden="1">#REF!</definedName>
    <definedName name="BExKDLF10G7W77J87QWH3ZGLUCLW" localSheetId="28" hidden="1">#REF!</definedName>
    <definedName name="BExKDLF10G7W77J87QWH3ZGLUCLW" hidden="1">#REF!</definedName>
    <definedName name="BExKE2NDBQ14HOJH945N4W9ZZFJO" localSheetId="18" hidden="1">#REF!</definedName>
    <definedName name="BExKE2NDBQ14HOJH945N4W9ZZFJO" localSheetId="28" hidden="1">#REF!</definedName>
    <definedName name="BExKE2NDBQ14HOJH945N4W9ZZFJO" hidden="1">#REF!</definedName>
    <definedName name="BExKEFE0I3MT6ZLC4T1L9465HKTN" localSheetId="18" hidden="1">#REF!</definedName>
    <definedName name="BExKEFE0I3MT6ZLC4T1L9465HKTN" localSheetId="28" hidden="1">#REF!</definedName>
    <definedName name="BExKEFE0I3MT6ZLC4T1L9465HKTN" hidden="1">#REF!</definedName>
    <definedName name="BExKEK6O5BVJP4VY02FY7JNAZ6BT" localSheetId="18" hidden="1">#REF!</definedName>
    <definedName name="BExKEK6O5BVJP4VY02FY7JNAZ6BT" localSheetId="28" hidden="1">#REF!</definedName>
    <definedName name="BExKEK6O5BVJP4VY02FY7JNAZ6BT" hidden="1">#REF!</definedName>
    <definedName name="BExKEKXK6E6QX339ELPXDIRZSJE0" localSheetId="18" hidden="1">#REF!</definedName>
    <definedName name="BExKEKXK6E6QX339ELPXDIRZSJE0" localSheetId="28" hidden="1">#REF!</definedName>
    <definedName name="BExKEKXK6E6QX339ELPXDIRZSJE0" hidden="1">#REF!</definedName>
    <definedName name="BExKEMFI35R0D4WN4A59V9QH7I5S" localSheetId="18" hidden="1">#REF!</definedName>
    <definedName name="BExKEMFI35R0D4WN4A59V9QH7I5S" localSheetId="28" hidden="1">#REF!</definedName>
    <definedName name="BExKEMFI35R0D4WN4A59V9QH7I5S" hidden="1">#REF!</definedName>
    <definedName name="BExKEOOIBMP7N8033EY2CJYCBX6H" localSheetId="18" hidden="1">#REF!</definedName>
    <definedName name="BExKEOOIBMP7N8033EY2CJYCBX6H" localSheetId="28" hidden="1">#REF!</definedName>
    <definedName name="BExKEOOIBMP7N8033EY2CJYCBX6H" hidden="1">#REF!</definedName>
    <definedName name="BExKEW0RR5LA3VC46A2BEOOMQE56" localSheetId="18" hidden="1">#REF!</definedName>
    <definedName name="BExKEW0RR5LA3VC46A2BEOOMQE56" localSheetId="28" hidden="1">#REF!</definedName>
    <definedName name="BExKEW0RR5LA3VC46A2BEOOMQE56" hidden="1">#REF!</definedName>
    <definedName name="BExKF37PTJB4PE1PUQWG20ASBX4E" localSheetId="18" hidden="1">#REF!</definedName>
    <definedName name="BExKF37PTJB4PE1PUQWG20ASBX4E" localSheetId="28" hidden="1">#REF!</definedName>
    <definedName name="BExKF37PTJB4PE1PUQWG20ASBX4E" hidden="1">#REF!</definedName>
    <definedName name="BExKFA3VI1CZK21SM0N3LZWT9LA1" localSheetId="18" hidden="1">#REF!</definedName>
    <definedName name="BExKFA3VI1CZK21SM0N3LZWT9LA1" localSheetId="28" hidden="1">#REF!</definedName>
    <definedName name="BExKFA3VI1CZK21SM0N3LZWT9LA1" hidden="1">#REF!</definedName>
    <definedName name="BExKFBB29XXT9A2LVUXYSIVKPWGB" localSheetId="18" hidden="1">#REF!</definedName>
    <definedName name="BExKFBB29XXT9A2LVUXYSIVKPWGB" localSheetId="28" hidden="1">#REF!</definedName>
    <definedName name="BExKFBB29XXT9A2LVUXYSIVKPWGB" hidden="1">#REF!</definedName>
    <definedName name="BExKFINBFV5J2NFRCL4YUO3YF0ZE" localSheetId="18" hidden="1">#REF!</definedName>
    <definedName name="BExKFINBFV5J2NFRCL4YUO3YF0ZE" localSheetId="28" hidden="1">#REF!</definedName>
    <definedName name="BExKFINBFV5J2NFRCL4YUO3YF0ZE" hidden="1">#REF!</definedName>
    <definedName name="BExKFISRBFACTAMJSALEYMY66F6X" localSheetId="18" hidden="1">#REF!</definedName>
    <definedName name="BExKFISRBFACTAMJSALEYMY66F6X" localSheetId="28" hidden="1">#REF!</definedName>
    <definedName name="BExKFISRBFACTAMJSALEYMY66F6X" hidden="1">#REF!</definedName>
    <definedName name="BExKFOSK5DJ151C4E8544UWMYTOC" localSheetId="18" hidden="1">#REF!</definedName>
    <definedName name="BExKFOSK5DJ151C4E8544UWMYTOC" localSheetId="28" hidden="1">#REF!</definedName>
    <definedName name="BExKFOSK5DJ151C4E8544UWMYTOC" hidden="1">#REF!</definedName>
    <definedName name="BExKFWL3DE1V1VOVHAFYBE85QUB7" localSheetId="18" hidden="1">#REF!</definedName>
    <definedName name="BExKFWL3DE1V1VOVHAFYBE85QUB7" localSheetId="28" hidden="1">#REF!</definedName>
    <definedName name="BExKFWL3DE1V1VOVHAFYBE85QUB7" hidden="1">#REF!</definedName>
    <definedName name="BExKFXS9NDEWPZDVGLTMOM3CFO7N" localSheetId="18" hidden="1">#REF!</definedName>
    <definedName name="BExKFXS9NDEWPZDVGLTMOM3CFO7N" localSheetId="28" hidden="1">#REF!</definedName>
    <definedName name="BExKFXS9NDEWPZDVGLTMOM3CFO7N" hidden="1">#REF!</definedName>
    <definedName name="BExKFYJC4EVEV54F82K6VKP7Q3OU" localSheetId="18" hidden="1">#REF!</definedName>
    <definedName name="BExKFYJC4EVEV54F82K6VKP7Q3OU" localSheetId="28" hidden="1">#REF!</definedName>
    <definedName name="BExKFYJC4EVEV54F82K6VKP7Q3OU" hidden="1">#REF!</definedName>
    <definedName name="BExKG4IYHBKQQ8J8FN10GB2IKO33" localSheetId="18" hidden="1">#REF!</definedName>
    <definedName name="BExKG4IYHBKQQ8J8FN10GB2IKO33" localSheetId="28" hidden="1">#REF!</definedName>
    <definedName name="BExKG4IYHBKQQ8J8FN10GB2IKO33" hidden="1">#REF!</definedName>
    <definedName name="BExKGBVDO2JNJUFOFQMF0RJG03ZK" localSheetId="18" hidden="1">#REF!</definedName>
    <definedName name="BExKGBVDO2JNJUFOFQMF0RJG03ZK" localSheetId="28" hidden="1">#REF!</definedName>
    <definedName name="BExKGBVDO2JNJUFOFQMF0RJG03ZK" hidden="1">#REF!</definedName>
    <definedName name="BExKGF0L44S78D33WMQ1A75TRKB9" localSheetId="18" hidden="1">#REF!</definedName>
    <definedName name="BExKGF0L44S78D33WMQ1A75TRKB9" localSheetId="28" hidden="1">#REF!</definedName>
    <definedName name="BExKGF0L44S78D33WMQ1A75TRKB9" hidden="1">#REF!</definedName>
    <definedName name="BExKGFRN31B3G20LMQ4LRF879J68" localSheetId="18" hidden="1">#REF!</definedName>
    <definedName name="BExKGFRN31B3G20LMQ4LRF879J68" localSheetId="28" hidden="1">#REF!</definedName>
    <definedName name="BExKGFRN31B3G20LMQ4LRF879J68" hidden="1">#REF!</definedName>
    <definedName name="BExKGJD3U3ADZILP20U3EURP0UQP" localSheetId="18" hidden="1">#REF!</definedName>
    <definedName name="BExKGJD3U3ADZILP20U3EURP0UQP" localSheetId="28" hidden="1">#REF!</definedName>
    <definedName name="BExKGJD3U3ADZILP20U3EURP0UQP" hidden="1">#REF!</definedName>
    <definedName name="BExKGNK5YGKP0YHHTAAOV17Z9EIM" localSheetId="18" hidden="1">#REF!</definedName>
    <definedName name="BExKGNK5YGKP0YHHTAAOV17Z9EIM" localSheetId="28" hidden="1">#REF!</definedName>
    <definedName name="BExKGNK5YGKP0YHHTAAOV17Z9EIM" hidden="1">#REF!</definedName>
    <definedName name="BExKGQ3T3TWGZUSNVWJE1XWXHGRQ" localSheetId="18" hidden="1">#REF!</definedName>
    <definedName name="BExKGQ3T3TWGZUSNVWJE1XWXHGRQ" localSheetId="28" hidden="1">#REF!</definedName>
    <definedName name="BExKGQ3T3TWGZUSNVWJE1XWXHGRQ" hidden="1">#REF!</definedName>
    <definedName name="BExKGV77YH9YXIQTRKK2331QGYKF" localSheetId="18" hidden="1">#REF!</definedName>
    <definedName name="BExKGV77YH9YXIQTRKK2331QGYKF" localSheetId="28" hidden="1">#REF!</definedName>
    <definedName name="BExKGV77YH9YXIQTRKK2331QGYKF" hidden="1">#REF!</definedName>
    <definedName name="BExKH3FTZ5VGTB86W9M4AB39R0G8" localSheetId="18" hidden="1">#REF!</definedName>
    <definedName name="BExKH3FTZ5VGTB86W9M4AB39R0G8" localSheetId="28" hidden="1">#REF!</definedName>
    <definedName name="BExKH3FTZ5VGTB86W9M4AB39R0G8" hidden="1">#REF!</definedName>
    <definedName name="BExKH3FV5U5O6XZM7STS3NZKQFGJ" localSheetId="18" hidden="1">#REF!</definedName>
    <definedName name="BExKH3FV5U5O6XZM7STS3NZKQFGJ" localSheetId="28" hidden="1">#REF!</definedName>
    <definedName name="BExKH3FV5U5O6XZM7STS3NZKQFGJ" hidden="1">#REF!</definedName>
    <definedName name="BExKH3W5435VN8DZ68OCKI93SEO4" localSheetId="18" hidden="1">#REF!</definedName>
    <definedName name="BExKH3W5435VN8DZ68OCKI93SEO4" localSheetId="28" hidden="1">#REF!</definedName>
    <definedName name="BExKH3W5435VN8DZ68OCKI93SEO4" hidden="1">#REF!</definedName>
    <definedName name="BExKH9L4L5ZUAA98QAZ7DB7YH4QE" localSheetId="18" hidden="1">#REF!</definedName>
    <definedName name="BExKH9L4L5ZUAA98QAZ7DB7YH4QE" localSheetId="28" hidden="1">#REF!</definedName>
    <definedName name="BExKH9L4L5ZUAA98QAZ7DB7YH4QE" hidden="1">#REF!</definedName>
    <definedName name="BExKHAMUH8NR3HRV0V6FHJE3ROLN" localSheetId="18" hidden="1">#REF!</definedName>
    <definedName name="BExKHAMUH8NR3HRV0V6FHJE3ROLN" localSheetId="28" hidden="1">#REF!</definedName>
    <definedName name="BExKHAMUH8NR3HRV0V6FHJE3ROLN" hidden="1">#REF!</definedName>
    <definedName name="BExKHCFKOWFHO2WW0N7Y5XDXEWAO" localSheetId="18" hidden="1">#REF!</definedName>
    <definedName name="BExKHCFKOWFHO2WW0N7Y5XDXEWAO" localSheetId="28" hidden="1">#REF!</definedName>
    <definedName name="BExKHCFKOWFHO2WW0N7Y5XDXEWAO" hidden="1">#REF!</definedName>
    <definedName name="BExKHIVLONZ46HLMR50DEXKEUNEP" localSheetId="18" hidden="1">#REF!</definedName>
    <definedName name="BExKHIVLONZ46HLMR50DEXKEUNEP" localSheetId="28" hidden="1">#REF!</definedName>
    <definedName name="BExKHIVLONZ46HLMR50DEXKEUNEP" hidden="1">#REF!</definedName>
    <definedName name="BExKHPM9XA0ADDK7TUR0N38EXWEP" localSheetId="18" hidden="1">#REF!</definedName>
    <definedName name="BExKHPM9XA0ADDK7TUR0N38EXWEP" localSheetId="28" hidden="1">#REF!</definedName>
    <definedName name="BExKHPM9XA0ADDK7TUR0N38EXWEP" hidden="1">#REF!</definedName>
    <definedName name="BExKHQYXEM47TMIQRQVHE4T5LT8K" localSheetId="18" hidden="1">#REF!</definedName>
    <definedName name="BExKHQYXEM47TMIQRQVHE4T5LT8K" localSheetId="28" hidden="1">#REF!</definedName>
    <definedName name="BExKHQYXEM47TMIQRQVHE4T5LT8K" hidden="1">#REF!</definedName>
    <definedName name="BExKI4076KXCDE5KXL79KT36OKLO" localSheetId="18" hidden="1">#REF!</definedName>
    <definedName name="BExKI4076KXCDE5KXL79KT36OKLO" localSheetId="28" hidden="1">#REF!</definedName>
    <definedName name="BExKI4076KXCDE5KXL79KT36OKLO" hidden="1">#REF!</definedName>
    <definedName name="BExKI7AUWXBP1WBLFRIYSNQZDWCY" localSheetId="18" hidden="1">#REF!</definedName>
    <definedName name="BExKI7AUWXBP1WBLFRIYSNQZDWCY" localSheetId="28" hidden="1">#REF!</definedName>
    <definedName name="BExKI7AUWXBP1WBLFRIYSNQZDWCY" hidden="1">#REF!</definedName>
    <definedName name="BExKI7LO70WYISR7Q0Y1ZDWO9M3B" localSheetId="18" hidden="1">#REF!</definedName>
    <definedName name="BExKI7LO70WYISR7Q0Y1ZDWO9M3B" localSheetId="28" hidden="1">#REF!</definedName>
    <definedName name="BExKI7LO70WYISR7Q0Y1ZDWO9M3B" hidden="1">#REF!</definedName>
    <definedName name="BExKIF3EIT434ZQKMDXUBJCRLMK8" localSheetId="18" hidden="1">#REF!</definedName>
    <definedName name="BExKIF3EIT434ZQKMDXUBJCRLMK8" localSheetId="28" hidden="1">#REF!</definedName>
    <definedName name="BExKIF3EIT434ZQKMDXUBJCRLMK8" hidden="1">#REF!</definedName>
    <definedName name="BExKIGQV6TXIZG039HBOJU62WP2U" localSheetId="18" hidden="1">#REF!</definedName>
    <definedName name="BExKIGQV6TXIZG039HBOJU62WP2U" localSheetId="28" hidden="1">#REF!</definedName>
    <definedName name="BExKIGQV6TXIZG039HBOJU62WP2U" hidden="1">#REF!</definedName>
    <definedName name="BExKILE008SF3KTAN8WML3XKI1NZ" localSheetId="18" hidden="1">#REF!</definedName>
    <definedName name="BExKILE008SF3KTAN8WML3XKI1NZ" localSheetId="28" hidden="1">#REF!</definedName>
    <definedName name="BExKILE008SF3KTAN8WML3XKI1NZ" hidden="1">#REF!</definedName>
    <definedName name="BExKINSBB6RS7I489QHMCOMU4Z2X" localSheetId="18" hidden="1">#REF!</definedName>
    <definedName name="BExKINSBB6RS7I489QHMCOMU4Z2X" localSheetId="28" hidden="1">#REF!</definedName>
    <definedName name="BExKINSBB6RS7I489QHMCOMU4Z2X" hidden="1">#REF!</definedName>
    <definedName name="BExKINXMPEA03CETGL1VOW1XRJIR" localSheetId="18" hidden="1">#REF!</definedName>
    <definedName name="BExKINXMPEA03CETGL1VOW1XRJIR" localSheetId="28" hidden="1">#REF!</definedName>
    <definedName name="BExKINXMPEA03CETGL1VOW1XRJIR" hidden="1">#REF!</definedName>
    <definedName name="BExKITBU5LXLZYDJS3D3BAVWEY3U" localSheetId="18" hidden="1">#REF!</definedName>
    <definedName name="BExKITBU5LXLZYDJS3D3BAVWEY3U" localSheetId="28" hidden="1">#REF!</definedName>
    <definedName name="BExKITBU5LXLZYDJS3D3BAVWEY3U" hidden="1">#REF!</definedName>
    <definedName name="BExKIU87ZKSOC2DYZWFK6SAK9I8E" localSheetId="18" hidden="1">#REF!</definedName>
    <definedName name="BExKIU87ZKSOC2DYZWFK6SAK9I8E" localSheetId="28" hidden="1">#REF!</definedName>
    <definedName name="BExKIU87ZKSOC2DYZWFK6SAK9I8E" hidden="1">#REF!</definedName>
    <definedName name="BExKJ449HLYX2DJ9UF0H9GTPSQ73" localSheetId="18" hidden="1">#REF!</definedName>
    <definedName name="BExKJ449HLYX2DJ9UF0H9GTPSQ73" localSheetId="28" hidden="1">#REF!</definedName>
    <definedName name="BExKJ449HLYX2DJ9UF0H9GTPSQ73" hidden="1">#REF!</definedName>
    <definedName name="BExKJ5649R9IC0GKQD6QI2G7C99Q" localSheetId="18" hidden="1">#REF!</definedName>
    <definedName name="BExKJ5649R9IC0GKQD6QI2G7C99Q" localSheetId="28" hidden="1">#REF!</definedName>
    <definedName name="BExKJ5649R9IC0GKQD6QI2G7C99Q" hidden="1">#REF!</definedName>
    <definedName name="BExKJEB4FXIMV2AAE9S3FCGRK1R0" localSheetId="18" hidden="1">#REF!</definedName>
    <definedName name="BExKJEB4FXIMV2AAE9S3FCGRK1R0" localSheetId="28" hidden="1">#REF!</definedName>
    <definedName name="BExKJEB4FXIMV2AAE9S3FCGRK1R0" hidden="1">#REF!</definedName>
    <definedName name="BExKJELX2RUC8UEC56IZPYYZXHA7" localSheetId="18" hidden="1">#REF!</definedName>
    <definedName name="BExKJELX2RUC8UEC56IZPYYZXHA7" localSheetId="28" hidden="1">#REF!</definedName>
    <definedName name="BExKJELX2RUC8UEC56IZPYYZXHA7" hidden="1">#REF!</definedName>
    <definedName name="BExKJI7CV9I6ILFIZ3SVO4DGK64J" localSheetId="18" hidden="1">#REF!</definedName>
    <definedName name="BExKJI7CV9I6ILFIZ3SVO4DGK64J" localSheetId="28" hidden="1">#REF!</definedName>
    <definedName name="BExKJI7CV9I6ILFIZ3SVO4DGK64J" hidden="1">#REF!</definedName>
    <definedName name="BExKJINMXS61G2TZEXCJAWVV4F57" localSheetId="18" hidden="1">#REF!</definedName>
    <definedName name="BExKJINMXS61G2TZEXCJAWVV4F57" localSheetId="28" hidden="1">#REF!</definedName>
    <definedName name="BExKJINMXS61G2TZEXCJAWVV4F57" hidden="1">#REF!</definedName>
    <definedName name="BExKJK5ME8KB7HA0180L7OUZDDGV" localSheetId="18" hidden="1">#REF!</definedName>
    <definedName name="BExKJK5ME8KB7HA0180L7OUZDDGV" localSheetId="28" hidden="1">#REF!</definedName>
    <definedName name="BExKJK5ME8KB7HA0180L7OUZDDGV" hidden="1">#REF!</definedName>
    <definedName name="BExKJLY652HI5GNEEWQXOB08K2C1" localSheetId="18" hidden="1">#REF!</definedName>
    <definedName name="BExKJLY652HI5GNEEWQXOB08K2C1" localSheetId="28" hidden="1">#REF!</definedName>
    <definedName name="BExKJLY652HI5GNEEWQXOB08K2C1" hidden="1">#REF!</definedName>
    <definedName name="BExKJN5IF0VMDILJ5K8ZENF2QYV1" localSheetId="18" hidden="1">#REF!</definedName>
    <definedName name="BExKJN5IF0VMDILJ5K8ZENF2QYV1" localSheetId="28" hidden="1">#REF!</definedName>
    <definedName name="BExKJN5IF0VMDILJ5K8ZENF2QYV1" hidden="1">#REF!</definedName>
    <definedName name="BExKJUSJPFUIK20FTVAFJWR2OUYX" localSheetId="18" hidden="1">#REF!</definedName>
    <definedName name="BExKJUSJPFUIK20FTVAFJWR2OUYX" localSheetId="28" hidden="1">#REF!</definedName>
    <definedName name="BExKJUSJPFUIK20FTVAFJWR2OUYX" hidden="1">#REF!</definedName>
    <definedName name="BExKJXHNZTE5OMRQ1KTVM1DIQE9I" localSheetId="18" hidden="1">#REF!</definedName>
    <definedName name="BExKJXHNZTE5OMRQ1KTVM1DIQE9I" localSheetId="28" hidden="1">#REF!</definedName>
    <definedName name="BExKJXHNZTE5OMRQ1KTVM1DIQE9I" hidden="1">#REF!</definedName>
    <definedName name="BExKK8VP5RS3D0UXZVKA37C4SYBP" localSheetId="18" hidden="1">#REF!</definedName>
    <definedName name="BExKK8VP5RS3D0UXZVKA37C4SYBP" localSheetId="28" hidden="1">#REF!</definedName>
    <definedName name="BExKK8VP5RS3D0UXZVKA37C4SYBP" hidden="1">#REF!</definedName>
    <definedName name="BExKKIM9NPF6B3SPMPIQB27HQME4" localSheetId="18" hidden="1">#REF!</definedName>
    <definedName name="BExKKIM9NPF6B3SPMPIQB27HQME4" localSheetId="28" hidden="1">#REF!</definedName>
    <definedName name="BExKKIM9NPF6B3SPMPIQB27HQME4" hidden="1">#REF!</definedName>
    <definedName name="BExKKIX1BCBQ4R3K41QD8NTV0OV0" localSheetId="18" hidden="1">#REF!</definedName>
    <definedName name="BExKKIX1BCBQ4R3K41QD8NTV0OV0" localSheetId="28" hidden="1">#REF!</definedName>
    <definedName name="BExKKIX1BCBQ4R3K41QD8NTV0OV0" hidden="1">#REF!</definedName>
    <definedName name="BExKKJ2IHMOO66DQ0V2YABR4GV05" localSheetId="18" hidden="1">#REF!</definedName>
    <definedName name="BExKKJ2IHMOO66DQ0V2YABR4GV05" localSheetId="28" hidden="1">#REF!</definedName>
    <definedName name="BExKKJ2IHMOO66DQ0V2YABR4GV05" hidden="1">#REF!</definedName>
    <definedName name="BExKKQ3ZWADYV03YHMXDOAMU90EB" localSheetId="18" hidden="1">#REF!</definedName>
    <definedName name="BExKKQ3ZWADYV03YHMXDOAMU90EB" localSheetId="28" hidden="1">#REF!</definedName>
    <definedName name="BExKKQ3ZWADYV03YHMXDOAMU90EB" hidden="1">#REF!</definedName>
    <definedName name="BExKKUGD2HMJWQEYZ8H3X1BMXFS9" localSheetId="18" hidden="1">#REF!</definedName>
    <definedName name="BExKKUGD2HMJWQEYZ8H3X1BMXFS9" localSheetId="28" hidden="1">#REF!</definedName>
    <definedName name="BExKKUGD2HMJWQEYZ8H3X1BMXFS9" hidden="1">#REF!</definedName>
    <definedName name="BExKKX05KCZZZPKOR1NE5A8RGVT4" localSheetId="18" hidden="1">#REF!</definedName>
    <definedName name="BExKKX05KCZZZPKOR1NE5A8RGVT4" localSheetId="28" hidden="1">#REF!</definedName>
    <definedName name="BExKKX05KCZZZPKOR1NE5A8RGVT4" hidden="1">#REF!</definedName>
    <definedName name="BExKL3QUCLQLECGZM555PRF8EN56" localSheetId="18" hidden="1">#REF!</definedName>
    <definedName name="BExKL3QUCLQLECGZM555PRF8EN56" localSheetId="28" hidden="1">#REF!</definedName>
    <definedName name="BExKL3QUCLQLECGZM555PRF8EN56" hidden="1">#REF!</definedName>
    <definedName name="BExKL7CGLA62V9UQH9ZDEHIK8W4O" localSheetId="18" hidden="1">#REF!</definedName>
    <definedName name="BExKL7CGLA62V9UQH9ZDEHIK8W4O" localSheetId="28" hidden="1">#REF!</definedName>
    <definedName name="BExKL7CGLA62V9UQH9ZDEHIK8W4O" hidden="1">#REF!</definedName>
    <definedName name="BExKLD6S9L66QYREYHBE5J44OK7X" localSheetId="18" hidden="1">#REF!</definedName>
    <definedName name="BExKLD6S9L66QYREYHBE5J44OK7X" localSheetId="28" hidden="1">#REF!</definedName>
    <definedName name="BExKLD6S9L66QYREYHBE5J44OK7X" hidden="1">#REF!</definedName>
    <definedName name="BExKLEZK32L28GYJWVO63BZ5E1JD" localSheetId="18" hidden="1">#REF!</definedName>
    <definedName name="BExKLEZK32L28GYJWVO63BZ5E1JD" localSheetId="28" hidden="1">#REF!</definedName>
    <definedName name="BExKLEZK32L28GYJWVO63BZ5E1JD" hidden="1">#REF!</definedName>
    <definedName name="BExKLLKVVHT06LA55JB2FC871DC5" localSheetId="18" hidden="1">#REF!</definedName>
    <definedName name="BExKLLKVVHT06LA55JB2FC871DC5" localSheetId="28" hidden="1">#REF!</definedName>
    <definedName name="BExKLLKVVHT06LA55JB2FC871DC5" hidden="1">#REF!</definedName>
    <definedName name="BExKMKNALVJRCZS69GFJA4M1J08O" localSheetId="18" hidden="1">#REF!</definedName>
    <definedName name="BExKMKNALVJRCZS69GFJA4M1J08O" localSheetId="28" hidden="1">#REF!</definedName>
    <definedName name="BExKMKNALVJRCZS69GFJA4M1J08O" hidden="1">#REF!</definedName>
    <definedName name="BExKMMFZIDRFNSBCWVADJ4S2JE52" localSheetId="18" hidden="1">#REF!</definedName>
    <definedName name="BExKMMFZIDRFNSBCWVADJ4S2JE52" localSheetId="28" hidden="1">#REF!</definedName>
    <definedName name="BExKMMFZIDRFNSBCWVADJ4S2JE52" hidden="1">#REF!</definedName>
    <definedName name="BExKMRZJS845FERFW6HUXLFAOMYD" localSheetId="18" hidden="1">#REF!</definedName>
    <definedName name="BExKMRZJS845FERFW6HUXLFAOMYD" localSheetId="28" hidden="1">#REF!</definedName>
    <definedName name="BExKMRZJS845FERFW6HUXLFAOMYD" hidden="1">#REF!</definedName>
    <definedName name="BExKMS514WWPGUGRYGTH6XU97T8B" localSheetId="18" hidden="1">#REF!</definedName>
    <definedName name="BExKMS514WWPGUGRYGTH6XU97T8B" localSheetId="28" hidden="1">#REF!</definedName>
    <definedName name="BExKMS514WWPGUGRYGTH6XU97T8B" hidden="1">#REF!</definedName>
    <definedName name="BExKMUDV8AH8HQAD5HJVUW7GFDWU" localSheetId="18" hidden="1">#REF!</definedName>
    <definedName name="BExKMUDV8AH8HQAD5HJVUW7GFDWU" localSheetId="28" hidden="1">#REF!</definedName>
    <definedName name="BExKMUDV8AH8HQAD5HJVUW7GFDWU" hidden="1">#REF!</definedName>
    <definedName name="BExKMWBX4EH3EYJ07UFEM08NB40Z" localSheetId="18" hidden="1">#REF!</definedName>
    <definedName name="BExKMWBX4EH3EYJ07UFEM08NB40Z" localSheetId="28" hidden="1">#REF!</definedName>
    <definedName name="BExKMWBX4EH3EYJ07UFEM08NB40Z" hidden="1">#REF!</definedName>
    <definedName name="BExKN4Q70IU9OY91QRUSK3044MQD" localSheetId="18" hidden="1">#REF!</definedName>
    <definedName name="BExKN4Q70IU9OY91QRUSK3044MQD" localSheetId="28" hidden="1">#REF!</definedName>
    <definedName name="BExKN4Q70IU9OY91QRUSK3044MQD" hidden="1">#REF!</definedName>
    <definedName name="BExKNBGV2IR3S7M0BX4810KZB4V3" localSheetId="18" hidden="1">#REF!</definedName>
    <definedName name="BExKNBGV2IR3S7M0BX4810KZB4V3" localSheetId="28" hidden="1">#REF!</definedName>
    <definedName name="BExKNBGV2IR3S7M0BX4810KZB4V3" hidden="1">#REF!</definedName>
    <definedName name="BExKNCTBZTSY3MO42VU5PLV6YUHZ" localSheetId="18" hidden="1">#REF!</definedName>
    <definedName name="BExKNCTBZTSY3MO42VU5PLV6YUHZ" localSheetId="28" hidden="1">#REF!</definedName>
    <definedName name="BExKNCTBZTSY3MO42VU5PLV6YUHZ" hidden="1">#REF!</definedName>
    <definedName name="BExKNGV2YY749C42AQ2T9QNIE5C3" localSheetId="18" hidden="1">#REF!</definedName>
    <definedName name="BExKNGV2YY749C42AQ2T9QNIE5C3" localSheetId="28" hidden="1">#REF!</definedName>
    <definedName name="BExKNGV2YY749C42AQ2T9QNIE5C3" hidden="1">#REF!</definedName>
    <definedName name="BExKNH0F1WPNUEQITIUN5T4NDX9H" localSheetId="18" hidden="1">#REF!</definedName>
    <definedName name="BExKNH0F1WPNUEQITIUN5T4NDX9H" localSheetId="28" hidden="1">#REF!</definedName>
    <definedName name="BExKNH0F1WPNUEQITIUN5T4NDX9H" hidden="1">#REF!</definedName>
    <definedName name="BExKNV8UOHVWEHDJWI2WMJ9X6QHZ" localSheetId="18" hidden="1">#REF!</definedName>
    <definedName name="BExKNV8UOHVWEHDJWI2WMJ9X6QHZ" localSheetId="28" hidden="1">#REF!</definedName>
    <definedName name="BExKNV8UOHVWEHDJWI2WMJ9X6QHZ" hidden="1">#REF!</definedName>
    <definedName name="BExKNZLD7UATC1MYRNJD8H2NH4KU" localSheetId="18" hidden="1">#REF!</definedName>
    <definedName name="BExKNZLD7UATC1MYRNJD8H2NH4KU" localSheetId="28" hidden="1">#REF!</definedName>
    <definedName name="BExKNZLD7UATC1MYRNJD8H2NH4KU" hidden="1">#REF!</definedName>
    <definedName name="BExKNZQUKQQG2Y97R74G4O4BJP1L" localSheetId="18" hidden="1">#REF!</definedName>
    <definedName name="BExKNZQUKQQG2Y97R74G4O4BJP1L" localSheetId="28" hidden="1">#REF!</definedName>
    <definedName name="BExKNZQUKQQG2Y97R74G4O4BJP1L" hidden="1">#REF!</definedName>
    <definedName name="BExKO06X0EAD3ABEG1E8PWLDWHBA" localSheetId="18" hidden="1">#REF!</definedName>
    <definedName name="BExKO06X0EAD3ABEG1E8PWLDWHBA" localSheetId="28" hidden="1">#REF!</definedName>
    <definedName name="BExKO06X0EAD3ABEG1E8PWLDWHBA" hidden="1">#REF!</definedName>
    <definedName name="BExKO2AHHSGNI1AZOIOW21KPXKPE" localSheetId="18" hidden="1">#REF!</definedName>
    <definedName name="BExKO2AHHSGNI1AZOIOW21KPXKPE" localSheetId="28" hidden="1">#REF!</definedName>
    <definedName name="BExKO2AHHSGNI1AZOIOW21KPXKPE" hidden="1">#REF!</definedName>
    <definedName name="BExKO2FXWJWC5IZLDN8JHYILQJ2N" localSheetId="18" hidden="1">#REF!</definedName>
    <definedName name="BExKO2FXWJWC5IZLDN8JHYILQJ2N" localSheetId="28" hidden="1">#REF!</definedName>
    <definedName name="BExKO2FXWJWC5IZLDN8JHYILQJ2N" hidden="1">#REF!</definedName>
    <definedName name="BExKO438WZ8FKOU00NURGFMOYXWN" localSheetId="18" hidden="1">#REF!</definedName>
    <definedName name="BExKO438WZ8FKOU00NURGFMOYXWN" localSheetId="28" hidden="1">#REF!</definedName>
    <definedName name="BExKO438WZ8FKOU00NURGFMOYXWN" hidden="1">#REF!</definedName>
    <definedName name="BExKO551EZ73M80UFHBQE7BQVU4L" localSheetId="18" hidden="1">#REF!</definedName>
    <definedName name="BExKO551EZ73M80UFHBQE7BQVU4L" localSheetId="28" hidden="1">#REF!</definedName>
    <definedName name="BExKO551EZ73M80UFHBQE7BQVU4L" hidden="1">#REF!</definedName>
    <definedName name="BExKOBA4VTRV9YG31IM1PDDO3J9M" localSheetId="18" hidden="1">#REF!</definedName>
    <definedName name="BExKOBA4VTRV9YG31IM1PDDO3J9M" localSheetId="28" hidden="1">#REF!</definedName>
    <definedName name="BExKOBA4VTRV9YG31IM1PDDO3J9M" hidden="1">#REF!</definedName>
    <definedName name="BExKODIZGWW2EQD0FEYW6WK6XLCM" localSheetId="18" hidden="1">#REF!</definedName>
    <definedName name="BExKODIZGWW2EQD0FEYW6WK6XLCM" localSheetId="28" hidden="1">#REF!</definedName>
    <definedName name="BExKODIZGWW2EQD0FEYW6WK6XLCM" hidden="1">#REF!</definedName>
    <definedName name="BExKOPO2HPWVQGAKW8LOZMPIDEFG" localSheetId="18" hidden="1">#REF!</definedName>
    <definedName name="BExKOPO2HPWVQGAKW8LOZMPIDEFG" localSheetId="28" hidden="1">#REF!</definedName>
    <definedName name="BExKOPO2HPWVQGAKW8LOZMPIDEFG" hidden="1">#REF!</definedName>
    <definedName name="BExKP7SRQ3MN5BDYXV2XMBQNUH23" localSheetId="18" hidden="1">#REF!</definedName>
    <definedName name="BExKP7SRQ3MN5BDYXV2XMBQNUH23" localSheetId="28" hidden="1">#REF!</definedName>
    <definedName name="BExKP7SRQ3MN5BDYXV2XMBQNUH23" hidden="1">#REF!</definedName>
    <definedName name="BExKPEZP0QTKOTLIMMIFSVTHQEEK" localSheetId="18" hidden="1">#REF!</definedName>
    <definedName name="BExKPEZP0QTKOTLIMMIFSVTHQEEK" localSheetId="28" hidden="1">#REF!</definedName>
    <definedName name="BExKPEZP0QTKOTLIMMIFSVTHQEEK" hidden="1">#REF!</definedName>
    <definedName name="BExKPFFSVTL757PNITV8R9RN4452" localSheetId="18" hidden="1">#REF!</definedName>
    <definedName name="BExKPFFSVTL757PNITV8R9RN4452" localSheetId="28" hidden="1">#REF!</definedName>
    <definedName name="BExKPFFSVTL757PNITV8R9RN4452" hidden="1">#REF!</definedName>
    <definedName name="BExKPIL5ZWOXQAENH3VP3ZHA2N7N" localSheetId="18" hidden="1">#REF!</definedName>
    <definedName name="BExKPIL5ZWOXQAENH3VP3ZHA2N7N" localSheetId="28" hidden="1">#REF!</definedName>
    <definedName name="BExKPIL5ZWOXQAENH3VP3ZHA2N7N" hidden="1">#REF!</definedName>
    <definedName name="BExKPJHKPVROP9QX9BMBZMU2HEZ1" localSheetId="18" hidden="1">#REF!</definedName>
    <definedName name="BExKPJHKPVROP9QX9BMBZMU2HEZ1" localSheetId="28" hidden="1">#REF!</definedName>
    <definedName name="BExKPJHKPVROP9QX9BMBZMU2HEZ1" hidden="1">#REF!</definedName>
    <definedName name="BExKPLQJX0HJ8OTXBXH9IC9J2V0W" localSheetId="18" hidden="1">#REF!</definedName>
    <definedName name="BExKPLQJX0HJ8OTXBXH9IC9J2V0W" localSheetId="28" hidden="1">#REF!</definedName>
    <definedName name="BExKPLQJX0HJ8OTXBXH9IC9J2V0W" hidden="1">#REF!</definedName>
    <definedName name="BExKPN8C7GN36ZJZHLOB74LU6KT0" localSheetId="18" hidden="1">#REF!</definedName>
    <definedName name="BExKPN8C7GN36ZJZHLOB74LU6KT0" localSheetId="28" hidden="1">#REF!</definedName>
    <definedName name="BExKPN8C7GN36ZJZHLOB74LU6KT0" hidden="1">#REF!</definedName>
    <definedName name="BExKPX9VZ1J5021Q98K60HMPJU58" localSheetId="18" hidden="1">#REF!</definedName>
    <definedName name="BExKPX9VZ1J5021Q98K60HMPJU58" localSheetId="28" hidden="1">#REF!</definedName>
    <definedName name="BExKPX9VZ1J5021Q98K60HMPJU58" hidden="1">#REF!</definedName>
    <definedName name="BExKQGGEP203MUWSJVORTY7RFOFT" localSheetId="18" hidden="1">#REF!</definedName>
    <definedName name="BExKQGGEP203MUWSJVORTY7RFOFT" localSheetId="28" hidden="1">#REF!</definedName>
    <definedName name="BExKQGGEP203MUWSJVORTY7RFOFT" hidden="1">#REF!</definedName>
    <definedName name="BExKQJGAAWNM3NT19E9I0CQDBTU0" localSheetId="18" hidden="1">#REF!</definedName>
    <definedName name="BExKQJGAAWNM3NT19E9I0CQDBTU0" localSheetId="28" hidden="1">#REF!</definedName>
    <definedName name="BExKQJGAAWNM3NT19E9I0CQDBTU0" hidden="1">#REF!</definedName>
    <definedName name="BExKQM5GJ1ZN5REKFE7YVBQ0KXWF" localSheetId="18" hidden="1">#REF!</definedName>
    <definedName name="BExKQM5GJ1ZN5REKFE7YVBQ0KXWF" localSheetId="28" hidden="1">#REF!</definedName>
    <definedName name="BExKQM5GJ1ZN5REKFE7YVBQ0KXWF" hidden="1">#REF!</definedName>
    <definedName name="BExKQQ71278061G7ZFYGPWOMOMY2" localSheetId="18" hidden="1">#REF!</definedName>
    <definedName name="BExKQQ71278061G7ZFYGPWOMOMY2" localSheetId="28" hidden="1">#REF!</definedName>
    <definedName name="BExKQQ71278061G7ZFYGPWOMOMY2" hidden="1">#REF!</definedName>
    <definedName name="BExKQTXRG3ECU8NT47UR7643LO5G" localSheetId="18" hidden="1">#REF!</definedName>
    <definedName name="BExKQTXRG3ECU8NT47UR7643LO5G" localSheetId="28" hidden="1">#REF!</definedName>
    <definedName name="BExKQTXRG3ECU8NT47UR7643LO5G" hidden="1">#REF!</definedName>
    <definedName name="BExKQVL7HPOIZ4FHANDFMVOJLEPR" localSheetId="18" hidden="1">#REF!</definedName>
    <definedName name="BExKQVL7HPOIZ4FHANDFMVOJLEPR" localSheetId="28" hidden="1">#REF!</definedName>
    <definedName name="BExKQVL7HPOIZ4FHANDFMVOJLEPR" hidden="1">#REF!</definedName>
    <definedName name="BExKR3ZAJRYXZB4M7XZPK0I7E55W" localSheetId="18" hidden="1">#REF!</definedName>
    <definedName name="BExKR3ZAJRYXZB4M7XZPK0I7E55W" localSheetId="28" hidden="1">#REF!</definedName>
    <definedName name="BExKR3ZAJRYXZB4M7XZPK0I7E55W" hidden="1">#REF!</definedName>
    <definedName name="BExKR8RZSEHW184G0Z56B4EGNU72" localSheetId="18" hidden="1">#REF!</definedName>
    <definedName name="BExKR8RZSEHW184G0Z56B4EGNU72" localSheetId="28" hidden="1">#REF!</definedName>
    <definedName name="BExKR8RZSEHW184G0Z56B4EGNU72" hidden="1">#REF!</definedName>
    <definedName name="BExKRHM60KUPM7RGAAFRSKX4TMS5" localSheetId="18" hidden="1">#REF!</definedName>
    <definedName name="BExKRHM60KUPM7RGAAFRSKX4TMS5" localSheetId="28" hidden="1">#REF!</definedName>
    <definedName name="BExKRHM60KUPM7RGAAFRSKX4TMS5" hidden="1">#REF!</definedName>
    <definedName name="BExKRQB2LX164R610N3VXJPD3C1W" localSheetId="18" hidden="1">#REF!</definedName>
    <definedName name="BExKRQB2LX164R610N3VXJPD3C1W" localSheetId="28" hidden="1">#REF!</definedName>
    <definedName name="BExKRQB2LX164R610N3VXJPD3C1W" hidden="1">#REF!</definedName>
    <definedName name="BExKRVUSQ6PA7ZYQSTEQL3X7PB9P" localSheetId="18" hidden="1">#REF!</definedName>
    <definedName name="BExKRVUSQ6PA7ZYQSTEQL3X7PB9P" localSheetId="28" hidden="1">#REF!</definedName>
    <definedName name="BExKRVUSQ6PA7ZYQSTEQL3X7PB9P" hidden="1">#REF!</definedName>
    <definedName name="BExKRY3KZ7F7RB2KH8HXSQ85IEQO" localSheetId="18" hidden="1">#REF!</definedName>
    <definedName name="BExKRY3KZ7F7RB2KH8HXSQ85IEQO" localSheetId="28" hidden="1">#REF!</definedName>
    <definedName name="BExKRY3KZ7F7RB2KH8HXSQ85IEQO" hidden="1">#REF!</definedName>
    <definedName name="BExKS91CCVW1YKNE1EQ4MCE1E9JX" localSheetId="18" hidden="1">#REF!</definedName>
    <definedName name="BExKS91CCVW1YKNE1EQ4MCE1E9JX" localSheetId="28" hidden="1">#REF!</definedName>
    <definedName name="BExKS91CCVW1YKNE1EQ4MCE1E9JX" hidden="1">#REF!</definedName>
    <definedName name="BExKSA37DZTCK6H13HPIKR0ZFVL8" localSheetId="18" hidden="1">#REF!</definedName>
    <definedName name="BExKSA37DZTCK6H13HPIKR0ZFVL8" localSheetId="28" hidden="1">#REF!</definedName>
    <definedName name="BExKSA37DZTCK6H13HPIKR0ZFVL8" hidden="1">#REF!</definedName>
    <definedName name="BExKSB51O073JLM4PEU353GBBSMI" localSheetId="18" hidden="1">#REF!</definedName>
    <definedName name="BExKSB51O073JLM4PEU353GBBSMI" localSheetId="28" hidden="1">#REF!</definedName>
    <definedName name="BExKSB51O073JLM4PEU353GBBSMI" hidden="1">#REF!</definedName>
    <definedName name="BExKSC1EDUXA6RM44LZV6HMMHKLX" localSheetId="18" hidden="1">#REF!</definedName>
    <definedName name="BExKSC1EDUXA6RM44LZV6HMMHKLX" localSheetId="28" hidden="1">#REF!</definedName>
    <definedName name="BExKSC1EDUXA6RM44LZV6HMMHKLX" hidden="1">#REF!</definedName>
    <definedName name="BExKSFMOMSZYDE0WNC94F40S6636" localSheetId="18" hidden="1">#REF!</definedName>
    <definedName name="BExKSFMOMSZYDE0WNC94F40S6636" localSheetId="28" hidden="1">#REF!</definedName>
    <definedName name="BExKSFMOMSZYDE0WNC94F40S6636" hidden="1">#REF!</definedName>
    <definedName name="BExKSHQ9K79S8KYUWIV5M5LAHHF1" localSheetId="18" hidden="1">#REF!</definedName>
    <definedName name="BExKSHQ9K79S8KYUWIV5M5LAHHF1" localSheetId="28" hidden="1">#REF!</definedName>
    <definedName name="BExKSHQ9K79S8KYUWIV5M5LAHHF1" hidden="1">#REF!</definedName>
    <definedName name="BExKSJTWG9L3FCX8FLK4EMUJMF27" localSheetId="18" hidden="1">#REF!</definedName>
    <definedName name="BExKSJTWG9L3FCX8FLK4EMUJMF27" localSheetId="28" hidden="1">#REF!</definedName>
    <definedName name="BExKSJTWG9L3FCX8FLK4EMUJMF27" hidden="1">#REF!</definedName>
    <definedName name="BExKSU0MKNAVZYYPKCYTZDWQX4R8" localSheetId="18" hidden="1">#REF!</definedName>
    <definedName name="BExKSU0MKNAVZYYPKCYTZDWQX4R8" localSheetId="28" hidden="1">#REF!</definedName>
    <definedName name="BExKSU0MKNAVZYYPKCYTZDWQX4R8" hidden="1">#REF!</definedName>
    <definedName name="BExKSX60G1MUS689FXIGYP2F7C62" localSheetId="18" hidden="1">#REF!</definedName>
    <definedName name="BExKSX60G1MUS689FXIGYP2F7C62" localSheetId="28" hidden="1">#REF!</definedName>
    <definedName name="BExKSX60G1MUS689FXIGYP2F7C62" hidden="1">#REF!</definedName>
    <definedName name="BExKT2UZ7Y2VWF5NQE18SJRLD2RN" localSheetId="18" hidden="1">#REF!</definedName>
    <definedName name="BExKT2UZ7Y2VWF5NQE18SJRLD2RN" localSheetId="28" hidden="1">#REF!</definedName>
    <definedName name="BExKT2UZ7Y2VWF5NQE18SJRLD2RN" hidden="1">#REF!</definedName>
    <definedName name="BExKT3GJFNGAM09H5F615E36A38C" localSheetId="18" hidden="1">#REF!</definedName>
    <definedName name="BExKT3GJFNGAM09H5F615E36A38C" localSheetId="28" hidden="1">#REF!</definedName>
    <definedName name="BExKT3GJFNGAM09H5F615E36A38C" hidden="1">#REF!</definedName>
    <definedName name="BExKTD1UM9PTLYETG1RM502XDNC0" localSheetId="18" hidden="1">#REF!</definedName>
    <definedName name="BExKTD1UM9PTLYETG1RM502XDNC0" localSheetId="28" hidden="1">#REF!</definedName>
    <definedName name="BExKTD1UM9PTLYETG1RM502XDNC0" hidden="1">#REF!</definedName>
    <definedName name="BExKTJN26AY45CE6JUAX3OIL48F7" localSheetId="18" hidden="1">#REF!</definedName>
    <definedName name="BExKTJN26AY45CE6JUAX3OIL48F7" localSheetId="28" hidden="1">#REF!</definedName>
    <definedName name="BExKTJN26AY45CE6JUAX3OIL48F7" hidden="1">#REF!</definedName>
    <definedName name="BExKTQZGN8GI3XGSEXMPCCA3S19H" localSheetId="18" hidden="1">#REF!</definedName>
    <definedName name="BExKTQZGN8GI3XGSEXMPCCA3S19H" localSheetId="28" hidden="1">#REF!</definedName>
    <definedName name="BExKTQZGN8GI3XGSEXMPCCA3S19H" hidden="1">#REF!</definedName>
    <definedName name="BExKTUKYYU0F6TUW1RXV24LRAZFE" localSheetId="18" hidden="1">#REF!</definedName>
    <definedName name="BExKTUKYYU0F6TUW1RXV24LRAZFE" localSheetId="28" hidden="1">#REF!</definedName>
    <definedName name="BExKTUKYYU0F6TUW1RXV24LRAZFE" hidden="1">#REF!</definedName>
    <definedName name="BExKU3FBLHQBIUTN6XEZW5GC9OG1" localSheetId="18" hidden="1">#REF!</definedName>
    <definedName name="BExKU3FBLHQBIUTN6XEZW5GC9OG1" localSheetId="28" hidden="1">#REF!</definedName>
    <definedName name="BExKU3FBLHQBIUTN6XEZW5GC9OG1" hidden="1">#REF!</definedName>
    <definedName name="BExKU82I99FEUIZLODXJDOJC96CQ" localSheetId="18" hidden="1">#REF!</definedName>
    <definedName name="BExKU82I99FEUIZLODXJDOJC96CQ" localSheetId="28" hidden="1">#REF!</definedName>
    <definedName name="BExKU82I99FEUIZLODXJDOJC96CQ" hidden="1">#REF!</definedName>
    <definedName name="BExKUDM0DFSCM3D91SH0XLXJSL18" localSheetId="18" hidden="1">#REF!</definedName>
    <definedName name="BExKUDM0DFSCM3D91SH0XLXJSL18" localSheetId="28" hidden="1">#REF!</definedName>
    <definedName name="BExKUDM0DFSCM3D91SH0XLXJSL18" hidden="1">#REF!</definedName>
    <definedName name="BExKUHYKD9TJTMQOOBS4EX04FCEZ" localSheetId="18" hidden="1">#REF!</definedName>
    <definedName name="BExKUHYKD9TJTMQOOBS4EX04FCEZ" localSheetId="28" hidden="1">#REF!</definedName>
    <definedName name="BExKUHYKD9TJTMQOOBS4EX04FCEZ" hidden="1">#REF!</definedName>
    <definedName name="BExKULEKJLA77AUQPDUHSM94Y76Z" localSheetId="18" hidden="1">#REF!</definedName>
    <definedName name="BExKULEKJLA77AUQPDUHSM94Y76Z" localSheetId="28" hidden="1">#REF!</definedName>
    <definedName name="BExKULEKJLA77AUQPDUHSM94Y76Z" hidden="1">#REF!</definedName>
    <definedName name="BExKUXE506JSYMR4CV866RHRDYR9" localSheetId="18" hidden="1">#REF!</definedName>
    <definedName name="BExKUXE506JSYMR4CV866RHRDYR9" localSheetId="28" hidden="1">#REF!</definedName>
    <definedName name="BExKUXE506JSYMR4CV866RHRDYR9" hidden="1">#REF!</definedName>
    <definedName name="BExKV08R85MKI3MAX9E2HERNQUNL" localSheetId="18" hidden="1">#REF!</definedName>
    <definedName name="BExKV08R85MKI3MAX9E2HERNQUNL" localSheetId="28" hidden="1">#REF!</definedName>
    <definedName name="BExKV08R85MKI3MAX9E2HERNQUNL" hidden="1">#REF!</definedName>
    <definedName name="BExKV4AAUNNJL5JWD7PX6BFKVS6O" localSheetId="18" hidden="1">#REF!</definedName>
    <definedName name="BExKV4AAUNNJL5JWD7PX6BFKVS6O" localSheetId="28" hidden="1">#REF!</definedName>
    <definedName name="BExKV4AAUNNJL5JWD7PX6BFKVS6O" hidden="1">#REF!</definedName>
    <definedName name="BExKVDVK6HN74GQPTXICP9BFC8CF" localSheetId="18" hidden="1">#REF!</definedName>
    <definedName name="BExKVDVK6HN74GQPTXICP9BFC8CF" localSheetId="28" hidden="1">#REF!</definedName>
    <definedName name="BExKVDVK6HN74GQPTXICP9BFC8CF" hidden="1">#REF!</definedName>
    <definedName name="BExKVFZ3ZZGIC1QI8XN6BYFWN0ZY" localSheetId="18" hidden="1">#REF!</definedName>
    <definedName name="BExKVFZ3ZZGIC1QI8XN6BYFWN0ZY" localSheetId="28" hidden="1">#REF!</definedName>
    <definedName name="BExKVFZ3ZZGIC1QI8XN6BYFWN0ZY" hidden="1">#REF!</definedName>
    <definedName name="BExKVG4KGO28KPGTAFL1R8TTZ10N" localSheetId="18" hidden="1">#REF!</definedName>
    <definedName name="BExKVG4KGO28KPGTAFL1R8TTZ10N" localSheetId="28" hidden="1">#REF!</definedName>
    <definedName name="BExKVG4KGO28KPGTAFL1R8TTZ10N" hidden="1">#REF!</definedName>
    <definedName name="BExKW0CSH7DA02YSNV64PSEIXB2P" localSheetId="18" hidden="1">#REF!</definedName>
    <definedName name="BExKW0CSH7DA02YSNV64PSEIXB2P" localSheetId="28" hidden="1">#REF!</definedName>
    <definedName name="BExKW0CSH7DA02YSNV64PSEIXB2P" hidden="1">#REF!</definedName>
    <definedName name="BExM9NUG3Q31X01AI9ZJCZIX25CS" localSheetId="18" hidden="1">#REF!</definedName>
    <definedName name="BExM9NUG3Q31X01AI9ZJCZIX25CS" localSheetId="28" hidden="1">#REF!</definedName>
    <definedName name="BExM9NUG3Q31X01AI9ZJCZIX25CS" hidden="1">#REF!</definedName>
    <definedName name="BExM9OG182RP30MY23PG49LVPZ1C" localSheetId="18" hidden="1">#REF!</definedName>
    <definedName name="BExM9OG182RP30MY23PG49LVPZ1C" localSheetId="28" hidden="1">#REF!</definedName>
    <definedName name="BExM9OG182RP30MY23PG49LVPZ1C" hidden="1">#REF!</definedName>
    <definedName name="BExMA64MW1S18NH8DCKPCCEI5KCB" localSheetId="18" hidden="1">#REF!</definedName>
    <definedName name="BExMA64MW1S18NH8DCKPCCEI5KCB" localSheetId="28" hidden="1">#REF!</definedName>
    <definedName name="BExMA64MW1S18NH8DCKPCCEI5KCB" hidden="1">#REF!</definedName>
    <definedName name="BExMALEWFUEM8Y686IT03ECURUBR" localSheetId="18" hidden="1">#REF!</definedName>
    <definedName name="BExMALEWFUEM8Y686IT03ECURUBR" localSheetId="28" hidden="1">#REF!</definedName>
    <definedName name="BExMALEWFUEM8Y686IT03ECURUBR" hidden="1">#REF!</definedName>
    <definedName name="BExMAS0AQY7KMMTBTBPK0SWWDITB" localSheetId="18" hidden="1">#REF!</definedName>
    <definedName name="BExMAS0AQY7KMMTBTBPK0SWWDITB" localSheetId="28" hidden="1">#REF!</definedName>
    <definedName name="BExMAS0AQY7KMMTBTBPK0SWWDITB" hidden="1">#REF!</definedName>
    <definedName name="BExMAXJS82ZJ8RS22VLE0V0LDUII" localSheetId="18" hidden="1">#REF!</definedName>
    <definedName name="BExMAXJS82ZJ8RS22VLE0V0LDUII" localSheetId="28" hidden="1">#REF!</definedName>
    <definedName name="BExMAXJS82ZJ8RS22VLE0V0LDUII" hidden="1">#REF!</definedName>
    <definedName name="BExMB4QRS0R3MTB4CMUHFZ84LNZQ" localSheetId="18" hidden="1">#REF!</definedName>
    <definedName name="BExMB4QRS0R3MTB4CMUHFZ84LNZQ" localSheetId="28" hidden="1">#REF!</definedName>
    <definedName name="BExMB4QRS0R3MTB4CMUHFZ84LNZQ" hidden="1">#REF!</definedName>
    <definedName name="BExMB7AICZ233JKSCEUSR9RQXRS0" localSheetId="18" hidden="1">#REF!</definedName>
    <definedName name="BExMB7AICZ233JKSCEUSR9RQXRS0" localSheetId="28" hidden="1">#REF!</definedName>
    <definedName name="BExMB7AICZ233JKSCEUSR9RQXRS0" hidden="1">#REF!</definedName>
    <definedName name="BExMBC35WKQY5CWQJLV4D05O6971" localSheetId="18" hidden="1">#REF!</definedName>
    <definedName name="BExMBC35WKQY5CWQJLV4D05O6971" localSheetId="28" hidden="1">#REF!</definedName>
    <definedName name="BExMBC35WKQY5CWQJLV4D05O6971" hidden="1">#REF!</definedName>
    <definedName name="BExMBFTZV4Q1A5KG25C1N9PHQNSW" localSheetId="18" hidden="1">#REF!</definedName>
    <definedName name="BExMBFTZV4Q1A5KG25C1N9PHQNSW" localSheetId="28" hidden="1">#REF!</definedName>
    <definedName name="BExMBFTZV4Q1A5KG25C1N9PHQNSW" hidden="1">#REF!</definedName>
    <definedName name="BExMBFZFXQDH3H55R89930TFTU36" localSheetId="18" hidden="1">#REF!</definedName>
    <definedName name="BExMBFZFXQDH3H55R89930TFTU36" localSheetId="28" hidden="1">#REF!</definedName>
    <definedName name="BExMBFZFXQDH3H55R89930TFTU36" hidden="1">#REF!</definedName>
    <definedName name="BExMBK6ISK3U7KHZKUJXIDKGF6VW" localSheetId="18" hidden="1">#REF!</definedName>
    <definedName name="BExMBK6ISK3U7KHZKUJXIDKGF6VW" localSheetId="28" hidden="1">#REF!</definedName>
    <definedName name="BExMBK6ISK3U7KHZKUJXIDKGF6VW" hidden="1">#REF!</definedName>
    <definedName name="BExMBYPQDG9AYDQ5E8IECVFREPO6" localSheetId="18" hidden="1">#REF!</definedName>
    <definedName name="BExMBYPQDG9AYDQ5E8IECVFREPO6" localSheetId="28" hidden="1">#REF!</definedName>
    <definedName name="BExMBYPQDG9AYDQ5E8IECVFREPO6" hidden="1">#REF!</definedName>
    <definedName name="BExMC7PESEESXVMDCGGIP5LPMUGY" localSheetId="18" hidden="1">#REF!</definedName>
    <definedName name="BExMC7PESEESXVMDCGGIP5LPMUGY" localSheetId="28" hidden="1">#REF!</definedName>
    <definedName name="BExMC7PESEESXVMDCGGIP5LPMUGY" hidden="1">#REF!</definedName>
    <definedName name="BExMC8AZUTX8LG89K2JJR7ZG62XX" localSheetId="18" hidden="1">#REF!</definedName>
    <definedName name="BExMC8AZUTX8LG89K2JJR7ZG62XX" localSheetId="28" hidden="1">#REF!</definedName>
    <definedName name="BExMC8AZUTX8LG89K2JJR7ZG62XX" hidden="1">#REF!</definedName>
    <definedName name="BExMCA96YR10V72G2R0SCIKPZLIZ" localSheetId="18" hidden="1">#REF!</definedName>
    <definedName name="BExMCA96YR10V72G2R0SCIKPZLIZ" localSheetId="28" hidden="1">#REF!</definedName>
    <definedName name="BExMCA96YR10V72G2R0SCIKPZLIZ" hidden="1">#REF!</definedName>
    <definedName name="BExMCB5JU5I2VQDUBS4O42BTEVKI" localSheetId="18" hidden="1">#REF!</definedName>
    <definedName name="BExMCB5JU5I2VQDUBS4O42BTEVKI" localSheetId="28" hidden="1">#REF!</definedName>
    <definedName name="BExMCB5JU5I2VQDUBS4O42BTEVKI" hidden="1">#REF!</definedName>
    <definedName name="BExMCFSQFSEMPY5IXDIRKZDASDBR" localSheetId="18" hidden="1">#REF!</definedName>
    <definedName name="BExMCFSQFSEMPY5IXDIRKZDASDBR" localSheetId="28" hidden="1">#REF!</definedName>
    <definedName name="BExMCFSQFSEMPY5IXDIRKZDASDBR" hidden="1">#REF!</definedName>
    <definedName name="BExMCH58I9XOLK7WEE6VSJGYPJGL" localSheetId="18" hidden="1">#REF!</definedName>
    <definedName name="BExMCH58I9XOLK7WEE6VSJGYPJGL" localSheetId="28" hidden="1">#REF!</definedName>
    <definedName name="BExMCH58I9XOLK7WEE6VSJGYPJGL" hidden="1">#REF!</definedName>
    <definedName name="BExMCMZOEYWVOOJ98TBHTTCS7XB8" localSheetId="18" hidden="1">#REF!</definedName>
    <definedName name="BExMCMZOEYWVOOJ98TBHTTCS7XB8" localSheetId="28" hidden="1">#REF!</definedName>
    <definedName name="BExMCMZOEYWVOOJ98TBHTTCS7XB8" hidden="1">#REF!</definedName>
    <definedName name="BExMCS8EF2W3FS9QADNKREYSI8P0" localSheetId="18" hidden="1">#REF!</definedName>
    <definedName name="BExMCS8EF2W3FS9QADNKREYSI8P0" localSheetId="28" hidden="1">#REF!</definedName>
    <definedName name="BExMCS8EF2W3FS9QADNKREYSI8P0" hidden="1">#REF!</definedName>
    <definedName name="BExMCSU0KZGHALEL7N5DJBVL94K7" localSheetId="18" hidden="1">#REF!</definedName>
    <definedName name="BExMCSU0KZGHALEL7N5DJBVL94K7" localSheetId="28" hidden="1">#REF!</definedName>
    <definedName name="BExMCSU0KZGHALEL7N5DJBVL94K7" hidden="1">#REF!</definedName>
    <definedName name="BExMCUS7GSOM96J0HJ7EH0FFM2AC" localSheetId="18" hidden="1">#REF!</definedName>
    <definedName name="BExMCUS7GSOM96J0HJ7EH0FFM2AC" localSheetId="28" hidden="1">#REF!</definedName>
    <definedName name="BExMCUS7GSOM96J0HJ7EH0FFM2AC" hidden="1">#REF!</definedName>
    <definedName name="BExMCYTT6TVDWMJXO1NZANRTVNAN" localSheetId="18" hidden="1">#REF!</definedName>
    <definedName name="BExMCYTT6TVDWMJXO1NZANRTVNAN" localSheetId="28" hidden="1">#REF!</definedName>
    <definedName name="BExMCYTT6TVDWMJXO1NZANRTVNAN" hidden="1">#REF!</definedName>
    <definedName name="BExMD54CT1VTE5YGBM90H90NF28M" localSheetId="18" hidden="1">#REF!</definedName>
    <definedName name="BExMD54CT1VTE5YGBM90H90NF28M" localSheetId="28" hidden="1">#REF!</definedName>
    <definedName name="BExMD54CT1VTE5YGBM90H90NF28M" hidden="1">#REF!</definedName>
    <definedName name="BExMD5F6IAV108XYJLXUO9HD0IT6" localSheetId="18" hidden="1">#REF!</definedName>
    <definedName name="BExMD5F6IAV108XYJLXUO9HD0IT6" localSheetId="28" hidden="1">#REF!</definedName>
    <definedName name="BExMD5F6IAV108XYJLXUO9HD0IT6" hidden="1">#REF!</definedName>
    <definedName name="BExMDANV66W9T3XAXID40XFJ0J93" localSheetId="18" hidden="1">#REF!</definedName>
    <definedName name="BExMDANV66W9T3XAXID40XFJ0J93" localSheetId="28" hidden="1">#REF!</definedName>
    <definedName name="BExMDANV66W9T3XAXID40XFJ0J93" hidden="1">#REF!</definedName>
    <definedName name="BExMDGD1KQP7NNR78X2ZX4FCBQ1S" localSheetId="18" hidden="1">#REF!</definedName>
    <definedName name="BExMDGD1KQP7NNR78X2ZX4FCBQ1S" localSheetId="28" hidden="1">#REF!</definedName>
    <definedName name="BExMDGD1KQP7NNR78X2ZX4FCBQ1S" hidden="1">#REF!</definedName>
    <definedName name="BExMDIRDK0DI8P86HB7WPH8QWLSQ" localSheetId="18" hidden="1">#REF!</definedName>
    <definedName name="BExMDIRDK0DI8P86HB7WPH8QWLSQ" localSheetId="28" hidden="1">#REF!</definedName>
    <definedName name="BExMDIRDK0DI8P86HB7WPH8QWLSQ" hidden="1">#REF!</definedName>
    <definedName name="BExMDOWGDLP3BZZB4ZPI31VS10FP" localSheetId="18" hidden="1">#REF!</definedName>
    <definedName name="BExMDOWGDLP3BZZB4ZPI31VS10FP" localSheetId="28" hidden="1">#REF!</definedName>
    <definedName name="BExMDOWGDLP3BZZB4ZPI31VS10FP" hidden="1">#REF!</definedName>
    <definedName name="BExMDPI2FVMORSWDDCVAJ85WYAYO" localSheetId="18" hidden="1">#REF!</definedName>
    <definedName name="BExMDPI2FVMORSWDDCVAJ85WYAYO" localSheetId="28" hidden="1">#REF!</definedName>
    <definedName name="BExMDPI2FVMORSWDDCVAJ85WYAYO" hidden="1">#REF!</definedName>
    <definedName name="BExMDUWB7VWHFFR266QXO46BNV2S" localSheetId="18" hidden="1">#REF!</definedName>
    <definedName name="BExMDUWB7VWHFFR266QXO46BNV2S" localSheetId="28" hidden="1">#REF!</definedName>
    <definedName name="BExMDUWB7VWHFFR266QXO46BNV2S" hidden="1">#REF!</definedName>
    <definedName name="BExME2U47N8LZG0BPJ49ANY5QVV2" localSheetId="18" hidden="1">#REF!</definedName>
    <definedName name="BExME2U47N8LZG0BPJ49ANY5QVV2" localSheetId="28" hidden="1">#REF!</definedName>
    <definedName name="BExME2U47N8LZG0BPJ49ANY5QVV2" hidden="1">#REF!</definedName>
    <definedName name="BExME88DH5DUKMUFI9FNVECXFD2E" localSheetId="18" hidden="1">#REF!</definedName>
    <definedName name="BExME88DH5DUKMUFI9FNVECXFD2E" localSheetId="28" hidden="1">#REF!</definedName>
    <definedName name="BExME88DH5DUKMUFI9FNVECXFD2E" hidden="1">#REF!</definedName>
    <definedName name="BExME9A7MOGAK7YTTQYXP5DL6VYA" localSheetId="18" hidden="1">#REF!</definedName>
    <definedName name="BExME9A7MOGAK7YTTQYXP5DL6VYA" localSheetId="28" hidden="1">#REF!</definedName>
    <definedName name="BExME9A7MOGAK7YTTQYXP5DL6VYA" hidden="1">#REF!</definedName>
    <definedName name="BExMEOV9YFRY5C3GDLU60GIX10BY" localSheetId="18" hidden="1">#REF!</definedName>
    <definedName name="BExMEOV9YFRY5C3GDLU60GIX10BY" localSheetId="28" hidden="1">#REF!</definedName>
    <definedName name="BExMEOV9YFRY5C3GDLU60GIX10BY" hidden="1">#REF!</definedName>
    <definedName name="BExMEUK2Q5GZGZFZ77Z2IYUKOOYW" localSheetId="18" hidden="1">#REF!</definedName>
    <definedName name="BExMEUK2Q5GZGZFZ77Z2IYUKOOYW" localSheetId="28" hidden="1">#REF!</definedName>
    <definedName name="BExMEUK2Q5GZGZFZ77Z2IYUKOOYW" hidden="1">#REF!</definedName>
    <definedName name="BExMEWT36INWIP0VNS94NEP3WZ4U" localSheetId="18" hidden="1">#REF!</definedName>
    <definedName name="BExMEWT36INWIP0VNS94NEP3WZ4U" localSheetId="28" hidden="1">#REF!</definedName>
    <definedName name="BExMEWT36INWIP0VNS94NEP3WZ4U" hidden="1">#REF!</definedName>
    <definedName name="BExMEY09ESM4H2YGKEQQRYUD114R" localSheetId="18" hidden="1">#REF!</definedName>
    <definedName name="BExMEY09ESM4H2YGKEQQRYUD114R" localSheetId="28" hidden="1">#REF!</definedName>
    <definedName name="BExMEY09ESM4H2YGKEQQRYUD114R" hidden="1">#REF!</definedName>
    <definedName name="BExMF0UU4SBJHOJ4SG09QMF1TC7H" localSheetId="18" hidden="1">#REF!</definedName>
    <definedName name="BExMF0UU4SBJHOJ4SG09QMF1TC7H" localSheetId="28" hidden="1">#REF!</definedName>
    <definedName name="BExMF0UU4SBJHOJ4SG09QMF1TC7H" hidden="1">#REF!</definedName>
    <definedName name="BExMF2YDPQWGK3CSN8LJG16MLFQZ" localSheetId="18" hidden="1">#REF!</definedName>
    <definedName name="BExMF2YDPQWGK3CSN8LJG16MLFQZ" localSheetId="28" hidden="1">#REF!</definedName>
    <definedName name="BExMF2YDPQWGK3CSN8LJG16MLFQZ" hidden="1">#REF!</definedName>
    <definedName name="BExMF4G4IUPQY1Y5GEY5N3E04CL6" localSheetId="18" hidden="1">#REF!</definedName>
    <definedName name="BExMF4G4IUPQY1Y5GEY5N3E04CL6" localSheetId="28" hidden="1">#REF!</definedName>
    <definedName name="BExMF4G4IUPQY1Y5GEY5N3E04CL6" hidden="1">#REF!</definedName>
    <definedName name="BExMF9UIGYMOAQK0ELUWP0S0HZZY" localSheetId="18" hidden="1">#REF!</definedName>
    <definedName name="BExMF9UIGYMOAQK0ELUWP0S0HZZY" localSheetId="28" hidden="1">#REF!</definedName>
    <definedName name="BExMF9UIGYMOAQK0ELUWP0S0HZZY" hidden="1">#REF!</definedName>
    <definedName name="BExMFDLBSWFMRDYJ2DZETI3EXKN2" localSheetId="18" hidden="1">#REF!</definedName>
    <definedName name="BExMFDLBSWFMRDYJ2DZETI3EXKN2" localSheetId="28" hidden="1">#REF!</definedName>
    <definedName name="BExMFDLBSWFMRDYJ2DZETI3EXKN2" hidden="1">#REF!</definedName>
    <definedName name="BExMFLDTMRTCHKA37LQW67BG8D5C" localSheetId="18" hidden="1">#REF!</definedName>
    <definedName name="BExMFLDTMRTCHKA37LQW67BG8D5C" localSheetId="28" hidden="1">#REF!</definedName>
    <definedName name="BExMFLDTMRTCHKA37LQW67BG8D5C" hidden="1">#REF!</definedName>
    <definedName name="BExMFTH63LTWA2JYJTJYMT5K2OF2" localSheetId="18" hidden="1">#REF!</definedName>
    <definedName name="BExMFTH63LTWA2JYJTJYMT5K2OF2" localSheetId="28" hidden="1">#REF!</definedName>
    <definedName name="BExMFTH63LTWA2JYJTJYMT5K2OF2" hidden="1">#REF!</definedName>
    <definedName name="BExMFY4AG5T27EVMCCNE00GOAR66" localSheetId="18" hidden="1">#REF!</definedName>
    <definedName name="BExMFY4AG5T27EVMCCNE00GOAR66" localSheetId="28" hidden="1">#REF!</definedName>
    <definedName name="BExMFY4AG5T27EVMCCNE00GOAR66" hidden="1">#REF!</definedName>
    <definedName name="BExMGQQNOFER1MEVQ961XARTRIOB" localSheetId="18" hidden="1">#REF!</definedName>
    <definedName name="BExMGQQNOFER1MEVQ961XARTRIOB" localSheetId="28" hidden="1">#REF!</definedName>
    <definedName name="BExMGQQNOFER1MEVQ961XARTRIOB" hidden="1">#REF!</definedName>
    <definedName name="BExMH189E60TZBQFN2UWVA1UZA7X" localSheetId="18" hidden="1">#REF!</definedName>
    <definedName name="BExMH189E60TZBQFN2UWVA1UZA7X" localSheetId="28" hidden="1">#REF!</definedName>
    <definedName name="BExMH189E60TZBQFN2UWVA1UZA7X" hidden="1">#REF!</definedName>
    <definedName name="BExMH3H9TW5TJCNU5Z1EWXP3BAEP" localSheetId="18" hidden="1">#REF!</definedName>
    <definedName name="BExMH3H9TW5TJCNU5Z1EWXP3BAEP" localSheetId="28" hidden="1">#REF!</definedName>
    <definedName name="BExMH3H9TW5TJCNU5Z1EWXP3BAEP" hidden="1">#REF!</definedName>
    <definedName name="BExMH5A1B01SYXROP70DOKTQ5D6Z" localSheetId="18" hidden="1">#REF!</definedName>
    <definedName name="BExMH5A1B01SYXROP70DOKTQ5D6Z" localSheetId="28" hidden="1">#REF!</definedName>
    <definedName name="BExMH5A1B01SYXROP70DOKTQ5D6Z" hidden="1">#REF!</definedName>
    <definedName name="BExMHCGUJ8A3L31NU0XU0FGXE4P3" localSheetId="18" hidden="1">#REF!</definedName>
    <definedName name="BExMHCGUJ8A3L31NU0XU0FGXE4P3" localSheetId="28" hidden="1">#REF!</definedName>
    <definedName name="BExMHCGUJ8A3L31NU0XU0FGXE4P3" hidden="1">#REF!</definedName>
    <definedName name="BExMHOWPB34KPZ76M2KIX2C9R2VB" localSheetId="18" hidden="1">#REF!</definedName>
    <definedName name="BExMHOWPB34KPZ76M2KIX2C9R2VB" localSheetId="28" hidden="1">#REF!</definedName>
    <definedName name="BExMHOWPB34KPZ76M2KIX2C9R2VB" hidden="1">#REF!</definedName>
    <definedName name="BExMHSSYC6KVHA3QDTSYPN92TWMI" localSheetId="18" hidden="1">#REF!</definedName>
    <definedName name="BExMHSSYC6KVHA3QDTSYPN92TWMI" localSheetId="28" hidden="1">#REF!</definedName>
    <definedName name="BExMHSSYC6KVHA3QDTSYPN92TWMI" hidden="1">#REF!</definedName>
    <definedName name="BExMI3AJ9477KDL4T9DHET4LJJTW" localSheetId="18" hidden="1">#REF!</definedName>
    <definedName name="BExMI3AJ9477KDL4T9DHET4LJJTW" localSheetId="28" hidden="1">#REF!</definedName>
    <definedName name="BExMI3AJ9477KDL4T9DHET4LJJTW" hidden="1">#REF!</definedName>
    <definedName name="BExMI6QQ20XHD0NWJUN741B37182" localSheetId="18" hidden="1">#REF!</definedName>
    <definedName name="BExMI6QQ20XHD0NWJUN741B37182" localSheetId="28" hidden="1">#REF!</definedName>
    <definedName name="BExMI6QQ20XHD0NWJUN741B37182" hidden="1">#REF!</definedName>
    <definedName name="BExMI7MYDIMC9K16SBAFUY33RHK6" localSheetId="18" hidden="1">#REF!</definedName>
    <definedName name="BExMI7MYDIMC9K16SBAFUY33RHK6" localSheetId="28" hidden="1">#REF!</definedName>
    <definedName name="BExMI7MYDIMC9K16SBAFUY33RHK6" hidden="1">#REF!</definedName>
    <definedName name="BExMI8JB94SBD9EMNJEK7Y2T6GYU" localSheetId="18" hidden="1">#REF!</definedName>
    <definedName name="BExMI8JB94SBD9EMNJEK7Y2T6GYU" localSheetId="28" hidden="1">#REF!</definedName>
    <definedName name="BExMI8JB94SBD9EMNJEK7Y2T6GYU" hidden="1">#REF!</definedName>
    <definedName name="BExMI8OS85YTW3KYVE4YD0R7Z6UV" localSheetId="18" hidden="1">#REF!</definedName>
    <definedName name="BExMI8OS85YTW3KYVE4YD0R7Z6UV" localSheetId="28" hidden="1">#REF!</definedName>
    <definedName name="BExMI8OS85YTW3KYVE4YD0R7Z6UV" hidden="1">#REF!</definedName>
    <definedName name="BExMI9QNOMVZ44I3BFMGU1EL1RSY" localSheetId="18" hidden="1">#REF!</definedName>
    <definedName name="BExMI9QNOMVZ44I3BFMGU1EL1RSY" localSheetId="28" hidden="1">#REF!</definedName>
    <definedName name="BExMI9QNOMVZ44I3BFMGU1EL1RSY" hidden="1">#REF!</definedName>
    <definedName name="BExMIBOOZU40JS3F89OMPSRCE9MM" localSheetId="18" hidden="1">#REF!</definedName>
    <definedName name="BExMIBOOZU40JS3F89OMPSRCE9MM" localSheetId="28" hidden="1">#REF!</definedName>
    <definedName name="BExMIBOOZU40JS3F89OMPSRCE9MM" hidden="1">#REF!</definedName>
    <definedName name="BExMIIQ5MBWSIHTFWAQADXMZC22Q" localSheetId="18" hidden="1">#REF!</definedName>
    <definedName name="BExMIIQ5MBWSIHTFWAQADXMZC22Q" localSheetId="28" hidden="1">#REF!</definedName>
    <definedName name="BExMIIQ5MBWSIHTFWAQADXMZC22Q" hidden="1">#REF!</definedName>
    <definedName name="BExMIL4I2GE866I25CR5JBLJWJ6A" localSheetId="18" hidden="1">#REF!</definedName>
    <definedName name="BExMIL4I2GE866I25CR5JBLJWJ6A" localSheetId="28" hidden="1">#REF!</definedName>
    <definedName name="BExMIL4I2GE866I25CR5JBLJWJ6A" hidden="1">#REF!</definedName>
    <definedName name="BExMIRKIPF27SNO82SPFSB3T5U17" localSheetId="18" hidden="1">#REF!</definedName>
    <definedName name="BExMIRKIPF27SNO82SPFSB3T5U17" localSheetId="28" hidden="1">#REF!</definedName>
    <definedName name="BExMIRKIPF27SNO82SPFSB3T5U17" hidden="1">#REF!</definedName>
    <definedName name="BExMIV0KC8555D5E42ZGWG15Y0MO" localSheetId="18" hidden="1">#REF!</definedName>
    <definedName name="BExMIV0KC8555D5E42ZGWG15Y0MO" localSheetId="28" hidden="1">#REF!</definedName>
    <definedName name="BExMIV0KC8555D5E42ZGWG15Y0MO" hidden="1">#REF!</definedName>
    <definedName name="BExMIZT6AN7E6YMW2S87CTCN2UXH" localSheetId="18" hidden="1">#REF!</definedName>
    <definedName name="BExMIZT6AN7E6YMW2S87CTCN2UXH" localSheetId="28" hidden="1">#REF!</definedName>
    <definedName name="BExMIZT6AN7E6YMW2S87CTCN2UXH" hidden="1">#REF!</definedName>
    <definedName name="BExMJB76UESLVRD81AJBOB78JDTT" localSheetId="18" hidden="1">#REF!</definedName>
    <definedName name="BExMJB76UESLVRD81AJBOB78JDTT" localSheetId="28" hidden="1">#REF!</definedName>
    <definedName name="BExMJB76UESLVRD81AJBOB78JDTT" hidden="1">#REF!</definedName>
    <definedName name="BExMJI8OLFZQCGOW3F99ETW8A21E" localSheetId="18" hidden="1">#REF!</definedName>
    <definedName name="BExMJI8OLFZQCGOW3F99ETW8A21E" localSheetId="28" hidden="1">#REF!</definedName>
    <definedName name="BExMJI8OLFZQCGOW3F99ETW8A21E" hidden="1">#REF!</definedName>
    <definedName name="BExMJNC8ZFB9DRFOJ961ZAJ8U3A8" localSheetId="18" hidden="1">#REF!</definedName>
    <definedName name="BExMJNC8ZFB9DRFOJ961ZAJ8U3A8" localSheetId="28" hidden="1">#REF!</definedName>
    <definedName name="BExMJNC8ZFB9DRFOJ961ZAJ8U3A8" hidden="1">#REF!</definedName>
    <definedName name="BExMJTBV8A3D31W2IQHP9RDFPPHQ" localSheetId="18" hidden="1">#REF!</definedName>
    <definedName name="BExMJTBV8A3D31W2IQHP9RDFPPHQ" localSheetId="28" hidden="1">#REF!</definedName>
    <definedName name="BExMJTBV8A3D31W2IQHP9RDFPPHQ" hidden="1">#REF!</definedName>
    <definedName name="BExMK2RTXN4QJWEUNX002XK8VQP8" localSheetId="18" hidden="1">#REF!</definedName>
    <definedName name="BExMK2RTXN4QJWEUNX002XK8VQP8" localSheetId="28" hidden="1">#REF!</definedName>
    <definedName name="BExMK2RTXN4QJWEUNX002XK8VQP8" hidden="1">#REF!</definedName>
    <definedName name="BExMKBGQDUZ8AWXYHA3QVMSDVZ3D" localSheetId="18" hidden="1">#REF!</definedName>
    <definedName name="BExMKBGQDUZ8AWXYHA3QVMSDVZ3D" localSheetId="28" hidden="1">#REF!</definedName>
    <definedName name="BExMKBGQDUZ8AWXYHA3QVMSDVZ3D" hidden="1">#REF!</definedName>
    <definedName name="BExMKBM1467553LDFZRRKVSHN374" localSheetId="18" hidden="1">#REF!</definedName>
    <definedName name="BExMKBM1467553LDFZRRKVSHN374" localSheetId="28" hidden="1">#REF!</definedName>
    <definedName name="BExMKBM1467553LDFZRRKVSHN374" hidden="1">#REF!</definedName>
    <definedName name="BExMKGK5FJUC0AU8MABRGDC5ZM70" localSheetId="18" hidden="1">#REF!</definedName>
    <definedName name="BExMKGK5FJUC0AU8MABRGDC5ZM70" localSheetId="28" hidden="1">#REF!</definedName>
    <definedName name="BExMKGK5FJUC0AU8MABRGDC5ZM70" hidden="1">#REF!</definedName>
    <definedName name="BExMKP92JGBM5BJO174H9A4HQIB9" localSheetId="18" hidden="1">#REF!</definedName>
    <definedName name="BExMKP92JGBM5BJO174H9A4HQIB9" localSheetId="28" hidden="1">#REF!</definedName>
    <definedName name="BExMKP92JGBM5BJO174H9A4HQIB9" hidden="1">#REF!</definedName>
    <definedName name="BExMKPEDT6IOYLLC3KJKRZOETC3Y" localSheetId="18" hidden="1">#REF!</definedName>
    <definedName name="BExMKPEDT6IOYLLC3KJKRZOETC3Y" localSheetId="28" hidden="1">#REF!</definedName>
    <definedName name="BExMKPEDT6IOYLLC3KJKRZOETC3Y" hidden="1">#REF!</definedName>
    <definedName name="BExMKTW7R5SOV4PHAFGHU3W73DYE" localSheetId="18" hidden="1">#REF!</definedName>
    <definedName name="BExMKTW7R5SOV4PHAFGHU3W73DYE" localSheetId="28" hidden="1">#REF!</definedName>
    <definedName name="BExMKTW7R5SOV4PHAFGHU3W73DYE" hidden="1">#REF!</definedName>
    <definedName name="BExMKU7051J2W1RQXGZGE62NBRUZ" localSheetId="18" hidden="1">#REF!</definedName>
    <definedName name="BExMKU7051J2W1RQXGZGE62NBRUZ" localSheetId="28" hidden="1">#REF!</definedName>
    <definedName name="BExMKU7051J2W1RQXGZGE62NBRUZ" hidden="1">#REF!</definedName>
    <definedName name="BExMKUN3WPECJR2XRID2R7GZRGNX" localSheetId="18" hidden="1">#REF!</definedName>
    <definedName name="BExMKUN3WPECJR2XRID2R7GZRGNX" localSheetId="28" hidden="1">#REF!</definedName>
    <definedName name="BExMKUN3WPECJR2XRID2R7GZRGNX" hidden="1">#REF!</definedName>
    <definedName name="BExMKZ535P011X4TNV16GCOH4H21" localSheetId="18" hidden="1">#REF!</definedName>
    <definedName name="BExMKZ535P011X4TNV16GCOH4H21" localSheetId="28" hidden="1">#REF!</definedName>
    <definedName name="BExMKZ535P011X4TNV16GCOH4H21" hidden="1">#REF!</definedName>
    <definedName name="BExML3XQNDIMX55ZCHHXKUV3D6E6" localSheetId="18" hidden="1">#REF!</definedName>
    <definedName name="BExML3XQNDIMX55ZCHHXKUV3D6E6" localSheetId="28" hidden="1">#REF!</definedName>
    <definedName name="BExML3XQNDIMX55ZCHHXKUV3D6E6" hidden="1">#REF!</definedName>
    <definedName name="BExML5QGSWHLI18BGY4CGOTD3UWH" localSheetId="18" hidden="1">#REF!</definedName>
    <definedName name="BExML5QGSWHLI18BGY4CGOTD3UWH" localSheetId="28" hidden="1">#REF!</definedName>
    <definedName name="BExML5QGSWHLI18BGY4CGOTD3UWH" hidden="1">#REF!</definedName>
    <definedName name="BExML6BVFCV80776USR7X70HVRZT" localSheetId="18" hidden="1">#REF!</definedName>
    <definedName name="BExML6BVFCV80776USR7X70HVRZT" localSheetId="28" hidden="1">#REF!</definedName>
    <definedName name="BExML6BVFCV80776USR7X70HVRZT" hidden="1">#REF!</definedName>
    <definedName name="BExMLO5Z61RE85X8HHX2G4IU3AZW" localSheetId="18" hidden="1">#REF!</definedName>
    <definedName name="BExMLO5Z61RE85X8HHX2G4IU3AZW" localSheetId="28" hidden="1">#REF!</definedName>
    <definedName name="BExMLO5Z61RE85X8HHX2G4IU3AZW" hidden="1">#REF!</definedName>
    <definedName name="BExMLVI7UORSHM9FMO8S2EI0TMTS" localSheetId="18" hidden="1">#REF!</definedName>
    <definedName name="BExMLVI7UORSHM9FMO8S2EI0TMTS" localSheetId="28" hidden="1">#REF!</definedName>
    <definedName name="BExMLVI7UORSHM9FMO8S2EI0TMTS" hidden="1">#REF!</definedName>
    <definedName name="BExMM5UCOT2HSSN0ZIPZW55GSOVO" localSheetId="18" hidden="1">#REF!</definedName>
    <definedName name="BExMM5UCOT2HSSN0ZIPZW55GSOVO" localSheetId="28" hidden="1">#REF!</definedName>
    <definedName name="BExMM5UCOT2HSSN0ZIPZW55GSOVO" hidden="1">#REF!</definedName>
    <definedName name="BExMM8ZRS5RQ8H1H55RVPVTDL5NL" localSheetId="18" hidden="1">#REF!</definedName>
    <definedName name="BExMM8ZRS5RQ8H1H55RVPVTDL5NL" localSheetId="28" hidden="1">#REF!</definedName>
    <definedName name="BExMM8ZRS5RQ8H1H55RVPVTDL5NL" hidden="1">#REF!</definedName>
    <definedName name="BExMMH8EAZB09XXQ5X4LR0P4NHG9" localSheetId="18" hidden="1">#REF!</definedName>
    <definedName name="BExMMH8EAZB09XXQ5X4LR0P4NHG9" localSheetId="28" hidden="1">#REF!</definedName>
    <definedName name="BExMMH8EAZB09XXQ5X4LR0P4NHG9" hidden="1">#REF!</definedName>
    <definedName name="BExMMIQH5BABNZVCIQ7TBCQ10AY5" localSheetId="18" hidden="1">#REF!</definedName>
    <definedName name="BExMMIQH5BABNZVCIQ7TBCQ10AY5" localSheetId="28" hidden="1">#REF!</definedName>
    <definedName name="BExMMIQH5BABNZVCIQ7TBCQ10AY5" hidden="1">#REF!</definedName>
    <definedName name="BExMMNIZ2T7M22WECMUQXEF4NJ71" localSheetId="18" hidden="1">#REF!</definedName>
    <definedName name="BExMMNIZ2T7M22WECMUQXEF4NJ71" localSheetId="28" hidden="1">#REF!</definedName>
    <definedName name="BExMMNIZ2T7M22WECMUQXEF4NJ71" hidden="1">#REF!</definedName>
    <definedName name="BExMMPMIOU7BURTV0L1K6ACW9X73" localSheetId="18" hidden="1">#REF!</definedName>
    <definedName name="BExMMPMIOU7BURTV0L1K6ACW9X73" localSheetId="28" hidden="1">#REF!</definedName>
    <definedName name="BExMMPMIOU7BURTV0L1K6ACW9X73" hidden="1">#REF!</definedName>
    <definedName name="BExMMQ835AJDHS4B419SS645P67Q" localSheetId="18" hidden="1">#REF!</definedName>
    <definedName name="BExMMQ835AJDHS4B419SS645P67Q" localSheetId="28" hidden="1">#REF!</definedName>
    <definedName name="BExMMQ835AJDHS4B419SS645P67Q" hidden="1">#REF!</definedName>
    <definedName name="BExMMQIUVPCOBISTEJJYNCCLUCPY" localSheetId="18" hidden="1">#REF!</definedName>
    <definedName name="BExMMQIUVPCOBISTEJJYNCCLUCPY" localSheetId="28" hidden="1">#REF!</definedName>
    <definedName name="BExMMQIUVPCOBISTEJJYNCCLUCPY" hidden="1">#REF!</definedName>
    <definedName name="BExMMTIXETA5VAKBSOFDD5SRU887" localSheetId="18" hidden="1">#REF!</definedName>
    <definedName name="BExMMTIXETA5VAKBSOFDD5SRU887" localSheetId="28" hidden="1">#REF!</definedName>
    <definedName name="BExMMTIXETA5VAKBSOFDD5SRU887" hidden="1">#REF!</definedName>
    <definedName name="BExMMV0P6P5YS3C35G0JYYHI7992" localSheetId="18" hidden="1">#REF!</definedName>
    <definedName name="BExMMV0P6P5YS3C35G0JYYHI7992" localSheetId="28" hidden="1">#REF!</definedName>
    <definedName name="BExMMV0P6P5YS3C35G0JYYHI7992" hidden="1">#REF!</definedName>
    <definedName name="BExMNJLFWZBRN9PZF1IO9CYWV1B2" localSheetId="18" hidden="1">#REF!</definedName>
    <definedName name="BExMNJLFWZBRN9PZF1IO9CYWV1B2" localSheetId="28" hidden="1">#REF!</definedName>
    <definedName name="BExMNJLFWZBRN9PZF1IO9CYWV1B2" hidden="1">#REF!</definedName>
    <definedName name="BExMNKCJ0FA57YEUUAJE43U1QN5P" localSheetId="18" hidden="1">#REF!</definedName>
    <definedName name="BExMNKCJ0FA57YEUUAJE43U1QN5P" localSheetId="28" hidden="1">#REF!</definedName>
    <definedName name="BExMNKCJ0FA57YEUUAJE43U1QN5P" hidden="1">#REF!</definedName>
    <definedName name="BExMNKN5D1WEF2OOJVP6LZ6DLU3Y" localSheetId="18" hidden="1">#REF!</definedName>
    <definedName name="BExMNKN5D1WEF2OOJVP6LZ6DLU3Y" localSheetId="28" hidden="1">#REF!</definedName>
    <definedName name="BExMNKN5D1WEF2OOJVP6LZ6DLU3Y" hidden="1">#REF!</definedName>
    <definedName name="BExMNR38HMPLWAJRQ9MMS3ZAZ9IU" localSheetId="18" hidden="1">#REF!</definedName>
    <definedName name="BExMNR38HMPLWAJRQ9MMS3ZAZ9IU" localSheetId="28" hidden="1">#REF!</definedName>
    <definedName name="BExMNR38HMPLWAJRQ9MMS3ZAZ9IU" hidden="1">#REF!</definedName>
    <definedName name="BExMNRDZULKJMVY2VKIIRM2M5A1M" localSheetId="18" hidden="1">#REF!</definedName>
    <definedName name="BExMNRDZULKJMVY2VKIIRM2M5A1M" localSheetId="28" hidden="1">#REF!</definedName>
    <definedName name="BExMNRDZULKJMVY2VKIIRM2M5A1M" hidden="1">#REF!</definedName>
    <definedName name="BExMNVFKZIBQSCAH71DIF1CJG89T" localSheetId="18" hidden="1">#REF!</definedName>
    <definedName name="BExMNVFKZIBQSCAH71DIF1CJG89T" localSheetId="28" hidden="1">#REF!</definedName>
    <definedName name="BExMNVFKZIBQSCAH71DIF1CJG89T" hidden="1">#REF!</definedName>
    <definedName name="BExMNVVUQAGQY9SA29FGI7D7R5MN" localSheetId="18" hidden="1">#REF!</definedName>
    <definedName name="BExMNVVUQAGQY9SA29FGI7D7R5MN" localSheetId="28" hidden="1">#REF!</definedName>
    <definedName name="BExMNVVUQAGQY9SA29FGI7D7R5MN" hidden="1">#REF!</definedName>
    <definedName name="BExMO9IOWKTWHO8LQJJQI5P3INWY" localSheetId="18" hidden="1">#REF!</definedName>
    <definedName name="BExMO9IOWKTWHO8LQJJQI5P3INWY" localSheetId="28" hidden="1">#REF!</definedName>
    <definedName name="BExMO9IOWKTWHO8LQJJQI5P3INWY" hidden="1">#REF!</definedName>
    <definedName name="BExMOI29DOEK5R1A5QZPUDKF7N6T" localSheetId="18" hidden="1">#REF!</definedName>
    <definedName name="BExMOI29DOEK5R1A5QZPUDKF7N6T" localSheetId="28" hidden="1">#REF!</definedName>
    <definedName name="BExMOI29DOEK5R1A5QZPUDKF7N6T" hidden="1">#REF!</definedName>
    <definedName name="BExMONRAU0S904NLJHPI47RVQDBH" localSheetId="18" hidden="1">#REF!</definedName>
    <definedName name="BExMONRAU0S904NLJHPI47RVQDBH" localSheetId="28" hidden="1">#REF!</definedName>
    <definedName name="BExMONRAU0S904NLJHPI47RVQDBH" hidden="1">#REF!</definedName>
    <definedName name="BExMPAJ5AJAXGKGK3F6H3ODS6RF4" localSheetId="18" hidden="1">#REF!</definedName>
    <definedName name="BExMPAJ5AJAXGKGK3F6H3ODS6RF4" localSheetId="28" hidden="1">#REF!</definedName>
    <definedName name="BExMPAJ5AJAXGKGK3F6H3ODS6RF4" hidden="1">#REF!</definedName>
    <definedName name="BExMPD2X55FFBVJ6CBUKNPROIOEU" localSheetId="18" hidden="1">#REF!</definedName>
    <definedName name="BExMPD2X55FFBVJ6CBUKNPROIOEU" localSheetId="28" hidden="1">#REF!</definedName>
    <definedName name="BExMPD2X55FFBVJ6CBUKNPROIOEU" hidden="1">#REF!</definedName>
    <definedName name="BExMPGZ848E38FUH1JBQN97DGWAT" localSheetId="18" hidden="1">#REF!</definedName>
    <definedName name="BExMPGZ848E38FUH1JBQN97DGWAT" localSheetId="28" hidden="1">#REF!</definedName>
    <definedName name="BExMPGZ848E38FUH1JBQN97DGWAT" hidden="1">#REF!</definedName>
    <definedName name="BExMPMTICOSMQENOFKQ18K0ZT4S8" localSheetId="18" hidden="1">#REF!</definedName>
    <definedName name="BExMPMTICOSMQENOFKQ18K0ZT4S8" localSheetId="28" hidden="1">#REF!</definedName>
    <definedName name="BExMPMTICOSMQENOFKQ18K0ZT4S8" hidden="1">#REF!</definedName>
    <definedName name="BExMPMZ07II0R4KGWQQ7PGS3RZS4" localSheetId="18" hidden="1">#REF!</definedName>
    <definedName name="BExMPMZ07II0R4KGWQQ7PGS3RZS4" localSheetId="28" hidden="1">#REF!</definedName>
    <definedName name="BExMPMZ07II0R4KGWQQ7PGS3RZS4" hidden="1">#REF!</definedName>
    <definedName name="BExMPOBH04JMDO6Z8DMSEJZM4ANN" localSheetId="18" hidden="1">#REF!</definedName>
    <definedName name="BExMPOBH04JMDO6Z8DMSEJZM4ANN" localSheetId="28" hidden="1">#REF!</definedName>
    <definedName name="BExMPOBH04JMDO6Z8DMSEJZM4ANN" hidden="1">#REF!</definedName>
    <definedName name="BExMPSD77XQ3HA6A4FZOJK8G2JP3" localSheetId="18" hidden="1">#REF!</definedName>
    <definedName name="BExMPSD77XQ3HA6A4FZOJK8G2JP3" localSheetId="28" hidden="1">#REF!</definedName>
    <definedName name="BExMPSD77XQ3HA6A4FZOJK8G2JP3" hidden="1">#REF!</definedName>
    <definedName name="BExMQ4I3Q7F0BMPHSFMFW9TZ87UD" localSheetId="18" hidden="1">#REF!</definedName>
    <definedName name="BExMQ4I3Q7F0BMPHSFMFW9TZ87UD" localSheetId="28" hidden="1">#REF!</definedName>
    <definedName name="BExMQ4I3Q7F0BMPHSFMFW9TZ87UD" hidden="1">#REF!</definedName>
    <definedName name="BExMQ4SWDWI4N16AZ0T5CJ6HH8WC" localSheetId="18" hidden="1">#REF!</definedName>
    <definedName name="BExMQ4SWDWI4N16AZ0T5CJ6HH8WC" localSheetId="28" hidden="1">#REF!</definedName>
    <definedName name="BExMQ4SWDWI4N16AZ0T5CJ6HH8WC" hidden="1">#REF!</definedName>
    <definedName name="BExMQ71WHW50GVX45JU951AGPLFQ" localSheetId="18" hidden="1">#REF!</definedName>
    <definedName name="BExMQ71WHW50GVX45JU951AGPLFQ" localSheetId="28" hidden="1">#REF!</definedName>
    <definedName name="BExMQ71WHW50GVX45JU951AGPLFQ" hidden="1">#REF!</definedName>
    <definedName name="BExMQGXSLPT4A6N47LE6FBVHWBOF" localSheetId="18" hidden="1">#REF!</definedName>
    <definedName name="BExMQGXSLPT4A6N47LE6FBVHWBOF" localSheetId="28" hidden="1">#REF!</definedName>
    <definedName name="BExMQGXSLPT4A6N47LE6FBVHWBOF" hidden="1">#REF!</definedName>
    <definedName name="BExMQNZGFHW75W9HWRCR0FEF0XF0" localSheetId="18" hidden="1">#REF!</definedName>
    <definedName name="BExMQNZGFHW75W9HWRCR0FEF0XF0" localSheetId="28" hidden="1">#REF!</definedName>
    <definedName name="BExMQNZGFHW75W9HWRCR0FEF0XF0" hidden="1">#REF!</definedName>
    <definedName name="BExMQRKVQPDFPD0WQUA9QND8OV7P" localSheetId="18" hidden="1">#REF!</definedName>
    <definedName name="BExMQRKVQPDFPD0WQUA9QND8OV7P" localSheetId="28" hidden="1">#REF!</definedName>
    <definedName name="BExMQRKVQPDFPD0WQUA9QND8OV7P" hidden="1">#REF!</definedName>
    <definedName name="BExMQSBR7PL4KLB1Q4961QO45Y4G" localSheetId="18" hidden="1">#REF!</definedName>
    <definedName name="BExMQSBR7PL4KLB1Q4961QO45Y4G" localSheetId="28" hidden="1">#REF!</definedName>
    <definedName name="BExMQSBR7PL4KLB1Q4961QO45Y4G" hidden="1">#REF!</definedName>
    <definedName name="BExMR1MA4I1X77714ZEPUVC8W398" localSheetId="18" hidden="1">#REF!</definedName>
    <definedName name="BExMR1MA4I1X77714ZEPUVC8W398" localSheetId="28" hidden="1">#REF!</definedName>
    <definedName name="BExMR1MA4I1X77714ZEPUVC8W398" hidden="1">#REF!</definedName>
    <definedName name="BExMR8YQHA7N77HGHY4Y6R30I3XT" localSheetId="18" hidden="1">#REF!</definedName>
    <definedName name="BExMR8YQHA7N77HGHY4Y6R30I3XT" localSheetId="28" hidden="1">#REF!</definedName>
    <definedName name="BExMR8YQHA7N77HGHY4Y6R30I3XT" hidden="1">#REF!</definedName>
    <definedName name="BExMRENOIARWRYOIVPDIEBVNRDO7" localSheetId="18" hidden="1">#REF!</definedName>
    <definedName name="BExMRENOIARWRYOIVPDIEBVNRDO7" localSheetId="28" hidden="1">#REF!</definedName>
    <definedName name="BExMRENOIARWRYOIVPDIEBVNRDO7" hidden="1">#REF!</definedName>
    <definedName name="BExMRF3SCIUZL945WMMDCT29MTLN" localSheetId="18" hidden="1">#REF!</definedName>
    <definedName name="BExMRF3SCIUZL945WMMDCT29MTLN" localSheetId="28" hidden="1">#REF!</definedName>
    <definedName name="BExMRF3SCIUZL945WMMDCT29MTLN" hidden="1">#REF!</definedName>
    <definedName name="BExMRRJNUMGRSDD5GGKKGEIZ6FTS" localSheetId="18" hidden="1">#REF!</definedName>
    <definedName name="BExMRRJNUMGRSDD5GGKKGEIZ6FTS" localSheetId="28" hidden="1">#REF!</definedName>
    <definedName name="BExMRRJNUMGRSDD5GGKKGEIZ6FTS" hidden="1">#REF!</definedName>
    <definedName name="BExMRU3ACIU0RD2BNWO55LH5U2BR" localSheetId="18" hidden="1">#REF!</definedName>
    <definedName name="BExMRU3ACIU0RD2BNWO55LH5U2BR" localSheetId="28" hidden="1">#REF!</definedName>
    <definedName name="BExMRU3ACIU0RD2BNWO55LH5U2BR" hidden="1">#REF!</definedName>
    <definedName name="BExMRWC9LD1LDAVIUQHQWIYMK129" localSheetId="18" hidden="1">#REF!</definedName>
    <definedName name="BExMRWC9LD1LDAVIUQHQWIYMK129" localSheetId="28" hidden="1">#REF!</definedName>
    <definedName name="BExMRWC9LD1LDAVIUQHQWIYMK129" hidden="1">#REF!</definedName>
    <definedName name="BExMSBH3T898ERC4BT51ZURKDCH1" localSheetId="18" hidden="1">#REF!</definedName>
    <definedName name="BExMSBH3T898ERC4BT51ZURKDCH1" localSheetId="28" hidden="1">#REF!</definedName>
    <definedName name="BExMSBH3T898ERC4BT51ZURKDCH1" hidden="1">#REF!</definedName>
    <definedName name="BExMSQRCC40AP8BDUPL2I2DNC210" localSheetId="18" hidden="1">#REF!</definedName>
    <definedName name="BExMSQRCC40AP8BDUPL2I2DNC210" localSheetId="28" hidden="1">#REF!</definedName>
    <definedName name="BExMSQRCC40AP8BDUPL2I2DNC210" hidden="1">#REF!</definedName>
    <definedName name="BExO4J9LR712G00TVA82VNTG8O7H" localSheetId="18" hidden="1">#REF!</definedName>
    <definedName name="BExO4J9LR712G00TVA82VNTG8O7H" localSheetId="28" hidden="1">#REF!</definedName>
    <definedName name="BExO4J9LR712G00TVA82VNTG8O7H" hidden="1">#REF!</definedName>
    <definedName name="BExO55G2KVZ7MIJ30N827CLH0I2A" localSheetId="18" hidden="1">#REF!</definedName>
    <definedName name="BExO55G2KVZ7MIJ30N827CLH0I2A" localSheetId="28" hidden="1">#REF!</definedName>
    <definedName name="BExO55G2KVZ7MIJ30N827CLH0I2A" hidden="1">#REF!</definedName>
    <definedName name="BExO5A8PZD9EUHC5CMPU6N3SQ15L" localSheetId="18" hidden="1">#REF!</definedName>
    <definedName name="BExO5A8PZD9EUHC5CMPU6N3SQ15L" localSheetId="28" hidden="1">#REF!</definedName>
    <definedName name="BExO5A8PZD9EUHC5CMPU6N3SQ15L" hidden="1">#REF!</definedName>
    <definedName name="BExO5XMAHL7CY3X0B1OPKZ28DCJ5" localSheetId="18" hidden="1">#REF!</definedName>
    <definedName name="BExO5XMAHL7CY3X0B1OPKZ28DCJ5" localSheetId="28" hidden="1">#REF!</definedName>
    <definedName name="BExO5XMAHL7CY3X0B1OPKZ28DCJ5" hidden="1">#REF!</definedName>
    <definedName name="BExO66LZJKY4PTQVREELI6POS4AY" localSheetId="18" hidden="1">#REF!</definedName>
    <definedName name="BExO66LZJKY4PTQVREELI6POS4AY" localSheetId="28" hidden="1">#REF!</definedName>
    <definedName name="BExO66LZJKY4PTQVREELI6POS4AY" hidden="1">#REF!</definedName>
    <definedName name="BExO6LLHCYTF7CIVHKAO0NMET14Q" localSheetId="18" hidden="1">#REF!</definedName>
    <definedName name="BExO6LLHCYTF7CIVHKAO0NMET14Q" localSheetId="28" hidden="1">#REF!</definedName>
    <definedName name="BExO6LLHCYTF7CIVHKAO0NMET14Q" hidden="1">#REF!</definedName>
    <definedName name="BExO6NOZIPWELHV0XX25APL9UNOP" localSheetId="18" hidden="1">#REF!</definedName>
    <definedName name="BExO6NOZIPWELHV0XX25APL9UNOP" localSheetId="28" hidden="1">#REF!</definedName>
    <definedName name="BExO6NOZIPWELHV0XX25APL9UNOP" hidden="1">#REF!</definedName>
    <definedName name="BExO71MMHEBC11LG4HXDEQNHOII2" localSheetId="18" hidden="1">#REF!</definedName>
    <definedName name="BExO71MMHEBC11LG4HXDEQNHOII2" localSheetId="28" hidden="1">#REF!</definedName>
    <definedName name="BExO71MMHEBC11LG4HXDEQNHOII2" hidden="1">#REF!</definedName>
    <definedName name="BExO71S28H4XYOYYLAXOO93QV4TF" localSheetId="18" hidden="1">#REF!</definedName>
    <definedName name="BExO71S28H4XYOYYLAXOO93QV4TF" localSheetId="28" hidden="1">#REF!</definedName>
    <definedName name="BExO71S28H4XYOYYLAXOO93QV4TF" hidden="1">#REF!</definedName>
    <definedName name="BExO7BIP1737MIY7S6K4XYMTIO95" localSheetId="18" hidden="1">#REF!</definedName>
    <definedName name="BExO7BIP1737MIY7S6K4XYMTIO95" localSheetId="28" hidden="1">#REF!</definedName>
    <definedName name="BExO7BIP1737MIY7S6K4XYMTIO95" hidden="1">#REF!</definedName>
    <definedName name="BExO7OUQS3XTUQ2LDKGQ8AAQ3OJJ" localSheetId="18" hidden="1">#REF!</definedName>
    <definedName name="BExO7OUQS3XTUQ2LDKGQ8AAQ3OJJ" localSheetId="28" hidden="1">#REF!</definedName>
    <definedName name="BExO7OUQS3XTUQ2LDKGQ8AAQ3OJJ" hidden="1">#REF!</definedName>
    <definedName name="BExO85HMYXZJ7SONWBKKIAXMCI3C" localSheetId="18" hidden="1">#REF!</definedName>
    <definedName name="BExO85HMYXZJ7SONWBKKIAXMCI3C" localSheetId="28" hidden="1">#REF!</definedName>
    <definedName name="BExO85HMYXZJ7SONWBKKIAXMCI3C" hidden="1">#REF!</definedName>
    <definedName name="BExO863922O4PBGQMUNEQKGN3K96" localSheetId="18" hidden="1">#REF!</definedName>
    <definedName name="BExO863922O4PBGQMUNEQKGN3K96" localSheetId="28" hidden="1">#REF!</definedName>
    <definedName name="BExO863922O4PBGQMUNEQKGN3K96" hidden="1">#REF!</definedName>
    <definedName name="BExO89ZIOXN0HOKHY24F7HDZ87UT" localSheetId="18" hidden="1">#REF!</definedName>
    <definedName name="BExO89ZIOXN0HOKHY24F7HDZ87UT" localSheetId="28" hidden="1">#REF!</definedName>
    <definedName name="BExO89ZIOXN0HOKHY24F7HDZ87UT" hidden="1">#REF!</definedName>
    <definedName name="BExO8A4SWOKD9WI5E6DITCL3LZZC" localSheetId="18" hidden="1">#REF!</definedName>
    <definedName name="BExO8A4SWOKD9WI5E6DITCL3LZZC" localSheetId="28" hidden="1">#REF!</definedName>
    <definedName name="BExO8A4SWOKD9WI5E6DITCL3LZZC" hidden="1">#REF!</definedName>
    <definedName name="BExO8CDTBCABLEUD6PE2UM2EZ6C4" localSheetId="18" hidden="1">#REF!</definedName>
    <definedName name="BExO8CDTBCABLEUD6PE2UM2EZ6C4" localSheetId="28" hidden="1">#REF!</definedName>
    <definedName name="BExO8CDTBCABLEUD6PE2UM2EZ6C4" hidden="1">#REF!</definedName>
    <definedName name="BExO8UTAGQWDBQZEEF4HUNMLQCVU" localSheetId="18" hidden="1">#REF!</definedName>
    <definedName name="BExO8UTAGQWDBQZEEF4HUNMLQCVU" localSheetId="28" hidden="1">#REF!</definedName>
    <definedName name="BExO8UTAGQWDBQZEEF4HUNMLQCVU" hidden="1">#REF!</definedName>
    <definedName name="BExO937E20IHMGQOZMECL3VZC7OX" localSheetId="18" hidden="1">#REF!</definedName>
    <definedName name="BExO937E20IHMGQOZMECL3VZC7OX" localSheetId="28" hidden="1">#REF!</definedName>
    <definedName name="BExO937E20IHMGQOZMECL3VZC7OX" hidden="1">#REF!</definedName>
    <definedName name="BExO94UTJKQQ7TJTTJRTSR70YVJC" localSheetId="18" hidden="1">#REF!</definedName>
    <definedName name="BExO94UTJKQQ7TJTTJRTSR70YVJC" localSheetId="28" hidden="1">#REF!</definedName>
    <definedName name="BExO94UTJKQQ7TJTTJRTSR70YVJC" hidden="1">#REF!</definedName>
    <definedName name="BExO9EALFB2R8VULHML1AVRPHME0" localSheetId="18" hidden="1">#REF!</definedName>
    <definedName name="BExO9EALFB2R8VULHML1AVRPHME0" localSheetId="28" hidden="1">#REF!</definedName>
    <definedName name="BExO9EALFB2R8VULHML1AVRPHME0" hidden="1">#REF!</definedName>
    <definedName name="BExO9J3A438976RXIUX5U9SU5T55" localSheetId="18" hidden="1">#REF!</definedName>
    <definedName name="BExO9J3A438976RXIUX5U9SU5T55" localSheetId="28" hidden="1">#REF!</definedName>
    <definedName name="BExO9J3A438976RXIUX5U9SU5T55" hidden="1">#REF!</definedName>
    <definedName name="BExO9RS5RXFJ1911HL3CCK6M74EP" localSheetId="18" hidden="1">#REF!</definedName>
    <definedName name="BExO9RS5RXFJ1911HL3CCK6M74EP" localSheetId="28" hidden="1">#REF!</definedName>
    <definedName name="BExO9RS5RXFJ1911HL3CCK6M74EP" hidden="1">#REF!</definedName>
    <definedName name="BExO9SDRI1M6KMHXSG3AE5L0F2U3" localSheetId="18" hidden="1">#REF!</definedName>
    <definedName name="BExO9SDRI1M6KMHXSG3AE5L0F2U3" localSheetId="28" hidden="1">#REF!</definedName>
    <definedName name="BExO9SDRI1M6KMHXSG3AE5L0F2U3" hidden="1">#REF!</definedName>
    <definedName name="BExO9US253B9UNAYT7DWLMK2BO44" localSheetId="18" hidden="1">#REF!</definedName>
    <definedName name="BExO9US253B9UNAYT7DWLMK2BO44" localSheetId="28" hidden="1">#REF!</definedName>
    <definedName name="BExO9US253B9UNAYT7DWLMK2BO44" hidden="1">#REF!</definedName>
    <definedName name="BExO9V2U2YXAY904GYYGU6TD8Y7M" localSheetId="18" hidden="1">#REF!</definedName>
    <definedName name="BExO9V2U2YXAY904GYYGU6TD8Y7M" localSheetId="28" hidden="1">#REF!</definedName>
    <definedName name="BExO9V2U2YXAY904GYYGU6TD8Y7M" hidden="1">#REF!</definedName>
    <definedName name="BExOAAIG18X4V98C7122L5F65P5C" localSheetId="18" hidden="1">#REF!</definedName>
    <definedName name="BExOAAIG18X4V98C7122L5F65P5C" localSheetId="28" hidden="1">#REF!</definedName>
    <definedName name="BExOAAIG18X4V98C7122L5F65P5C" hidden="1">#REF!</definedName>
    <definedName name="BExOAQ3GKCT7YZW1EMVU3EILSZL2" localSheetId="18" hidden="1">#REF!</definedName>
    <definedName name="BExOAQ3GKCT7YZW1EMVU3EILSZL2" localSheetId="28" hidden="1">#REF!</definedName>
    <definedName name="BExOAQ3GKCT7YZW1EMVU3EILSZL2" hidden="1">#REF!</definedName>
    <definedName name="BExOATZQ6SF8DASYLBQ0Z6D2WPSC" localSheetId="18" hidden="1">#REF!</definedName>
    <definedName name="BExOATZQ6SF8DASYLBQ0Z6D2WPSC" localSheetId="28" hidden="1">#REF!</definedName>
    <definedName name="BExOATZQ6SF8DASYLBQ0Z6D2WPSC" hidden="1">#REF!</definedName>
    <definedName name="BExOB9KT2THGV4SPLDVFTFXS4B14" localSheetId="18" hidden="1">#REF!</definedName>
    <definedName name="BExOB9KT2THGV4SPLDVFTFXS4B14" localSheetId="28" hidden="1">#REF!</definedName>
    <definedName name="BExOB9KT2THGV4SPLDVFTFXS4B14" hidden="1">#REF!</definedName>
    <definedName name="BExOBEZ0IE2WBEYY3D3CMRI72N1K" localSheetId="18" hidden="1">#REF!</definedName>
    <definedName name="BExOBEZ0IE2WBEYY3D3CMRI72N1K" localSheetId="28" hidden="1">#REF!</definedName>
    <definedName name="BExOBEZ0IE2WBEYY3D3CMRI72N1K" hidden="1">#REF!</definedName>
    <definedName name="BExOBF9TFH4NSBTR7JD2Q1165NIU" localSheetId="18" hidden="1">#REF!</definedName>
    <definedName name="BExOBF9TFH4NSBTR7JD2Q1165NIU" localSheetId="28" hidden="1">#REF!</definedName>
    <definedName name="BExOBF9TFH4NSBTR7JD2Q1165NIU" hidden="1">#REF!</definedName>
    <definedName name="BExOBIPU8760ITY0C8N27XZ3KWEF" localSheetId="18" hidden="1">#REF!</definedName>
    <definedName name="BExOBIPU8760ITY0C8N27XZ3KWEF" localSheetId="28" hidden="1">#REF!</definedName>
    <definedName name="BExOBIPU8760ITY0C8N27XZ3KWEF" hidden="1">#REF!</definedName>
    <definedName name="BExOBM0I5L0MZ1G4H9MGMD87SBMZ" localSheetId="18" hidden="1">#REF!</definedName>
    <definedName name="BExOBM0I5L0MZ1G4H9MGMD87SBMZ" localSheetId="28" hidden="1">#REF!</definedName>
    <definedName name="BExOBM0I5L0MZ1G4H9MGMD87SBMZ" hidden="1">#REF!</definedName>
    <definedName name="BExOBOUXMP88KJY2BX2JLUJH5N0K" localSheetId="18" hidden="1">#REF!</definedName>
    <definedName name="BExOBOUXMP88KJY2BX2JLUJH5N0K" localSheetId="28" hidden="1">#REF!</definedName>
    <definedName name="BExOBOUXMP88KJY2BX2JLUJH5N0K" hidden="1">#REF!</definedName>
    <definedName name="BExOBP0FKQ4SVR59FB48UNLKCOR6" localSheetId="18" hidden="1">#REF!</definedName>
    <definedName name="BExOBP0FKQ4SVR59FB48UNLKCOR6" localSheetId="28" hidden="1">#REF!</definedName>
    <definedName name="BExOBP0FKQ4SVR59FB48UNLKCOR6" hidden="1">#REF!</definedName>
    <definedName name="BExOBTNR0XX9V82O76VVWUQABHT8" localSheetId="18" hidden="1">#REF!</definedName>
    <definedName name="BExOBTNR0XX9V82O76VVWUQABHT8" localSheetId="28" hidden="1">#REF!</definedName>
    <definedName name="BExOBTNR0XX9V82O76VVWUQABHT8" hidden="1">#REF!</definedName>
    <definedName name="BExOBYAVUCQ0IGM0Y6A75QHP0Q1A" localSheetId="18" hidden="1">#REF!</definedName>
    <definedName name="BExOBYAVUCQ0IGM0Y6A75QHP0Q1A" localSheetId="28" hidden="1">#REF!</definedName>
    <definedName name="BExOBYAVUCQ0IGM0Y6A75QHP0Q1A" hidden="1">#REF!</definedName>
    <definedName name="BExOC3UEHB1CZNINSQHZANWJYKR8" localSheetId="18" hidden="1">#REF!</definedName>
    <definedName name="BExOC3UEHB1CZNINSQHZANWJYKR8" localSheetId="28" hidden="1">#REF!</definedName>
    <definedName name="BExOC3UEHB1CZNINSQHZANWJYKR8" hidden="1">#REF!</definedName>
    <definedName name="BExOCBSF3XGO9YJ23LX2H78VOUR7" localSheetId="18" hidden="1">#REF!</definedName>
    <definedName name="BExOCBSF3XGO9YJ23LX2H78VOUR7" localSheetId="28" hidden="1">#REF!</definedName>
    <definedName name="BExOCBSF3XGO9YJ23LX2H78VOUR7" hidden="1">#REF!</definedName>
    <definedName name="BExOCEHJCLIUR23CB4TC9OEFJGFX" localSheetId="18" hidden="1">#REF!</definedName>
    <definedName name="BExOCEHJCLIUR23CB4TC9OEFJGFX" localSheetId="28" hidden="1">#REF!</definedName>
    <definedName name="BExOCEHJCLIUR23CB4TC9OEFJGFX" hidden="1">#REF!</definedName>
    <definedName name="BExOCKXFMOW6WPFEVX1I7R7FNDSS" localSheetId="18" hidden="1">#REF!</definedName>
    <definedName name="BExOCKXFMOW6WPFEVX1I7R7FNDSS" localSheetId="28" hidden="1">#REF!</definedName>
    <definedName name="BExOCKXFMOW6WPFEVX1I7R7FNDSS" hidden="1">#REF!</definedName>
    <definedName name="BExOCM4L30L6FV3N2PR4O6X8WY2M" localSheetId="18" hidden="1">#REF!</definedName>
    <definedName name="BExOCM4L30L6FV3N2PR4O6X8WY2M" localSheetId="28" hidden="1">#REF!</definedName>
    <definedName name="BExOCM4L30L6FV3N2PR4O6X8WY2M" hidden="1">#REF!</definedName>
    <definedName name="BExOCYEXOB95DH5NOB0M5NOYX398" localSheetId="18" hidden="1">#REF!</definedName>
    <definedName name="BExOCYEXOB95DH5NOB0M5NOYX398" localSheetId="28" hidden="1">#REF!</definedName>
    <definedName name="BExOCYEXOB95DH5NOB0M5NOYX398" hidden="1">#REF!</definedName>
    <definedName name="BExOD4ERMDMFD8X1016N4EXOUR0S" localSheetId="18" hidden="1">#REF!</definedName>
    <definedName name="BExOD4ERMDMFD8X1016N4EXOUR0S" localSheetId="28" hidden="1">#REF!</definedName>
    <definedName name="BExOD4ERMDMFD8X1016N4EXOUR0S" hidden="1">#REF!</definedName>
    <definedName name="BExOD55RS7BQUHRQ6H3USVGKR0P7" localSheetId="18" hidden="1">#REF!</definedName>
    <definedName name="BExOD55RS7BQUHRQ6H3USVGKR0P7" localSheetId="28" hidden="1">#REF!</definedName>
    <definedName name="BExOD55RS7BQUHRQ6H3USVGKR0P7" hidden="1">#REF!</definedName>
    <definedName name="BExODEWDDEABM4ZY3XREJIBZ8IVP" localSheetId="18" hidden="1">#REF!</definedName>
    <definedName name="BExODEWDDEABM4ZY3XREJIBZ8IVP" localSheetId="28" hidden="1">#REF!</definedName>
    <definedName name="BExODEWDDEABM4ZY3XREJIBZ8IVP" hidden="1">#REF!</definedName>
    <definedName name="BExODICDVVLFKWA22B3L0CKKTAZA" localSheetId="18" hidden="1">#REF!</definedName>
    <definedName name="BExODICDVVLFKWA22B3L0CKKTAZA" localSheetId="28" hidden="1">#REF!</definedName>
    <definedName name="BExODICDVVLFKWA22B3L0CKKTAZA" hidden="1">#REF!</definedName>
    <definedName name="BExODZFEIWV26E8RFU7XQYX1J458" localSheetId="18" hidden="1">#REF!</definedName>
    <definedName name="BExODZFEIWV26E8RFU7XQYX1J458" localSheetId="28" hidden="1">#REF!</definedName>
    <definedName name="BExODZFEIWV26E8RFU7XQYX1J458" hidden="1">#REF!</definedName>
    <definedName name="BExOE0S111KPTELH26PPXE94J3GJ" localSheetId="18" hidden="1">#REF!</definedName>
    <definedName name="BExOE0S111KPTELH26PPXE94J3GJ" localSheetId="28" hidden="1">#REF!</definedName>
    <definedName name="BExOE0S111KPTELH26PPXE94J3GJ" hidden="1">#REF!</definedName>
    <definedName name="BExOE5KH3JKKPZO401YAB3A11G1U" localSheetId="18" hidden="1">#REF!</definedName>
    <definedName name="BExOE5KH3JKKPZO401YAB3A11G1U" localSheetId="28" hidden="1">#REF!</definedName>
    <definedName name="BExOE5KH3JKKPZO401YAB3A11G1U" hidden="1">#REF!</definedName>
    <definedName name="BExOEBKG55EROA2VL360A06LKASE" localSheetId="18" hidden="1">#REF!</definedName>
    <definedName name="BExOEBKG55EROA2VL360A06LKASE" localSheetId="28" hidden="1">#REF!</definedName>
    <definedName name="BExOEBKG55EROA2VL360A06LKASE" hidden="1">#REF!</definedName>
    <definedName name="BExOEFWUBETCPIYF89P9SBDOI3X5" localSheetId="18" hidden="1">#REF!</definedName>
    <definedName name="BExOEFWUBETCPIYF89P9SBDOI3X5" localSheetId="28" hidden="1">#REF!</definedName>
    <definedName name="BExOEFWUBETCPIYF89P9SBDOI3X5" hidden="1">#REF!</definedName>
    <definedName name="BExOEL08MN74RQKVY0P43PFHPTVB" localSheetId="18" hidden="1">#REF!</definedName>
    <definedName name="BExOEL08MN74RQKVY0P43PFHPTVB" localSheetId="28" hidden="1">#REF!</definedName>
    <definedName name="BExOEL08MN74RQKVY0P43PFHPTVB" hidden="1">#REF!</definedName>
    <definedName name="BExOERG5LWXYYEN1DY1H2FWRJS9T" localSheetId="18" hidden="1">#REF!</definedName>
    <definedName name="BExOERG5LWXYYEN1DY1H2FWRJS9T" localSheetId="28" hidden="1">#REF!</definedName>
    <definedName name="BExOERG5LWXYYEN1DY1H2FWRJS9T" hidden="1">#REF!</definedName>
    <definedName name="BExOEV1S6JJVO5PP4BZ20SNGZR7D" localSheetId="18" hidden="1">#REF!</definedName>
    <definedName name="BExOEV1S6JJVO5PP4BZ20SNGZR7D" localSheetId="28" hidden="1">#REF!</definedName>
    <definedName name="BExOEV1S6JJVO5PP4BZ20SNGZR7D" hidden="1">#REF!</definedName>
    <definedName name="BExOEVNDLRXW33RF3AMMCDLTLROJ" localSheetId="18" hidden="1">#REF!</definedName>
    <definedName name="BExOEVNDLRXW33RF3AMMCDLTLROJ" localSheetId="28" hidden="1">#REF!</definedName>
    <definedName name="BExOEVNDLRXW33RF3AMMCDLTLROJ" hidden="1">#REF!</definedName>
    <definedName name="BExOEZOXV3VXUB6VGSS85GXATYAC" localSheetId="18" hidden="1">#REF!</definedName>
    <definedName name="BExOEZOXV3VXUB6VGSS85GXATYAC" localSheetId="28" hidden="1">#REF!</definedName>
    <definedName name="BExOEZOXV3VXUB6VGSS85GXATYAC" hidden="1">#REF!</definedName>
    <definedName name="BExOFDBSAZV60157PIDWCSSUN3MJ" localSheetId="18" hidden="1">#REF!</definedName>
    <definedName name="BExOFDBSAZV60157PIDWCSSUN3MJ" localSheetId="28" hidden="1">#REF!</definedName>
    <definedName name="BExOFDBSAZV60157PIDWCSSUN3MJ" hidden="1">#REF!</definedName>
    <definedName name="BExOFEDNCYI2TPTMQ8SJN3AW4YMF" localSheetId="18" hidden="1">#REF!</definedName>
    <definedName name="BExOFEDNCYI2TPTMQ8SJN3AW4YMF" localSheetId="28" hidden="1">#REF!</definedName>
    <definedName name="BExOFEDNCYI2TPTMQ8SJN3AW4YMF" hidden="1">#REF!</definedName>
    <definedName name="BExOFVLXVD6RVHSQO8KZOOACSV24" localSheetId="18" hidden="1">#REF!</definedName>
    <definedName name="BExOFVLXVD6RVHSQO8KZOOACSV24" localSheetId="28" hidden="1">#REF!</definedName>
    <definedName name="BExOFVLXVD6RVHSQO8KZOOACSV24" hidden="1">#REF!</definedName>
    <definedName name="BExOG2SW3XOGP9VAPQ3THV3VWV12" localSheetId="18" hidden="1">#REF!</definedName>
    <definedName name="BExOG2SW3XOGP9VAPQ3THV3VWV12" localSheetId="28" hidden="1">#REF!</definedName>
    <definedName name="BExOG2SW3XOGP9VAPQ3THV3VWV12" hidden="1">#REF!</definedName>
    <definedName name="BExOG45J81K4OPA40KW5VQU54KY3" localSheetId="18" hidden="1">#REF!</definedName>
    <definedName name="BExOG45J81K4OPA40KW5VQU54KY3" localSheetId="28" hidden="1">#REF!</definedName>
    <definedName name="BExOG45J81K4OPA40KW5VQU54KY3" hidden="1">#REF!</definedName>
    <definedName name="BExOGFE2SCL8HHT4DFAXKLUTJZOG" localSheetId="18" hidden="1">#REF!</definedName>
    <definedName name="BExOGFE2SCL8HHT4DFAXKLUTJZOG" localSheetId="28" hidden="1">#REF!</definedName>
    <definedName name="BExOGFE2SCL8HHT4DFAXKLUTJZOG" hidden="1">#REF!</definedName>
    <definedName name="BExOGH1IMADJCZMFDE6NMBBKO558" localSheetId="18" hidden="1">#REF!</definedName>
    <definedName name="BExOGH1IMADJCZMFDE6NMBBKO558" localSheetId="28" hidden="1">#REF!</definedName>
    <definedName name="BExOGH1IMADJCZMFDE6NMBBKO558" hidden="1">#REF!</definedName>
    <definedName name="BExOGT6D0LJ3C22RDW8COECKB1J5" localSheetId="18" hidden="1">#REF!</definedName>
    <definedName name="BExOGT6D0LJ3C22RDW8COECKB1J5" localSheetId="28" hidden="1">#REF!</definedName>
    <definedName name="BExOGT6D0LJ3C22RDW8COECKB1J5" hidden="1">#REF!</definedName>
    <definedName name="BExOGTMI1HT31M1RGWVRAVHAK7DE" localSheetId="18" hidden="1">#REF!</definedName>
    <definedName name="BExOGTMI1HT31M1RGWVRAVHAK7DE" localSheetId="28" hidden="1">#REF!</definedName>
    <definedName name="BExOGTMI1HT31M1RGWVRAVHAK7DE" hidden="1">#REF!</definedName>
    <definedName name="BExOGXO9JE5XSE9GC3I6O21UEKAO" localSheetId="18" hidden="1">#REF!</definedName>
    <definedName name="BExOGXO9JE5XSE9GC3I6O21UEKAO" localSheetId="28" hidden="1">#REF!</definedName>
    <definedName name="BExOGXO9JE5XSE9GC3I6O21UEKAO" hidden="1">#REF!</definedName>
    <definedName name="BExOH9ICQA5WPLVJIKJVPWUPKSYO" localSheetId="18" hidden="1">#REF!</definedName>
    <definedName name="BExOH9ICQA5WPLVJIKJVPWUPKSYO" localSheetId="28" hidden="1">#REF!</definedName>
    <definedName name="BExOH9ICQA5WPLVJIKJVPWUPKSYO" hidden="1">#REF!</definedName>
    <definedName name="BExOH9ICZ13C1LAW8OTYTR9S7ZP3" localSheetId="18" hidden="1">#REF!</definedName>
    <definedName name="BExOH9ICZ13C1LAW8OTYTR9S7ZP3" localSheetId="28" hidden="1">#REF!</definedName>
    <definedName name="BExOH9ICZ13C1LAW8OTYTR9S7ZP3" hidden="1">#REF!</definedName>
    <definedName name="BExOHGEJ8V8OXT32FSU173XLXBDH" localSheetId="18" hidden="1">#REF!</definedName>
    <definedName name="BExOHGEJ8V8OXT32FSU173XLXBDH" localSheetId="28" hidden="1">#REF!</definedName>
    <definedName name="BExOHGEJ8V8OXT32FSU173XLXBDH" hidden="1">#REF!</definedName>
    <definedName name="BExOHL75H3OT4WAKKPUXIVXWFVDS" localSheetId="18" hidden="1">#REF!</definedName>
    <definedName name="BExOHL75H3OT4WAKKPUXIVXWFVDS" localSheetId="28" hidden="1">#REF!</definedName>
    <definedName name="BExOHL75H3OT4WAKKPUXIVXWFVDS" hidden="1">#REF!</definedName>
    <definedName name="BExOHLHXXJL6363CC082M9M5VVXQ" localSheetId="18" hidden="1">#REF!</definedName>
    <definedName name="BExOHLHXXJL6363CC082M9M5VVXQ" localSheetId="28" hidden="1">#REF!</definedName>
    <definedName name="BExOHLHXXJL6363CC082M9M5VVXQ" hidden="1">#REF!</definedName>
    <definedName name="BExOHNAO5UDXSO73BK2ARHWKS90Y" localSheetId="18" hidden="1">#REF!</definedName>
    <definedName name="BExOHNAO5UDXSO73BK2ARHWKS90Y" localSheetId="28" hidden="1">#REF!</definedName>
    <definedName name="BExOHNAO5UDXSO73BK2ARHWKS90Y" hidden="1">#REF!</definedName>
    <definedName name="BExOHR1G1I9A9CI1HG94EWBLWNM2" localSheetId="18" hidden="1">#REF!</definedName>
    <definedName name="BExOHR1G1I9A9CI1HG94EWBLWNM2" localSheetId="28" hidden="1">#REF!</definedName>
    <definedName name="BExOHR1G1I9A9CI1HG94EWBLWNM2" hidden="1">#REF!</definedName>
    <definedName name="BExOHTQPP8LQ98L6PYUI6QW08YID" localSheetId="18" hidden="1">#REF!</definedName>
    <definedName name="BExOHTQPP8LQ98L6PYUI6QW08YID" localSheetId="28" hidden="1">#REF!</definedName>
    <definedName name="BExOHTQPP8LQ98L6PYUI6QW08YID" hidden="1">#REF!</definedName>
    <definedName name="BExOHUHN7UXHYAJFJJFU805UZ0NB" localSheetId="18" hidden="1">#REF!</definedName>
    <definedName name="BExOHUHN7UXHYAJFJJFU805UZ0NB" localSheetId="28" hidden="1">#REF!</definedName>
    <definedName name="BExOHUHN7UXHYAJFJJFU805UZ0NB" hidden="1">#REF!</definedName>
    <definedName name="BExOHX6Q6NJI793PGX59O5EKTP4G" localSheetId="18" hidden="1">#REF!</definedName>
    <definedName name="BExOHX6Q6NJI793PGX59O5EKTP4G" localSheetId="28" hidden="1">#REF!</definedName>
    <definedName name="BExOHX6Q6NJI793PGX59O5EKTP4G" hidden="1">#REF!</definedName>
    <definedName name="BExOI5VMTHH7Y8MQQ1N635CHYI0P" localSheetId="18" hidden="1">#REF!</definedName>
    <definedName name="BExOI5VMTHH7Y8MQQ1N635CHYI0P" localSheetId="28" hidden="1">#REF!</definedName>
    <definedName name="BExOI5VMTHH7Y8MQQ1N635CHYI0P" hidden="1">#REF!</definedName>
    <definedName name="BExOIEVCP4Y6VDS23AK84MCYYHRT" localSheetId="18" hidden="1">#REF!</definedName>
    <definedName name="BExOIEVCP4Y6VDS23AK84MCYYHRT" localSheetId="28" hidden="1">#REF!</definedName>
    <definedName name="BExOIEVCP4Y6VDS23AK84MCYYHRT" hidden="1">#REF!</definedName>
    <definedName name="BExOIFRP0HEHF5D7JSZ0X8ADJ79U" localSheetId="18" hidden="1">#REF!</definedName>
    <definedName name="BExOIFRP0HEHF5D7JSZ0X8ADJ79U" localSheetId="28" hidden="1">#REF!</definedName>
    <definedName name="BExOIFRP0HEHF5D7JSZ0X8ADJ79U" hidden="1">#REF!</definedName>
    <definedName name="BExOIHPQIXR0NDR5WD01BZKPKEO3" localSheetId="18" hidden="1">#REF!</definedName>
    <definedName name="BExOIHPQIXR0NDR5WD01BZKPKEO3" localSheetId="28" hidden="1">#REF!</definedName>
    <definedName name="BExOIHPQIXR0NDR5WD01BZKPKEO3" hidden="1">#REF!</definedName>
    <definedName name="BExOIM7L0Z3LSII9P7ZTV4KJ8RMA" localSheetId="18" hidden="1">#REF!</definedName>
    <definedName name="BExOIM7L0Z3LSII9P7ZTV4KJ8RMA" localSheetId="28" hidden="1">#REF!</definedName>
    <definedName name="BExOIM7L0Z3LSII9P7ZTV4KJ8RMA" hidden="1">#REF!</definedName>
    <definedName name="BExOIWJVMJ6MG6JC4SPD1L00OHU1" localSheetId="18" hidden="1">#REF!</definedName>
    <definedName name="BExOIWJVMJ6MG6JC4SPD1L00OHU1" localSheetId="28" hidden="1">#REF!</definedName>
    <definedName name="BExOIWJVMJ6MG6JC4SPD1L00OHU1" hidden="1">#REF!</definedName>
    <definedName name="BExOIYCN8Z4JK3OOG86KYUCV0ME8" localSheetId="18" hidden="1">#REF!</definedName>
    <definedName name="BExOIYCN8Z4JK3OOG86KYUCV0ME8" localSheetId="28" hidden="1">#REF!</definedName>
    <definedName name="BExOIYCN8Z4JK3OOG86KYUCV0ME8" hidden="1">#REF!</definedName>
    <definedName name="BExOJ3AKZ9BCBZT3KD8WMSLK6MN2" localSheetId="18" hidden="1">#REF!</definedName>
    <definedName name="BExOJ3AKZ9BCBZT3KD8WMSLK6MN2" localSheetId="28" hidden="1">#REF!</definedName>
    <definedName name="BExOJ3AKZ9BCBZT3KD8WMSLK6MN2" hidden="1">#REF!</definedName>
    <definedName name="BExOJ7XQK71I4YZDD29AKOOWZ47E" localSheetId="18" hidden="1">#REF!</definedName>
    <definedName name="BExOJ7XQK71I4YZDD29AKOOWZ47E" localSheetId="28" hidden="1">#REF!</definedName>
    <definedName name="BExOJ7XQK71I4YZDD29AKOOWZ47E" hidden="1">#REF!</definedName>
    <definedName name="BExOJAXS2THXXIJMV2F2LZKMI589" localSheetId="18" hidden="1">#REF!</definedName>
    <definedName name="BExOJAXS2THXXIJMV2F2LZKMI589" localSheetId="28" hidden="1">#REF!</definedName>
    <definedName name="BExOJAXS2THXXIJMV2F2LZKMI589" hidden="1">#REF!</definedName>
    <definedName name="BExOJDXKJ43BMD5CFWEMSU5R1BP9" localSheetId="18" hidden="1">#REF!</definedName>
    <definedName name="BExOJDXKJ43BMD5CFWEMSU5R1BP9" localSheetId="28" hidden="1">#REF!</definedName>
    <definedName name="BExOJDXKJ43BMD5CFWEMSU5R1BP9" hidden="1">#REF!</definedName>
    <definedName name="BExOJHZ9KOD9LEP7ES426LHOCXEY" localSheetId="18" hidden="1">#REF!</definedName>
    <definedName name="BExOJHZ9KOD9LEP7ES426LHOCXEY" localSheetId="28" hidden="1">#REF!</definedName>
    <definedName name="BExOJHZ9KOD9LEP7ES426LHOCXEY" hidden="1">#REF!</definedName>
    <definedName name="BExOJM0W6XGSW5MXPTTX0GNF6SFT" localSheetId="18" hidden="1">#REF!</definedName>
    <definedName name="BExOJM0W6XGSW5MXPTTX0GNF6SFT" localSheetId="28" hidden="1">#REF!</definedName>
    <definedName name="BExOJM0W6XGSW5MXPTTX0GNF6SFT" hidden="1">#REF!</definedName>
    <definedName name="BExOJQ7XL1X94G2GP88DSU6OTRKY" localSheetId="18" hidden="1">#REF!</definedName>
    <definedName name="BExOJQ7XL1X94G2GP88DSU6OTRKY" localSheetId="28" hidden="1">#REF!</definedName>
    <definedName name="BExOJQ7XL1X94G2GP88DSU6OTRKY" hidden="1">#REF!</definedName>
    <definedName name="BExOJXEUJJ9SYRJXKYYV2NCCDT2R" localSheetId="18" hidden="1">#REF!</definedName>
    <definedName name="BExOJXEUJJ9SYRJXKYYV2NCCDT2R" localSheetId="28" hidden="1">#REF!</definedName>
    <definedName name="BExOJXEUJJ9SYRJXKYYV2NCCDT2R" hidden="1">#REF!</definedName>
    <definedName name="BExOK0EQYM9JUMAGWOUN7QDH7VMZ" localSheetId="18" hidden="1">#REF!</definedName>
    <definedName name="BExOK0EQYM9JUMAGWOUN7QDH7VMZ" localSheetId="28" hidden="1">#REF!</definedName>
    <definedName name="BExOK0EQYM9JUMAGWOUN7QDH7VMZ" hidden="1">#REF!</definedName>
    <definedName name="BExOK10DBCM0O0CLRF8BB6EEWGB2" localSheetId="18" hidden="1">#REF!</definedName>
    <definedName name="BExOK10DBCM0O0CLRF8BB6EEWGB2" localSheetId="28" hidden="1">#REF!</definedName>
    <definedName name="BExOK10DBCM0O0CLRF8BB6EEWGB2" hidden="1">#REF!</definedName>
    <definedName name="BExOK45QZPFPJ08Z5BZOFLNGPHCZ" localSheetId="18" hidden="1">#REF!</definedName>
    <definedName name="BExOK45QZPFPJ08Z5BZOFLNGPHCZ" localSheetId="28" hidden="1">#REF!</definedName>
    <definedName name="BExOK45QZPFPJ08Z5BZOFLNGPHCZ" hidden="1">#REF!</definedName>
    <definedName name="BExOK4WM9O7QNG6O57FOASI5QSN1" localSheetId="18" hidden="1">#REF!</definedName>
    <definedName name="BExOK4WM9O7QNG6O57FOASI5QSN1" localSheetId="28" hidden="1">#REF!</definedName>
    <definedName name="BExOK4WM9O7QNG6O57FOASI5QSN1" hidden="1">#REF!</definedName>
    <definedName name="BExOK57E3HXBUDOQB4M87JK9OPNE" localSheetId="18" hidden="1">#REF!</definedName>
    <definedName name="BExOK57E3HXBUDOQB4M87JK9OPNE" localSheetId="28" hidden="1">#REF!</definedName>
    <definedName name="BExOK57E3HXBUDOQB4M87JK9OPNE" hidden="1">#REF!</definedName>
    <definedName name="BExOKJLBFD15HACQ01HQLY1U5SE2" localSheetId="18" hidden="1">#REF!</definedName>
    <definedName name="BExOKJLBFD15HACQ01HQLY1U5SE2" localSheetId="28" hidden="1">#REF!</definedName>
    <definedName name="BExOKJLBFD15HACQ01HQLY1U5SE2" hidden="1">#REF!</definedName>
    <definedName name="BExOKTXMJP351VXKH8VT6SXUNIMF" localSheetId="18" hidden="1">#REF!</definedName>
    <definedName name="BExOKTXMJP351VXKH8VT6SXUNIMF" localSheetId="28" hidden="1">#REF!</definedName>
    <definedName name="BExOKTXMJP351VXKH8VT6SXUNIMF" hidden="1">#REF!</definedName>
    <definedName name="BExOKU8GMLOCNVORDE329819XN67" localSheetId="18" hidden="1">#REF!</definedName>
    <definedName name="BExOKU8GMLOCNVORDE329819XN67" localSheetId="28" hidden="1">#REF!</definedName>
    <definedName name="BExOKU8GMLOCNVORDE329819XN67" hidden="1">#REF!</definedName>
    <definedName name="BExOL0Z3Z7IAMHPB91EO2MF49U57" localSheetId="18" hidden="1">#REF!</definedName>
    <definedName name="BExOL0Z3Z7IAMHPB91EO2MF49U57" localSheetId="28" hidden="1">#REF!</definedName>
    <definedName name="BExOL0Z3Z7IAMHPB91EO2MF49U57" hidden="1">#REF!</definedName>
    <definedName name="BExOL7KH12VAR0LG741SIOJTLWFD" localSheetId="18" hidden="1">#REF!</definedName>
    <definedName name="BExOL7KH12VAR0LG741SIOJTLWFD" localSheetId="28" hidden="1">#REF!</definedName>
    <definedName name="BExOL7KH12VAR0LG741SIOJTLWFD" hidden="1">#REF!</definedName>
    <definedName name="BExOLGUYDBS2V3UOK4DVPUW5JZN7" localSheetId="18" hidden="1">#REF!</definedName>
    <definedName name="BExOLGUYDBS2V3UOK4DVPUW5JZN7" localSheetId="28" hidden="1">#REF!</definedName>
    <definedName name="BExOLGUYDBS2V3UOK4DVPUW5JZN7" hidden="1">#REF!</definedName>
    <definedName name="BExOLICXFHJLILCJVFMJE5MGGWKR" localSheetId="18" hidden="1">#REF!</definedName>
    <definedName name="BExOLICXFHJLILCJVFMJE5MGGWKR" localSheetId="28" hidden="1">#REF!</definedName>
    <definedName name="BExOLICXFHJLILCJVFMJE5MGGWKR" hidden="1">#REF!</definedName>
    <definedName name="BExOLOI0WJS3QC12I3ISL0D9AWOF" localSheetId="18" hidden="1">#REF!</definedName>
    <definedName name="BExOLOI0WJS3QC12I3ISL0D9AWOF" localSheetId="28" hidden="1">#REF!</definedName>
    <definedName name="BExOLOI0WJS3QC12I3ISL0D9AWOF" hidden="1">#REF!</definedName>
    <definedName name="BExOLQ5A7IWI0W12J7315E7LBI0O" localSheetId="18" hidden="1">#REF!</definedName>
    <definedName name="BExOLQ5A7IWI0W12J7315E7LBI0O" localSheetId="28" hidden="1">#REF!</definedName>
    <definedName name="BExOLQ5A7IWI0W12J7315E7LBI0O" hidden="1">#REF!</definedName>
    <definedName name="BExOLYZNG5RBD0BTS1OEZJNU92Q5" localSheetId="18" hidden="1">#REF!</definedName>
    <definedName name="BExOLYZNG5RBD0BTS1OEZJNU92Q5" localSheetId="28" hidden="1">#REF!</definedName>
    <definedName name="BExOLYZNG5RBD0BTS1OEZJNU92Q5" hidden="1">#REF!</definedName>
    <definedName name="BExOM136CSOYSV2NE3NAU04Z4414" localSheetId="18" hidden="1">#REF!</definedName>
    <definedName name="BExOM136CSOYSV2NE3NAU04Z4414" localSheetId="28" hidden="1">#REF!</definedName>
    <definedName name="BExOM136CSOYSV2NE3NAU04Z4414" hidden="1">#REF!</definedName>
    <definedName name="BExOM3HIJ3UZPOKJI68KPBJAHPDC" localSheetId="18" hidden="1">#REF!</definedName>
    <definedName name="BExOM3HIJ3UZPOKJI68KPBJAHPDC" localSheetId="28" hidden="1">#REF!</definedName>
    <definedName name="BExOM3HIJ3UZPOKJI68KPBJAHPDC" hidden="1">#REF!</definedName>
    <definedName name="BExOM5QC0I90GVJG1G7NFAIINKAQ" localSheetId="18" hidden="1">#REF!</definedName>
    <definedName name="BExOM5QC0I90GVJG1G7NFAIINKAQ" localSheetId="28" hidden="1">#REF!</definedName>
    <definedName name="BExOM5QC0I90GVJG1G7NFAIINKAQ" hidden="1">#REF!</definedName>
    <definedName name="BExOMKPURE33YQ3K1JG9NVQD4W49" localSheetId="18" hidden="1">#REF!</definedName>
    <definedName name="BExOMKPURE33YQ3K1JG9NVQD4W49" localSheetId="28" hidden="1">#REF!</definedName>
    <definedName name="BExOMKPURE33YQ3K1JG9NVQD4W49" hidden="1">#REF!</definedName>
    <definedName name="BExOMP7NGCLUNFK50QD2LPKRG078" localSheetId="18" hidden="1">#REF!</definedName>
    <definedName name="BExOMP7NGCLUNFK50QD2LPKRG078" localSheetId="28" hidden="1">#REF!</definedName>
    <definedName name="BExOMP7NGCLUNFK50QD2LPKRG078" hidden="1">#REF!</definedName>
    <definedName name="BExOMPNX2853XA8AUM0BLA7CS86A" localSheetId="18" hidden="1">#REF!</definedName>
    <definedName name="BExOMPNX2853XA8AUM0BLA7CS86A" localSheetId="28" hidden="1">#REF!</definedName>
    <definedName name="BExOMPNX2853XA8AUM0BLA7CS86A" hidden="1">#REF!</definedName>
    <definedName name="BExOMU0A6XMY48SZRYL4WQZD13BI" localSheetId="18" hidden="1">#REF!</definedName>
    <definedName name="BExOMU0A6XMY48SZRYL4WQZD13BI" localSheetId="28" hidden="1">#REF!</definedName>
    <definedName name="BExOMU0A6XMY48SZRYL4WQZD13BI" hidden="1">#REF!</definedName>
    <definedName name="BExOMVT0HSNC59DJP4CLISASGHKL" localSheetId="18" hidden="1">#REF!</definedName>
    <definedName name="BExOMVT0HSNC59DJP4CLISASGHKL" localSheetId="28" hidden="1">#REF!</definedName>
    <definedName name="BExOMVT0HSNC59DJP4CLISASGHKL" hidden="1">#REF!</definedName>
    <definedName name="BExON0AX35F2SI0UCVMGWGVIUNI3" localSheetId="18" hidden="1">#REF!</definedName>
    <definedName name="BExON0AX35F2SI0UCVMGWGVIUNI3" localSheetId="28" hidden="1">#REF!</definedName>
    <definedName name="BExON0AX35F2SI0UCVMGWGVIUNI3" hidden="1">#REF!</definedName>
    <definedName name="BExON1I19LN0T10YIIYC5NE9UGMR" localSheetId="18" hidden="1">#REF!</definedName>
    <definedName name="BExON1I19LN0T10YIIYC5NE9UGMR" localSheetId="28" hidden="1">#REF!</definedName>
    <definedName name="BExON1I19LN0T10YIIYC5NE9UGMR" hidden="1">#REF!</definedName>
    <definedName name="BExON41U4296DV3DPG6I5EF3OEYF" localSheetId="18" hidden="1">#REF!</definedName>
    <definedName name="BExON41U4296DV3DPG6I5EF3OEYF" localSheetId="28" hidden="1">#REF!</definedName>
    <definedName name="BExON41U4296DV3DPG6I5EF3OEYF" hidden="1">#REF!</definedName>
    <definedName name="BExONB3A7CO4YD8RB41PHC93BQ9M" localSheetId="18" hidden="1">#REF!</definedName>
    <definedName name="BExONB3A7CO4YD8RB41PHC93BQ9M" localSheetId="28" hidden="1">#REF!</definedName>
    <definedName name="BExONB3A7CO4YD8RB41PHC93BQ9M" hidden="1">#REF!</definedName>
    <definedName name="BExONFQH6UUXF8V0GI4BRIST9RFO" localSheetId="18" hidden="1">#REF!</definedName>
    <definedName name="BExONFQH6UUXF8V0GI4BRIST9RFO" localSheetId="28" hidden="1">#REF!</definedName>
    <definedName name="BExONFQH6UUXF8V0GI4BRIST9RFO" hidden="1">#REF!</definedName>
    <definedName name="BExONIL31DZWU7IFVN3VV0XTXJA1" localSheetId="18" hidden="1">#REF!</definedName>
    <definedName name="BExONIL31DZWU7IFVN3VV0XTXJA1" localSheetId="28" hidden="1">#REF!</definedName>
    <definedName name="BExONIL31DZWU7IFVN3VV0XTXJA1" hidden="1">#REF!</definedName>
    <definedName name="BExONJ1BU17R0F5A2UP1UGJBOGKS" localSheetId="18" hidden="1">#REF!</definedName>
    <definedName name="BExONJ1BU17R0F5A2UP1UGJBOGKS" localSheetId="28" hidden="1">#REF!</definedName>
    <definedName name="BExONJ1BU17R0F5A2UP1UGJBOGKS" hidden="1">#REF!</definedName>
    <definedName name="BExONKZDHE8SS0P4YRLGEQR9KYHF" localSheetId="18" hidden="1">#REF!</definedName>
    <definedName name="BExONKZDHE8SS0P4YRLGEQR9KYHF" localSheetId="28" hidden="1">#REF!</definedName>
    <definedName name="BExONKZDHE8SS0P4YRLGEQR9KYHF" hidden="1">#REF!</definedName>
    <definedName name="BExONNZ9VMHVX3J6NLNJY7KZA61O" localSheetId="18" hidden="1">#REF!</definedName>
    <definedName name="BExONNZ9VMHVX3J6NLNJY7KZA61O" localSheetId="28" hidden="1">#REF!</definedName>
    <definedName name="BExONNZ9VMHVX3J6NLNJY7KZA61O" hidden="1">#REF!</definedName>
    <definedName name="BExONRQ1BAA4F3TXP2MYQ4YCZ09S" localSheetId="18" hidden="1">#REF!</definedName>
    <definedName name="BExONRQ1BAA4F3TXP2MYQ4YCZ09S" localSheetId="28" hidden="1">#REF!</definedName>
    <definedName name="BExONRQ1BAA4F3TXP2MYQ4YCZ09S" hidden="1">#REF!</definedName>
    <definedName name="BExONU4ENMND8RLZX0L5EHPYQQSB" localSheetId="18" hidden="1">#REF!</definedName>
    <definedName name="BExONU4ENMND8RLZX0L5EHPYQQSB" localSheetId="28" hidden="1">#REF!</definedName>
    <definedName name="BExONU4ENMND8RLZX0L5EHPYQQSB" hidden="1">#REF!</definedName>
    <definedName name="BExONXPUEU6ZRSIX4PDJ1DXY679I" localSheetId="18" hidden="1">#REF!</definedName>
    <definedName name="BExONXPUEU6ZRSIX4PDJ1DXY679I" localSheetId="28" hidden="1">#REF!</definedName>
    <definedName name="BExONXPUEU6ZRSIX4PDJ1DXY679I" hidden="1">#REF!</definedName>
    <definedName name="BExOO0KEG2WL5WKKMHN0S2UTIUNG" localSheetId="18" hidden="1">#REF!</definedName>
    <definedName name="BExOO0KEG2WL5WKKMHN0S2UTIUNG" localSheetId="28" hidden="1">#REF!</definedName>
    <definedName name="BExOO0KEG2WL5WKKMHN0S2UTIUNG" hidden="1">#REF!</definedName>
    <definedName name="BExOO1WWIZSGB0YTGKESB45TSVMZ" localSheetId="18" hidden="1">#REF!</definedName>
    <definedName name="BExOO1WWIZSGB0YTGKESB45TSVMZ" localSheetId="28" hidden="1">#REF!</definedName>
    <definedName name="BExOO1WWIZSGB0YTGKESB45TSVMZ" hidden="1">#REF!</definedName>
    <definedName name="BExOO4B8FPAFYPHCTYTX37P1TQM5" localSheetId="18" hidden="1">#REF!</definedName>
    <definedName name="BExOO4B8FPAFYPHCTYTX37P1TQM5" localSheetId="28" hidden="1">#REF!</definedName>
    <definedName name="BExOO4B8FPAFYPHCTYTX37P1TQM5" hidden="1">#REF!</definedName>
    <definedName name="BExOOIULUDOJRMYABWV5CCL906X6" localSheetId="18" hidden="1">#REF!</definedName>
    <definedName name="BExOOIULUDOJRMYABWV5CCL906X6" localSheetId="28" hidden="1">#REF!</definedName>
    <definedName name="BExOOIULUDOJRMYABWV5CCL906X6" hidden="1">#REF!</definedName>
    <definedName name="BExOOJLIWKJW5S7XWJXD8TYV5HQ9" localSheetId="18" hidden="1">#REF!</definedName>
    <definedName name="BExOOJLIWKJW5S7XWJXD8TYV5HQ9" localSheetId="28" hidden="1">#REF!</definedName>
    <definedName name="BExOOJLIWKJW5S7XWJXD8TYV5HQ9" hidden="1">#REF!</definedName>
    <definedName name="BExOOQ1JVWQ9LYXD0V94BRXKTA1I" localSheetId="18" hidden="1">#REF!</definedName>
    <definedName name="BExOOQ1JVWQ9LYXD0V94BRXKTA1I" localSheetId="28" hidden="1">#REF!</definedName>
    <definedName name="BExOOQ1JVWQ9LYXD0V94BRXKTA1I" hidden="1">#REF!</definedName>
    <definedName name="BExOOTN0KTXJCL7E476XBN1CJ553" localSheetId="18" hidden="1">#REF!</definedName>
    <definedName name="BExOOTN0KTXJCL7E476XBN1CJ553" localSheetId="28" hidden="1">#REF!</definedName>
    <definedName name="BExOOTN0KTXJCL7E476XBN1CJ553" hidden="1">#REF!</definedName>
    <definedName name="BExOOVVUJIJNAYDICUUQQ9O7O3TW" localSheetId="18" hidden="1">#REF!</definedName>
    <definedName name="BExOOVVUJIJNAYDICUUQQ9O7O3TW" localSheetId="28" hidden="1">#REF!</definedName>
    <definedName name="BExOOVVUJIJNAYDICUUQQ9O7O3TW" hidden="1">#REF!</definedName>
    <definedName name="BExOP9DDU5MZJKWGFT0MKL44YKIV" localSheetId="18" hidden="1">#REF!</definedName>
    <definedName name="BExOP9DDU5MZJKWGFT0MKL44YKIV" localSheetId="28" hidden="1">#REF!</definedName>
    <definedName name="BExOP9DDU5MZJKWGFT0MKL44YKIV" hidden="1">#REF!</definedName>
    <definedName name="BExOP9DEBV5W5P4Q25J3XCJBP5S9" localSheetId="18" hidden="1">#REF!</definedName>
    <definedName name="BExOP9DEBV5W5P4Q25J3XCJBP5S9" localSheetId="28" hidden="1">#REF!</definedName>
    <definedName name="BExOP9DEBV5W5P4Q25J3XCJBP5S9" hidden="1">#REF!</definedName>
    <definedName name="BExOPFNYRBL0BFM23LZBJTADNOE4" localSheetId="18" hidden="1">#REF!</definedName>
    <definedName name="BExOPFNYRBL0BFM23LZBJTADNOE4" localSheetId="28" hidden="1">#REF!</definedName>
    <definedName name="BExOPFNYRBL0BFM23LZBJTADNOE4" hidden="1">#REF!</definedName>
    <definedName name="BExOPINVFSIZMCVT9YGT2AODVCX3" localSheetId="18" hidden="1">#REF!</definedName>
    <definedName name="BExOPINVFSIZMCVT9YGT2AODVCX3" localSheetId="28" hidden="1">#REF!</definedName>
    <definedName name="BExOPINVFSIZMCVT9YGT2AODVCX3" hidden="1">#REF!</definedName>
    <definedName name="BExOQ1JN4SAC44RTMZIGHSW023WA" localSheetId="18" hidden="1">#REF!</definedName>
    <definedName name="BExOQ1JN4SAC44RTMZIGHSW023WA" localSheetId="28" hidden="1">#REF!</definedName>
    <definedName name="BExOQ1JN4SAC44RTMZIGHSW023WA" hidden="1">#REF!</definedName>
    <definedName name="BExOQ256YMF115DJL3KBPNKABJ90" localSheetId="18" hidden="1">#REF!</definedName>
    <definedName name="BExOQ256YMF115DJL3KBPNKABJ90" localSheetId="28" hidden="1">#REF!</definedName>
    <definedName name="BExOQ256YMF115DJL3KBPNKABJ90" hidden="1">#REF!</definedName>
    <definedName name="BExQ19DEUOLC11IW32E2AMVZLFF1" localSheetId="18" hidden="1">#REF!</definedName>
    <definedName name="BExQ19DEUOLC11IW32E2AMVZLFF1" localSheetId="28" hidden="1">#REF!</definedName>
    <definedName name="BExQ19DEUOLC11IW32E2AMVZLFF1" hidden="1">#REF!</definedName>
    <definedName name="BExQ1OCW3L24TN0BYVRE2NE3IK1O" localSheetId="18" hidden="1">#REF!</definedName>
    <definedName name="BExQ1OCW3L24TN0BYVRE2NE3IK1O" localSheetId="28" hidden="1">#REF!</definedName>
    <definedName name="BExQ1OCW3L24TN0BYVRE2NE3IK1O" hidden="1">#REF!</definedName>
    <definedName name="BExQ29C73XR33S3668YYSYZAIHTG" localSheetId="18" hidden="1">#REF!</definedName>
    <definedName name="BExQ29C73XR33S3668YYSYZAIHTG" localSheetId="28" hidden="1">#REF!</definedName>
    <definedName name="BExQ29C73XR33S3668YYSYZAIHTG" hidden="1">#REF!</definedName>
    <definedName name="BExQ2FS228IUDUP2023RA1D4AO4C" localSheetId="18" hidden="1">#REF!</definedName>
    <definedName name="BExQ2FS228IUDUP2023RA1D4AO4C" localSheetId="28" hidden="1">#REF!</definedName>
    <definedName name="BExQ2FS228IUDUP2023RA1D4AO4C" hidden="1">#REF!</definedName>
    <definedName name="BExQ2L0XYWLY9VPZWXYYFRIRQRJ1" localSheetId="18" hidden="1">#REF!</definedName>
    <definedName name="BExQ2L0XYWLY9VPZWXYYFRIRQRJ1" localSheetId="28" hidden="1">#REF!</definedName>
    <definedName name="BExQ2L0XYWLY9VPZWXYYFRIRQRJ1" hidden="1">#REF!</definedName>
    <definedName name="BExQ2M841F5Z1BQYR8DG5FKK0LIU" localSheetId="18" hidden="1">#REF!</definedName>
    <definedName name="BExQ2M841F5Z1BQYR8DG5FKK0LIU" localSheetId="28" hidden="1">#REF!</definedName>
    <definedName name="BExQ2M841F5Z1BQYR8DG5FKK0LIU" hidden="1">#REF!</definedName>
    <definedName name="BExQ2STHO7AXYTS1VPPHQMX1WT30" localSheetId="18" hidden="1">#REF!</definedName>
    <definedName name="BExQ2STHO7AXYTS1VPPHQMX1WT30" localSheetId="28" hidden="1">#REF!</definedName>
    <definedName name="BExQ2STHO7AXYTS1VPPHQMX1WT30" hidden="1">#REF!</definedName>
    <definedName name="BExQ2XWXHMQMQ99FF9293AEQHABB" localSheetId="18" hidden="1">#REF!</definedName>
    <definedName name="BExQ2XWXHMQMQ99FF9293AEQHABB" localSheetId="28" hidden="1">#REF!</definedName>
    <definedName name="BExQ2XWXHMQMQ99FF9293AEQHABB" hidden="1">#REF!</definedName>
    <definedName name="BExQ300G8I8TK45A0MVHV15422EU" localSheetId="18" hidden="1">#REF!</definedName>
    <definedName name="BExQ300G8I8TK45A0MVHV15422EU" localSheetId="28" hidden="1">#REF!</definedName>
    <definedName name="BExQ300G8I8TK45A0MVHV15422EU" hidden="1">#REF!</definedName>
    <definedName name="BExQ305RBEODGNAETZ0EZQLLDZZD" localSheetId="18" hidden="1">#REF!</definedName>
    <definedName name="BExQ305RBEODGNAETZ0EZQLLDZZD" localSheetId="28" hidden="1">#REF!</definedName>
    <definedName name="BExQ305RBEODGNAETZ0EZQLLDZZD" hidden="1">#REF!</definedName>
    <definedName name="BExQ37SZQJSC2C73FY2IJY852LVP" localSheetId="18" hidden="1">#REF!</definedName>
    <definedName name="BExQ37SZQJSC2C73FY2IJY852LVP" localSheetId="28" hidden="1">#REF!</definedName>
    <definedName name="BExQ37SZQJSC2C73FY2IJY852LVP" hidden="1">#REF!</definedName>
    <definedName name="BExQ39R28MXSG2SEV956F0KZ20AN" localSheetId="18" hidden="1">#REF!</definedName>
    <definedName name="BExQ39R28MXSG2SEV956F0KZ20AN" localSheetId="28" hidden="1">#REF!</definedName>
    <definedName name="BExQ39R28MXSG2SEV956F0KZ20AN" hidden="1">#REF!</definedName>
    <definedName name="BExQ3D1P3M5Z3HLMEZ17E0BLEE4U" localSheetId="18" hidden="1">#REF!</definedName>
    <definedName name="BExQ3D1P3M5Z3HLMEZ17E0BLEE4U" localSheetId="28" hidden="1">#REF!</definedName>
    <definedName name="BExQ3D1P3M5Z3HLMEZ17E0BLEE4U" hidden="1">#REF!</definedName>
    <definedName name="BExQ3EZX6BA2WHKI84SG78UPRTSE" localSheetId="18" hidden="1">#REF!</definedName>
    <definedName name="BExQ3EZX6BA2WHKI84SG78UPRTSE" localSheetId="28" hidden="1">#REF!</definedName>
    <definedName name="BExQ3EZX6BA2WHKI84SG78UPRTSE" hidden="1">#REF!</definedName>
    <definedName name="BExQ3KOX6620WUSBG7PGACNC936P" localSheetId="18" hidden="1">#REF!</definedName>
    <definedName name="BExQ3KOX6620WUSBG7PGACNC936P" localSheetId="28" hidden="1">#REF!</definedName>
    <definedName name="BExQ3KOX6620WUSBG7PGACNC936P" hidden="1">#REF!</definedName>
    <definedName name="BExQ3O4W7QF8BOXTUT4IOGF6YKUD" localSheetId="18" hidden="1">#REF!</definedName>
    <definedName name="BExQ3O4W7QF8BOXTUT4IOGF6YKUD" localSheetId="28" hidden="1">#REF!</definedName>
    <definedName name="BExQ3O4W7QF8BOXTUT4IOGF6YKUD" hidden="1">#REF!</definedName>
    <definedName name="BExQ3PXOWSN8561ZR8IEY8ZASI3B" localSheetId="18" hidden="1">#REF!</definedName>
    <definedName name="BExQ3PXOWSN8561ZR8IEY8ZASI3B" localSheetId="28" hidden="1">#REF!</definedName>
    <definedName name="BExQ3PXOWSN8561ZR8IEY8ZASI3B" hidden="1">#REF!</definedName>
    <definedName name="BExQ3TZF04IPY0B0UG9CQQ5736UA" localSheetId="18" hidden="1">#REF!</definedName>
    <definedName name="BExQ3TZF04IPY0B0UG9CQQ5736UA" localSheetId="28" hidden="1">#REF!</definedName>
    <definedName name="BExQ3TZF04IPY0B0UG9CQQ5736UA" hidden="1">#REF!</definedName>
    <definedName name="BExQ42IU9MNDYLODP41DL6YTZMAR" localSheetId="18" hidden="1">#REF!</definedName>
    <definedName name="BExQ42IU9MNDYLODP41DL6YTZMAR" localSheetId="28" hidden="1">#REF!</definedName>
    <definedName name="BExQ42IU9MNDYLODP41DL6YTZMAR" hidden="1">#REF!</definedName>
    <definedName name="BExQ42O4PHH156IHXSW0JAYAC0NJ" localSheetId="18" hidden="1">#REF!</definedName>
    <definedName name="BExQ42O4PHH156IHXSW0JAYAC0NJ" localSheetId="28" hidden="1">#REF!</definedName>
    <definedName name="BExQ42O4PHH156IHXSW0JAYAC0NJ" hidden="1">#REF!</definedName>
    <definedName name="BExQ452HF7N1HYPXJXQ8WD6SOWUV" localSheetId="18" hidden="1">#REF!</definedName>
    <definedName name="BExQ452HF7N1HYPXJXQ8WD6SOWUV" localSheetId="28" hidden="1">#REF!</definedName>
    <definedName name="BExQ452HF7N1HYPXJXQ8WD6SOWUV" hidden="1">#REF!</definedName>
    <definedName name="BExQ4BTBSHPHVEDRCXC2ROW8PLFC" localSheetId="18" hidden="1">#REF!</definedName>
    <definedName name="BExQ4BTBSHPHVEDRCXC2ROW8PLFC" localSheetId="28" hidden="1">#REF!</definedName>
    <definedName name="BExQ4BTBSHPHVEDRCXC2ROW8PLFC" hidden="1">#REF!</definedName>
    <definedName name="BExQ4DGKF54SRKQUTUT4B1CZSS62" localSheetId="18" hidden="1">#REF!</definedName>
    <definedName name="BExQ4DGKF54SRKQUTUT4B1CZSS62" localSheetId="28" hidden="1">#REF!</definedName>
    <definedName name="BExQ4DGKF54SRKQUTUT4B1CZSS62" hidden="1">#REF!</definedName>
    <definedName name="BExQ4T74LQ5PYTV1MUQUW75A4BDY" localSheetId="18" hidden="1">#REF!</definedName>
    <definedName name="BExQ4T74LQ5PYTV1MUQUW75A4BDY" localSheetId="28" hidden="1">#REF!</definedName>
    <definedName name="BExQ4T74LQ5PYTV1MUQUW75A4BDY" hidden="1">#REF!</definedName>
    <definedName name="BExQ4XJHD7EJCNH7S1MJDZJ2MNWG" localSheetId="18" hidden="1">#REF!</definedName>
    <definedName name="BExQ4XJHD7EJCNH7S1MJDZJ2MNWG" localSheetId="28" hidden="1">#REF!</definedName>
    <definedName name="BExQ4XJHD7EJCNH7S1MJDZJ2MNWG" hidden="1">#REF!</definedName>
    <definedName name="BExQ5039ZCEWBUJHU682G4S89J03" localSheetId="18" hidden="1">#REF!</definedName>
    <definedName name="BExQ5039ZCEWBUJHU682G4S89J03" localSheetId="28" hidden="1">#REF!</definedName>
    <definedName name="BExQ5039ZCEWBUJHU682G4S89J03" hidden="1">#REF!</definedName>
    <definedName name="BExQ56Z9W6YHZHRXOFFI8EFA7CDI" localSheetId="18" hidden="1">#REF!</definedName>
    <definedName name="BExQ56Z9W6YHZHRXOFFI8EFA7CDI" localSheetId="28" hidden="1">#REF!</definedName>
    <definedName name="BExQ56Z9W6YHZHRXOFFI8EFA7CDI" hidden="1">#REF!</definedName>
    <definedName name="BExQ58MP5FO5Q5CIXVMMYWWPEFW3" localSheetId="18" hidden="1">#REF!</definedName>
    <definedName name="BExQ58MP5FO5Q5CIXVMMYWWPEFW3" localSheetId="28" hidden="1">#REF!</definedName>
    <definedName name="BExQ58MP5FO5Q5CIXVMMYWWPEFW3" hidden="1">#REF!</definedName>
    <definedName name="BExQ5KX3Z668H1KUCKZ9J24HUQ1F" localSheetId="18" hidden="1">#REF!</definedName>
    <definedName name="BExQ5KX3Z668H1KUCKZ9J24HUQ1F" localSheetId="28" hidden="1">#REF!</definedName>
    <definedName name="BExQ5KX3Z668H1KUCKZ9J24HUQ1F" hidden="1">#REF!</definedName>
    <definedName name="BExQ5SPMSOCJYLAY20NB5A6O32RE" localSheetId="18" hidden="1">#REF!</definedName>
    <definedName name="BExQ5SPMSOCJYLAY20NB5A6O32RE" localSheetId="28" hidden="1">#REF!</definedName>
    <definedName name="BExQ5SPMSOCJYLAY20NB5A6O32RE" hidden="1">#REF!</definedName>
    <definedName name="BExQ5UICMGTMK790KTLK49MAGXRC" localSheetId="18" hidden="1">#REF!</definedName>
    <definedName name="BExQ5UICMGTMK790KTLK49MAGXRC" localSheetId="28" hidden="1">#REF!</definedName>
    <definedName name="BExQ5UICMGTMK790KTLK49MAGXRC" hidden="1">#REF!</definedName>
    <definedName name="BExQ5YUUK9FD0QGTY4WD0W90O7OL" localSheetId="18" hidden="1">#REF!</definedName>
    <definedName name="BExQ5YUUK9FD0QGTY4WD0W90O7OL" localSheetId="28" hidden="1">#REF!</definedName>
    <definedName name="BExQ5YUUK9FD0QGTY4WD0W90O7OL" hidden="1">#REF!</definedName>
    <definedName name="BExQ62WGBSDPG7ZU34W0N8X45R3X" localSheetId="18" hidden="1">#REF!</definedName>
    <definedName name="BExQ62WGBSDPG7ZU34W0N8X45R3X" localSheetId="28" hidden="1">#REF!</definedName>
    <definedName name="BExQ62WGBSDPG7ZU34W0N8X45R3X" hidden="1">#REF!</definedName>
    <definedName name="BExQ63793YQ9BH7JLCNRIATIGTRG" localSheetId="18" hidden="1">#REF!</definedName>
    <definedName name="BExQ63793YQ9BH7JLCNRIATIGTRG" localSheetId="28" hidden="1">#REF!</definedName>
    <definedName name="BExQ63793YQ9BH7JLCNRIATIGTRG" hidden="1">#REF!</definedName>
    <definedName name="BExQ6CN1EF2UPZ57ZYMGK8TUJQSS" localSheetId="18" hidden="1">#REF!</definedName>
    <definedName name="BExQ6CN1EF2UPZ57ZYMGK8TUJQSS" localSheetId="28" hidden="1">#REF!</definedName>
    <definedName name="BExQ6CN1EF2UPZ57ZYMGK8TUJQSS" hidden="1">#REF!</definedName>
    <definedName name="BExQ6FSF8BMWVLJI7Y7MKPG9SU5O" localSheetId="18" hidden="1">#REF!</definedName>
    <definedName name="BExQ6FSF8BMWVLJI7Y7MKPG9SU5O" localSheetId="28" hidden="1">#REF!</definedName>
    <definedName name="BExQ6FSF8BMWVLJI7Y7MKPG9SU5O" hidden="1">#REF!</definedName>
    <definedName name="BExQ6M2YXJ8AMRJF3QGHC40ADAHZ" localSheetId="18" hidden="1">#REF!</definedName>
    <definedName name="BExQ6M2YXJ8AMRJF3QGHC40ADAHZ" localSheetId="28" hidden="1">#REF!</definedName>
    <definedName name="BExQ6M2YXJ8AMRJF3QGHC40ADAHZ" hidden="1">#REF!</definedName>
    <definedName name="BExQ6M8B0X44N9TV56ATUVHGDI00" localSheetId="18" hidden="1">#REF!</definedName>
    <definedName name="BExQ6M8B0X44N9TV56ATUVHGDI00" localSheetId="28" hidden="1">#REF!</definedName>
    <definedName name="BExQ6M8B0X44N9TV56ATUVHGDI00" hidden="1">#REF!</definedName>
    <definedName name="BExQ6POH065GV0I74XXVD0VUPBJW" localSheetId="18" hidden="1">#REF!</definedName>
    <definedName name="BExQ6POH065GV0I74XXVD0VUPBJW" localSheetId="28" hidden="1">#REF!</definedName>
    <definedName name="BExQ6POH065GV0I74XXVD0VUPBJW" hidden="1">#REF!</definedName>
    <definedName name="BExQ6WV9KPSMXPPLGZ3KK4WNYTHU" localSheetId="18" hidden="1">#REF!</definedName>
    <definedName name="BExQ6WV9KPSMXPPLGZ3KK4WNYTHU" localSheetId="28" hidden="1">#REF!</definedName>
    <definedName name="BExQ6WV9KPSMXPPLGZ3KK4WNYTHU" hidden="1">#REF!</definedName>
    <definedName name="BExQ7541G92R52ECOIYO6UXIWJJ4" localSheetId="18" hidden="1">#REF!</definedName>
    <definedName name="BExQ7541G92R52ECOIYO6UXIWJJ4" localSheetId="28" hidden="1">#REF!</definedName>
    <definedName name="BExQ7541G92R52ECOIYO6UXIWJJ4" hidden="1">#REF!</definedName>
    <definedName name="BExQ783XTMM2A9I3UKCFWJH1PP2N" localSheetId="18" hidden="1">#REF!</definedName>
    <definedName name="BExQ783XTMM2A9I3UKCFWJH1PP2N" localSheetId="28" hidden="1">#REF!</definedName>
    <definedName name="BExQ783XTMM2A9I3UKCFWJH1PP2N" hidden="1">#REF!</definedName>
    <definedName name="BExQ79LX01ZPQB8EGD1ZHR2VK2H3" localSheetId="18" hidden="1">#REF!</definedName>
    <definedName name="BExQ79LX01ZPQB8EGD1ZHR2VK2H3" localSheetId="28" hidden="1">#REF!</definedName>
    <definedName name="BExQ79LX01ZPQB8EGD1ZHR2VK2H3" hidden="1">#REF!</definedName>
    <definedName name="BExQ7B3V9MGDK2OIJ61XXFBFLJFZ" localSheetId="18" hidden="1">#REF!</definedName>
    <definedName name="BExQ7B3V9MGDK2OIJ61XXFBFLJFZ" localSheetId="28" hidden="1">#REF!</definedName>
    <definedName name="BExQ7B3V9MGDK2OIJ61XXFBFLJFZ" hidden="1">#REF!</definedName>
    <definedName name="BExQ7CB046NVPF9ZXDGA7OXOLSLX" localSheetId="18" hidden="1">#REF!</definedName>
    <definedName name="BExQ7CB046NVPF9ZXDGA7OXOLSLX" localSheetId="28" hidden="1">#REF!</definedName>
    <definedName name="BExQ7CB046NVPF9ZXDGA7OXOLSLX" hidden="1">#REF!</definedName>
    <definedName name="BExQ7IWDCGGOO1HTJ97YGO1CK3R9" localSheetId="18" hidden="1">#REF!</definedName>
    <definedName name="BExQ7IWDCGGOO1HTJ97YGO1CK3R9" localSheetId="28" hidden="1">#REF!</definedName>
    <definedName name="BExQ7IWDCGGOO1HTJ97YGO1CK3R9" hidden="1">#REF!</definedName>
    <definedName name="BExQ7JNFIEGS2HKNBALH3Q2N5G7Z" localSheetId="18" hidden="1">#REF!</definedName>
    <definedName name="BExQ7JNFIEGS2HKNBALH3Q2N5G7Z" localSheetId="28" hidden="1">#REF!</definedName>
    <definedName name="BExQ7JNFIEGS2HKNBALH3Q2N5G7Z" hidden="1">#REF!</definedName>
    <definedName name="BExQ7MY3U2Z1IZ71U5LJUD00VVB4" localSheetId="18" hidden="1">#REF!</definedName>
    <definedName name="BExQ7MY3U2Z1IZ71U5LJUD00VVB4" localSheetId="28" hidden="1">#REF!</definedName>
    <definedName name="BExQ7MY3U2Z1IZ71U5LJUD00VVB4" hidden="1">#REF!</definedName>
    <definedName name="BExQ7XL2Q1GVUFL1F9KK0K0EXMWG" localSheetId="18" hidden="1">#REF!</definedName>
    <definedName name="BExQ7XL2Q1GVUFL1F9KK0K0EXMWG" localSheetId="28" hidden="1">#REF!</definedName>
    <definedName name="BExQ7XL2Q1GVUFL1F9KK0K0EXMWG" hidden="1">#REF!</definedName>
    <definedName name="BExQ8469L3ZRZ3KYZPYMSJIDL7Y5" localSheetId="18" hidden="1">#REF!</definedName>
    <definedName name="BExQ8469L3ZRZ3KYZPYMSJIDL7Y5" localSheetId="28" hidden="1">#REF!</definedName>
    <definedName name="BExQ8469L3ZRZ3KYZPYMSJIDL7Y5" hidden="1">#REF!</definedName>
    <definedName name="BExQ84MJB94HL3BWRN50M4NCB6Z0" localSheetId="18" hidden="1">#REF!</definedName>
    <definedName name="BExQ84MJB94HL3BWRN50M4NCB6Z0" localSheetId="28" hidden="1">#REF!</definedName>
    <definedName name="BExQ84MJB94HL3BWRN50M4NCB6Z0" hidden="1">#REF!</definedName>
    <definedName name="BExQ8583ZE00NW7T9OF11OT9IA14" localSheetId="18" hidden="1">#REF!</definedName>
    <definedName name="BExQ8583ZE00NW7T9OF11OT9IA14" localSheetId="28" hidden="1">#REF!</definedName>
    <definedName name="BExQ8583ZE00NW7T9OF11OT9IA14" hidden="1">#REF!</definedName>
    <definedName name="BExQ8A0RPE3IMIFIZLUE7KD2N21W" localSheetId="18" hidden="1">#REF!</definedName>
    <definedName name="BExQ8A0RPE3IMIFIZLUE7KD2N21W" localSheetId="28" hidden="1">#REF!</definedName>
    <definedName name="BExQ8A0RPE3IMIFIZLUE7KD2N21W" hidden="1">#REF!</definedName>
    <definedName name="BExQ8ABK6H1ADV2R2OYT8NFFYG2N" localSheetId="18" hidden="1">#REF!</definedName>
    <definedName name="BExQ8ABK6H1ADV2R2OYT8NFFYG2N" localSheetId="28" hidden="1">#REF!</definedName>
    <definedName name="BExQ8ABK6H1ADV2R2OYT8NFFYG2N" hidden="1">#REF!</definedName>
    <definedName name="BExQ8DM90XJ6GCJIK9LC5O82I2TJ" localSheetId="18" hidden="1">#REF!</definedName>
    <definedName name="BExQ8DM90XJ6GCJIK9LC5O82I2TJ" localSheetId="28" hidden="1">#REF!</definedName>
    <definedName name="BExQ8DM90XJ6GCJIK9LC5O82I2TJ" hidden="1">#REF!</definedName>
    <definedName name="BExQ8G0K46ZORA0QVQTDI7Z8LXGF" localSheetId="18" hidden="1">#REF!</definedName>
    <definedName name="BExQ8G0K46ZORA0QVQTDI7Z8LXGF" localSheetId="28" hidden="1">#REF!</definedName>
    <definedName name="BExQ8G0K46ZORA0QVQTDI7Z8LXGF" hidden="1">#REF!</definedName>
    <definedName name="BExQ8O3WEU8HNTTGKTW5T0QSKCLP" localSheetId="18" hidden="1">#REF!</definedName>
    <definedName name="BExQ8O3WEU8HNTTGKTW5T0QSKCLP" localSheetId="28" hidden="1">#REF!</definedName>
    <definedName name="BExQ8O3WEU8HNTTGKTW5T0QSKCLP" hidden="1">#REF!</definedName>
    <definedName name="BExQ8ZCEDBOBJA3D9LDP5TU2WYGR" localSheetId="18" hidden="1">#REF!</definedName>
    <definedName name="BExQ8ZCEDBOBJA3D9LDP5TU2WYGR" localSheetId="28" hidden="1">#REF!</definedName>
    <definedName name="BExQ8ZCEDBOBJA3D9LDP5TU2WYGR" hidden="1">#REF!</definedName>
    <definedName name="BExQ94LAW6MAQBWY25WTBFV5PPZJ" localSheetId="18" hidden="1">#REF!</definedName>
    <definedName name="BExQ94LAW6MAQBWY25WTBFV5PPZJ" localSheetId="28" hidden="1">#REF!</definedName>
    <definedName name="BExQ94LAW6MAQBWY25WTBFV5PPZJ" hidden="1">#REF!</definedName>
    <definedName name="BExQ968K8V66L55PCVI3B4VR4FW6" localSheetId="18" hidden="1">#REF!</definedName>
    <definedName name="BExQ968K8V66L55PCVI3B4VR4FW6" localSheetId="28" hidden="1">#REF!</definedName>
    <definedName name="BExQ968K8V66L55PCVI3B4VR4FW6" hidden="1">#REF!</definedName>
    <definedName name="BExQ97QIPOSSRK978N8P234Y1XA4" localSheetId="18" hidden="1">#REF!</definedName>
    <definedName name="BExQ97QIPOSSRK978N8P234Y1XA4" localSheetId="28" hidden="1">#REF!</definedName>
    <definedName name="BExQ97QIPOSSRK978N8P234Y1XA4" hidden="1">#REF!</definedName>
    <definedName name="BExQ9DFHXLBKBS9DWH05G83SL12Z" localSheetId="18" hidden="1">#REF!</definedName>
    <definedName name="BExQ9DFHXLBKBS9DWH05G83SL12Z" localSheetId="28" hidden="1">#REF!</definedName>
    <definedName name="BExQ9DFHXLBKBS9DWH05G83SL12Z" hidden="1">#REF!</definedName>
    <definedName name="BExQ9E6FBAXTHGF3RXANFIA77GXP" localSheetId="18" hidden="1">#REF!</definedName>
    <definedName name="BExQ9E6FBAXTHGF3RXANFIA77GXP" localSheetId="28" hidden="1">#REF!</definedName>
    <definedName name="BExQ9E6FBAXTHGF3RXANFIA77GXP" hidden="1">#REF!</definedName>
    <definedName name="BExQ9J4ID0TGFFFJSQ9PFAMXOYZ1" localSheetId="18" hidden="1">#REF!</definedName>
    <definedName name="BExQ9J4ID0TGFFFJSQ9PFAMXOYZ1" localSheetId="28" hidden="1">#REF!</definedName>
    <definedName name="BExQ9J4ID0TGFFFJSQ9PFAMXOYZ1" hidden="1">#REF!</definedName>
    <definedName name="BExQ9KX9734KIAK7IMRLHCPYDHO2" localSheetId="18" hidden="1">#REF!</definedName>
    <definedName name="BExQ9KX9734KIAK7IMRLHCPYDHO2" localSheetId="28" hidden="1">#REF!</definedName>
    <definedName name="BExQ9KX9734KIAK7IMRLHCPYDHO2" hidden="1">#REF!</definedName>
    <definedName name="BExQ9L81FF4I7816VTPFBDWVU4CW" localSheetId="18" hidden="1">#REF!</definedName>
    <definedName name="BExQ9L81FF4I7816VTPFBDWVU4CW" localSheetId="28" hidden="1">#REF!</definedName>
    <definedName name="BExQ9L81FF4I7816VTPFBDWVU4CW" hidden="1">#REF!</definedName>
    <definedName name="BExQ9M4E2ACZOWWWP1JJIQO8AHUM" localSheetId="18" hidden="1">#REF!</definedName>
    <definedName name="BExQ9M4E2ACZOWWWP1JJIQO8AHUM" localSheetId="28" hidden="1">#REF!</definedName>
    <definedName name="BExQ9M4E2ACZOWWWP1JJIQO8AHUM" hidden="1">#REF!</definedName>
    <definedName name="BExQ9TBCP5IJKSQLYEBE6FQLF16I" localSheetId="18" hidden="1">#REF!</definedName>
    <definedName name="BExQ9TBCP5IJKSQLYEBE6FQLF16I" localSheetId="28" hidden="1">#REF!</definedName>
    <definedName name="BExQ9TBCP5IJKSQLYEBE6FQLF16I" hidden="1">#REF!</definedName>
    <definedName name="BExQ9UTANMJCK7LJ4OQMD6F2Q01L" localSheetId="18" hidden="1">#REF!</definedName>
    <definedName name="BExQ9UTANMJCK7LJ4OQMD6F2Q01L" localSheetId="28" hidden="1">#REF!</definedName>
    <definedName name="BExQ9UTANMJCK7LJ4OQMD6F2Q01L" hidden="1">#REF!</definedName>
    <definedName name="BExQ9ZLYHWABXAA9NJDW8ZS0UQ9P" localSheetId="18" hidden="1">#REF!</definedName>
    <definedName name="BExQ9ZLYHWABXAA9NJDW8ZS0UQ9P" localSheetId="28" hidden="1">#REF!</definedName>
    <definedName name="BExQ9ZLYHWABXAA9NJDW8ZS0UQ9P" hidden="1">#REF!</definedName>
    <definedName name="BExQ9ZWQ19KSRZNZNPY6ZNWEST1J" localSheetId="18" hidden="1">#REF!</definedName>
    <definedName name="BExQ9ZWQ19KSRZNZNPY6ZNWEST1J" localSheetId="28" hidden="1">#REF!</definedName>
    <definedName name="BExQ9ZWQ19KSRZNZNPY6ZNWEST1J" hidden="1">#REF!</definedName>
    <definedName name="BExQA324HSCK40ENJUT9CS9EC71B" localSheetId="18" hidden="1">#REF!</definedName>
    <definedName name="BExQA324HSCK40ENJUT9CS9EC71B" localSheetId="28" hidden="1">#REF!</definedName>
    <definedName name="BExQA324HSCK40ENJUT9CS9EC71B" hidden="1">#REF!</definedName>
    <definedName name="BExQA55GY0STSNBWQCWN8E31ZXCS" localSheetId="18" hidden="1">#REF!</definedName>
    <definedName name="BExQA55GY0STSNBWQCWN8E31ZXCS" localSheetId="28" hidden="1">#REF!</definedName>
    <definedName name="BExQA55GY0STSNBWQCWN8E31ZXCS" hidden="1">#REF!</definedName>
    <definedName name="BExQA7URC7M82I0T9RUF90GCS15S" localSheetId="18" hidden="1">#REF!</definedName>
    <definedName name="BExQA7URC7M82I0T9RUF90GCS15S" localSheetId="28" hidden="1">#REF!</definedName>
    <definedName name="BExQA7URC7M82I0T9RUF90GCS15S" hidden="1">#REF!</definedName>
    <definedName name="BExQA9HZIN9XEMHEEVHT99UU9Z82" localSheetId="18" hidden="1">#REF!</definedName>
    <definedName name="BExQA9HZIN9XEMHEEVHT99UU9Z82" localSheetId="28" hidden="1">#REF!</definedName>
    <definedName name="BExQA9HZIN9XEMHEEVHT99UU9Z82" hidden="1">#REF!</definedName>
    <definedName name="BExQAELFYH92K8CJL155181UDORO" localSheetId="18" hidden="1">#REF!</definedName>
    <definedName name="BExQAELFYH92K8CJL155181UDORO" localSheetId="28" hidden="1">#REF!</definedName>
    <definedName name="BExQAELFYH92K8CJL155181UDORO" hidden="1">#REF!</definedName>
    <definedName name="BExQAG8PP8R5NJKNQD1U4QOSD6X5" localSheetId="18" hidden="1">#REF!</definedName>
    <definedName name="BExQAG8PP8R5NJKNQD1U4QOSD6X5" localSheetId="28" hidden="1">#REF!</definedName>
    <definedName name="BExQAG8PP8R5NJKNQD1U4QOSD6X5" hidden="1">#REF!</definedName>
    <definedName name="BExQAVTR32SDHZQ69KNYF6UXXKS2" localSheetId="18" hidden="1">#REF!</definedName>
    <definedName name="BExQAVTR32SDHZQ69KNYF6UXXKS2" localSheetId="28" hidden="1">#REF!</definedName>
    <definedName name="BExQAVTR32SDHZQ69KNYF6UXXKS2" hidden="1">#REF!</definedName>
    <definedName name="BExQBBETZJ7LHJ9CLAL3GEKQFEGR" localSheetId="18" hidden="1">#REF!</definedName>
    <definedName name="BExQBBETZJ7LHJ9CLAL3GEKQFEGR" localSheetId="28" hidden="1">#REF!</definedName>
    <definedName name="BExQBBETZJ7LHJ9CLAL3GEKQFEGR" hidden="1">#REF!</definedName>
    <definedName name="BExQBDICMZTSA1X73TMHNO4JSFLN" localSheetId="18" hidden="1">#REF!</definedName>
    <definedName name="BExQBDICMZTSA1X73TMHNO4JSFLN" localSheetId="28" hidden="1">#REF!</definedName>
    <definedName name="BExQBDICMZTSA1X73TMHNO4JSFLN" hidden="1">#REF!</definedName>
    <definedName name="BExQBEER6CRCRPSSL61S0OMH57ZA" localSheetId="18" hidden="1">#REF!</definedName>
    <definedName name="BExQBEER6CRCRPSSL61S0OMH57ZA" localSheetId="28" hidden="1">#REF!</definedName>
    <definedName name="BExQBEER6CRCRPSSL61S0OMH57ZA" hidden="1">#REF!</definedName>
    <definedName name="BExQBFR753FNBMC27WEQJT8UKANJ" localSheetId="18" hidden="1">#REF!</definedName>
    <definedName name="BExQBFR753FNBMC27WEQJT8UKANJ" localSheetId="28" hidden="1">#REF!</definedName>
    <definedName name="BExQBFR753FNBMC27WEQJT8UKANJ" hidden="1">#REF!</definedName>
    <definedName name="BExQBIGGY5TXI2FJVVZSLZ0LTZYH" localSheetId="18" hidden="1">#REF!</definedName>
    <definedName name="BExQBIGGY5TXI2FJVVZSLZ0LTZYH" localSheetId="28" hidden="1">#REF!</definedName>
    <definedName name="BExQBIGGY5TXI2FJVVZSLZ0LTZYH" hidden="1">#REF!</definedName>
    <definedName name="BExQBM1RUSIQ85LLMM2159BYDPIP" localSheetId="18" hidden="1">#REF!</definedName>
    <definedName name="BExQBM1RUSIQ85LLMM2159BYDPIP" localSheetId="28" hidden="1">#REF!</definedName>
    <definedName name="BExQBM1RUSIQ85LLMM2159BYDPIP" hidden="1">#REF!</definedName>
    <definedName name="BExQBOWE543K7PGA5S7SVU2QKPM3" localSheetId="18" hidden="1">#REF!</definedName>
    <definedName name="BExQBOWE543K7PGA5S7SVU2QKPM3" localSheetId="28" hidden="1">#REF!</definedName>
    <definedName name="BExQBOWE543K7PGA5S7SVU2QKPM3" hidden="1">#REF!</definedName>
    <definedName name="BExQBPSOZ47V81YAEURP0NQJNTJH" localSheetId="18" hidden="1">#REF!</definedName>
    <definedName name="BExQBPSOZ47V81YAEURP0NQJNTJH" localSheetId="28" hidden="1">#REF!</definedName>
    <definedName name="BExQBPSOZ47V81YAEURP0NQJNTJH" hidden="1">#REF!</definedName>
    <definedName name="BExQC5TWT21CGBKD0IHAXTIN2QB8" localSheetId="18" hidden="1">#REF!</definedName>
    <definedName name="BExQC5TWT21CGBKD0IHAXTIN2QB8" localSheetId="28" hidden="1">#REF!</definedName>
    <definedName name="BExQC5TWT21CGBKD0IHAXTIN2QB8" hidden="1">#REF!</definedName>
    <definedName name="BExQC94JL9F5GW4S8DQCAF4WB2DA" localSheetId="18" hidden="1">#REF!</definedName>
    <definedName name="BExQC94JL9F5GW4S8DQCAF4WB2DA" localSheetId="28" hidden="1">#REF!</definedName>
    <definedName name="BExQC94JL9F5GW4S8DQCAF4WB2DA" hidden="1">#REF!</definedName>
    <definedName name="BExQCKTD8AT0824LGWREXM1B5D1X" localSheetId="18" hidden="1">#REF!</definedName>
    <definedName name="BExQCKTD8AT0824LGWREXM1B5D1X" localSheetId="28" hidden="1">#REF!</definedName>
    <definedName name="BExQCKTD8AT0824LGWREXM1B5D1X" hidden="1">#REF!</definedName>
    <definedName name="BExQCQ7KF4HVXSD72FF3DJGNNO3M" localSheetId="18" hidden="1">#REF!</definedName>
    <definedName name="BExQCQ7KF4HVXSD72FF3DJGNNO3M" localSheetId="28" hidden="1">#REF!</definedName>
    <definedName name="BExQCQ7KF4HVXSD72FF3DJGNNO3M" hidden="1">#REF!</definedName>
    <definedName name="BExQCRPJXI0WNJUFFAC39C0PFUFK" localSheetId="18" hidden="1">#REF!</definedName>
    <definedName name="BExQCRPJXI0WNJUFFAC39C0PFUFK" localSheetId="28" hidden="1">#REF!</definedName>
    <definedName name="BExQCRPJXI0WNJUFFAC39C0PFUFK" hidden="1">#REF!</definedName>
    <definedName name="BExQD571YWOXKR2SX85K5MKQ0AO2" localSheetId="18" hidden="1">#REF!</definedName>
    <definedName name="BExQD571YWOXKR2SX85K5MKQ0AO2" localSheetId="28" hidden="1">#REF!</definedName>
    <definedName name="BExQD571YWOXKR2SX85K5MKQ0AO2" hidden="1">#REF!</definedName>
    <definedName name="BExQDB6VCHN8PNX8EA6JNIEQ2JC2" localSheetId="18" hidden="1">#REF!</definedName>
    <definedName name="BExQDB6VCHN8PNX8EA6JNIEQ2JC2" localSheetId="28" hidden="1">#REF!</definedName>
    <definedName name="BExQDB6VCHN8PNX8EA6JNIEQ2JC2" hidden="1">#REF!</definedName>
    <definedName name="BExQDE1B6U2Q9B73KBENABP71YM1" localSheetId="18" hidden="1">#REF!</definedName>
    <definedName name="BExQDE1B6U2Q9B73KBENABP71YM1" localSheetId="28" hidden="1">#REF!</definedName>
    <definedName name="BExQDE1B6U2Q9B73KBENABP71YM1" hidden="1">#REF!</definedName>
    <definedName name="BExQDGQCN7ZW41QDUHOBJUGQAX40" localSheetId="18" hidden="1">#REF!</definedName>
    <definedName name="BExQDGQCN7ZW41QDUHOBJUGQAX40" localSheetId="28" hidden="1">#REF!</definedName>
    <definedName name="BExQDGQCN7ZW41QDUHOBJUGQAX40" hidden="1">#REF!</definedName>
    <definedName name="BExQED8ZZUEH0WRNOHXI7V9TVC8K" localSheetId="18" hidden="1">#REF!</definedName>
    <definedName name="BExQED8ZZUEH0WRNOHXI7V9TVC8K" localSheetId="28" hidden="1">#REF!</definedName>
    <definedName name="BExQED8ZZUEH0WRNOHXI7V9TVC8K" hidden="1">#REF!</definedName>
    <definedName name="BExQEF1PIJIB9J24OB0M4X1WLBB0" localSheetId="18" hidden="1">#REF!</definedName>
    <definedName name="BExQEF1PIJIB9J24OB0M4X1WLBB0" localSheetId="28" hidden="1">#REF!</definedName>
    <definedName name="BExQEF1PIJIB9J24OB0M4X1WLBB0" hidden="1">#REF!</definedName>
    <definedName name="BExQEMUA4HEFM4OVO8M8MA8PIAW1" localSheetId="18" hidden="1">#REF!</definedName>
    <definedName name="BExQEMUA4HEFM4OVO8M8MA8PIAW1" localSheetId="28" hidden="1">#REF!</definedName>
    <definedName name="BExQEMUA4HEFM4OVO8M8MA8PIAW1" hidden="1">#REF!</definedName>
    <definedName name="BExQEP38QPDKB85WG2WOL17IMB5S" localSheetId="18" hidden="1">#REF!</definedName>
    <definedName name="BExQEP38QPDKB85WG2WOL17IMB5S" localSheetId="28" hidden="1">#REF!</definedName>
    <definedName name="BExQEP38QPDKB85WG2WOL17IMB5S" hidden="1">#REF!</definedName>
    <definedName name="BExQEQ4XZQFIKUXNU9H7WE7AMZ1U" localSheetId="18" hidden="1">#REF!</definedName>
    <definedName name="BExQEQ4XZQFIKUXNU9H7WE7AMZ1U" localSheetId="28" hidden="1">#REF!</definedName>
    <definedName name="BExQEQ4XZQFIKUXNU9H7WE7AMZ1U" hidden="1">#REF!</definedName>
    <definedName name="BExQF1OEB07CRAP6ALNNMJNJ3P2D" localSheetId="18" hidden="1">#REF!</definedName>
    <definedName name="BExQF1OEB07CRAP6ALNNMJNJ3P2D" localSheetId="28" hidden="1">#REF!</definedName>
    <definedName name="BExQF1OEB07CRAP6ALNNMJNJ3P2D" hidden="1">#REF!</definedName>
    <definedName name="BExQF8KKL224NYD20XYLLM2RE7EW" localSheetId="18" hidden="1">#REF!</definedName>
    <definedName name="BExQF8KKL224NYD20XYLLM2RE7EW" localSheetId="28" hidden="1">#REF!</definedName>
    <definedName name="BExQF8KKL224NYD20XYLLM2RE7EW" hidden="1">#REF!</definedName>
    <definedName name="BExQF9X2AQPFJZTCHTU5PTTR0JAH" localSheetId="18" hidden="1">#REF!</definedName>
    <definedName name="BExQF9X2AQPFJZTCHTU5PTTR0JAH" localSheetId="28" hidden="1">#REF!</definedName>
    <definedName name="BExQF9X2AQPFJZTCHTU5PTTR0JAH" hidden="1">#REF!</definedName>
    <definedName name="BExQFAINO9ODQZX6NSM8EBTRD04E" localSheetId="18" hidden="1">#REF!</definedName>
    <definedName name="BExQFAINO9ODQZX6NSM8EBTRD04E" localSheetId="28" hidden="1">#REF!</definedName>
    <definedName name="BExQFAINO9ODQZX6NSM8EBTRD04E" hidden="1">#REF!</definedName>
    <definedName name="BExQFC0M9KKFMQKPLPEO2RQDB7MM" localSheetId="18" hidden="1">#REF!</definedName>
    <definedName name="BExQFC0M9KKFMQKPLPEO2RQDB7MM" localSheetId="28" hidden="1">#REF!</definedName>
    <definedName name="BExQFC0M9KKFMQKPLPEO2RQDB7MM" hidden="1">#REF!</definedName>
    <definedName name="BExQFEEV7627R8TYZCM28C6V6WHE" localSheetId="18" hidden="1">#REF!</definedName>
    <definedName name="BExQFEEV7627R8TYZCM28C6V6WHE" localSheetId="28" hidden="1">#REF!</definedName>
    <definedName name="BExQFEEV7627R8TYZCM28C6V6WHE" hidden="1">#REF!</definedName>
    <definedName name="BExQFEK8NUD04X2OBRA275ADPSDL" localSheetId="18" hidden="1">#REF!</definedName>
    <definedName name="BExQFEK8NUD04X2OBRA275ADPSDL" localSheetId="28" hidden="1">#REF!</definedName>
    <definedName name="BExQFEK8NUD04X2OBRA275ADPSDL" hidden="1">#REF!</definedName>
    <definedName name="BExQFGYIWDR4W0YF7XR6E4EWWJ02" localSheetId="18" hidden="1">#REF!</definedName>
    <definedName name="BExQFGYIWDR4W0YF7XR6E4EWWJ02" localSheetId="28" hidden="1">#REF!</definedName>
    <definedName name="BExQFGYIWDR4W0YF7XR6E4EWWJ02" hidden="1">#REF!</definedName>
    <definedName name="BExQFPNFKA36IAPS22LAUMBDI4KE" localSheetId="18" hidden="1">#REF!</definedName>
    <definedName name="BExQFPNFKA36IAPS22LAUMBDI4KE" localSheetId="28" hidden="1">#REF!</definedName>
    <definedName name="BExQFPNFKA36IAPS22LAUMBDI4KE" hidden="1">#REF!</definedName>
    <definedName name="BExQFPSWEMA8WBUZ4WK20LR13VSU" localSheetId="18" hidden="1">#REF!</definedName>
    <definedName name="BExQFPSWEMA8WBUZ4WK20LR13VSU" localSheetId="28" hidden="1">#REF!</definedName>
    <definedName name="BExQFPSWEMA8WBUZ4WK20LR13VSU" hidden="1">#REF!</definedName>
    <definedName name="BExQFVSPOSCCPF1TLJPIWYWYB8A9" localSheetId="18" hidden="1">#REF!</definedName>
    <definedName name="BExQFVSPOSCCPF1TLJPIWYWYB8A9" localSheetId="28" hidden="1">#REF!</definedName>
    <definedName name="BExQFVSPOSCCPF1TLJPIWYWYB8A9" hidden="1">#REF!</definedName>
    <definedName name="BExQFWJQXNQAW6LUMOEDS6KMJMYL" localSheetId="18" hidden="1">#REF!</definedName>
    <definedName name="BExQFWJQXNQAW6LUMOEDS6KMJMYL" localSheetId="28" hidden="1">#REF!</definedName>
    <definedName name="BExQFWJQXNQAW6LUMOEDS6KMJMYL" hidden="1">#REF!</definedName>
    <definedName name="BExQG8TYRD2G42UA5ZPCRLNKUDMX" localSheetId="18" hidden="1">#REF!</definedName>
    <definedName name="BExQG8TYRD2G42UA5ZPCRLNKUDMX" localSheetId="28" hidden="1">#REF!</definedName>
    <definedName name="BExQG8TYRD2G42UA5ZPCRLNKUDMX" hidden="1">#REF!</definedName>
    <definedName name="BExQG9A8OZ31BDN5QEGQGWG59A43" localSheetId="18" hidden="1">#REF!</definedName>
    <definedName name="BExQG9A8OZ31BDN5QEGQGWG59A43" localSheetId="28" hidden="1">#REF!</definedName>
    <definedName name="BExQG9A8OZ31BDN5QEGQGWG59A43" hidden="1">#REF!</definedName>
    <definedName name="BExQGGBQ2CMSPV4NV4RA7NMBQER6" localSheetId="18" hidden="1">#REF!</definedName>
    <definedName name="BExQGGBQ2CMSPV4NV4RA7NMBQER6" localSheetId="28" hidden="1">#REF!</definedName>
    <definedName name="BExQGGBQ2CMSPV4NV4RA7NMBQER6" hidden="1">#REF!</definedName>
    <definedName name="BExQGO48J9MPCDQ96RBB9UN9AIGT" localSheetId="18" hidden="1">#REF!</definedName>
    <definedName name="BExQGO48J9MPCDQ96RBB9UN9AIGT" localSheetId="28" hidden="1">#REF!</definedName>
    <definedName name="BExQGO48J9MPCDQ96RBB9UN9AIGT" hidden="1">#REF!</definedName>
    <definedName name="BExQGSBB6MJWDW7AYWA0MSFTXKRR" localSheetId="18" hidden="1">#REF!</definedName>
    <definedName name="BExQGSBB6MJWDW7AYWA0MSFTXKRR" localSheetId="28" hidden="1">#REF!</definedName>
    <definedName name="BExQGSBB6MJWDW7AYWA0MSFTXKRR" hidden="1">#REF!</definedName>
    <definedName name="BExQH0UURAJ13AVO5UI04HSRGVYW" localSheetId="18" hidden="1">#REF!</definedName>
    <definedName name="BExQH0UURAJ13AVO5UI04HSRGVYW" localSheetId="28" hidden="1">#REF!</definedName>
    <definedName name="BExQH0UURAJ13AVO5UI04HSRGVYW" hidden="1">#REF!</definedName>
    <definedName name="BExQH5I0FUT0822E2ITR6M5724UF" localSheetId="18" hidden="1">#REF!</definedName>
    <definedName name="BExQH5I0FUT0822E2ITR6M5724UF" localSheetId="28" hidden="1">#REF!</definedName>
    <definedName name="BExQH5I0FUT0822E2ITR6M5724UF" hidden="1">#REF!</definedName>
    <definedName name="BExQH6ZZY0NR8SE48PSI9D0CU1TC" localSheetId="18" hidden="1">#REF!</definedName>
    <definedName name="BExQH6ZZY0NR8SE48PSI9D0CU1TC" localSheetId="28" hidden="1">#REF!</definedName>
    <definedName name="BExQH6ZZY0NR8SE48PSI9D0CU1TC" hidden="1">#REF!</definedName>
    <definedName name="BExQH9P2MCXAJOVEO4GFQT6MNW22" localSheetId="18" hidden="1">#REF!</definedName>
    <definedName name="BExQH9P2MCXAJOVEO4GFQT6MNW22" localSheetId="28" hidden="1">#REF!</definedName>
    <definedName name="BExQH9P2MCXAJOVEO4GFQT6MNW22" hidden="1">#REF!</definedName>
    <definedName name="BExQHCZSBYUY8OKKJXFYWKBBM6AH" localSheetId="18" hidden="1">#REF!</definedName>
    <definedName name="BExQHCZSBYUY8OKKJXFYWKBBM6AH" localSheetId="28" hidden="1">#REF!</definedName>
    <definedName name="BExQHCZSBYUY8OKKJXFYWKBBM6AH" hidden="1">#REF!</definedName>
    <definedName name="BExQHML1J3V7M9VZ3S2S198637RP" localSheetId="18" hidden="1">#REF!</definedName>
    <definedName name="BExQHML1J3V7M9VZ3S2S198637RP" localSheetId="28" hidden="1">#REF!</definedName>
    <definedName name="BExQHML1J3V7M9VZ3S2S198637RP" hidden="1">#REF!</definedName>
    <definedName name="BExQHPKXZ1K33V2F90NZIQRZYIAW" localSheetId="18" hidden="1">#REF!</definedName>
    <definedName name="BExQHPKXZ1K33V2F90NZIQRZYIAW" localSheetId="28" hidden="1">#REF!</definedName>
    <definedName name="BExQHPKXZ1K33V2F90NZIQRZYIAW" hidden="1">#REF!</definedName>
    <definedName name="BExQHRDNW8YFGT2B35K9CYSS1VAI" localSheetId="18" hidden="1">#REF!</definedName>
    <definedName name="BExQHRDNW8YFGT2B35K9CYSS1VAI" localSheetId="28" hidden="1">#REF!</definedName>
    <definedName name="BExQHRDNW8YFGT2B35K9CYSS1VAI" hidden="1">#REF!</definedName>
    <definedName name="BExQHRZ9FBLUG6G6CC88UZA6V39L" localSheetId="18" hidden="1">#REF!</definedName>
    <definedName name="BExQHRZ9FBLUG6G6CC88UZA6V39L" localSheetId="28" hidden="1">#REF!</definedName>
    <definedName name="BExQHRZ9FBLUG6G6CC88UZA6V39L" hidden="1">#REF!</definedName>
    <definedName name="BExQHVF9KD06AG2RXUQJ9X4PVGX4" localSheetId="18" hidden="1">#REF!</definedName>
    <definedName name="BExQHVF9KD06AG2RXUQJ9X4PVGX4" localSheetId="28" hidden="1">#REF!</definedName>
    <definedName name="BExQHVF9KD06AG2RXUQJ9X4PVGX4" hidden="1">#REF!</definedName>
    <definedName name="BExQHZBHVN2L4HC7ACTR73T5OCV0" localSheetId="18" hidden="1">#REF!</definedName>
    <definedName name="BExQHZBHVN2L4HC7ACTR73T5OCV0" localSheetId="28" hidden="1">#REF!</definedName>
    <definedName name="BExQHZBHVN2L4HC7ACTR73T5OCV0" hidden="1">#REF!</definedName>
    <definedName name="BExQI3O3BBL6MXZNJD1S3UD8WBUU" localSheetId="18" hidden="1">#REF!</definedName>
    <definedName name="BExQI3O3BBL6MXZNJD1S3UD8WBUU" localSheetId="28" hidden="1">#REF!</definedName>
    <definedName name="BExQI3O3BBL6MXZNJD1S3UD8WBUU" hidden="1">#REF!</definedName>
    <definedName name="BExQI7431UOEBYKYPVVMNXBZ2ZP2" localSheetId="18" hidden="1">#REF!</definedName>
    <definedName name="BExQI7431UOEBYKYPVVMNXBZ2ZP2" localSheetId="28" hidden="1">#REF!</definedName>
    <definedName name="BExQI7431UOEBYKYPVVMNXBZ2ZP2" hidden="1">#REF!</definedName>
    <definedName name="BExQI85V9TNLDJT5LTRZS10Y26SG" localSheetId="18" hidden="1">#REF!</definedName>
    <definedName name="BExQI85V9TNLDJT5LTRZS10Y26SG" localSheetId="28" hidden="1">#REF!</definedName>
    <definedName name="BExQI85V9TNLDJT5LTRZS10Y26SG" hidden="1">#REF!</definedName>
    <definedName name="BExQI9ICYVAAXE7L1BQSE1VWSQA9" localSheetId="18" hidden="1">#REF!</definedName>
    <definedName name="BExQI9ICYVAAXE7L1BQSE1VWSQA9" localSheetId="28" hidden="1">#REF!</definedName>
    <definedName name="BExQI9ICYVAAXE7L1BQSE1VWSQA9" hidden="1">#REF!</definedName>
    <definedName name="BExQIAPKHVEV8CU1L3TTHJW67FJ5" localSheetId="18" hidden="1">#REF!</definedName>
    <definedName name="BExQIAPKHVEV8CU1L3TTHJW67FJ5" localSheetId="28" hidden="1">#REF!</definedName>
    <definedName name="BExQIAPKHVEV8CU1L3TTHJW67FJ5" hidden="1">#REF!</definedName>
    <definedName name="BExQIAV02RGEQG6AF0CWXU3MS9BZ" localSheetId="18" hidden="1">#REF!</definedName>
    <definedName name="BExQIAV02RGEQG6AF0CWXU3MS9BZ" localSheetId="28" hidden="1">#REF!</definedName>
    <definedName name="BExQIAV02RGEQG6AF0CWXU3MS9BZ" hidden="1">#REF!</definedName>
    <definedName name="BExQIBB4I3Z6AUU0HYV1DHRS13M4" localSheetId="18" hidden="1">#REF!</definedName>
    <definedName name="BExQIBB4I3Z6AUU0HYV1DHRS13M4" localSheetId="28" hidden="1">#REF!</definedName>
    <definedName name="BExQIBB4I3Z6AUU0HYV1DHRS13M4" hidden="1">#REF!</definedName>
    <definedName name="BExQIBWPAXU7HJZLKGJZY3EB7MIS" localSheetId="18" hidden="1">#REF!</definedName>
    <definedName name="BExQIBWPAXU7HJZLKGJZY3EB7MIS" localSheetId="28" hidden="1">#REF!</definedName>
    <definedName name="BExQIBWPAXU7HJZLKGJZY3EB7MIS" hidden="1">#REF!</definedName>
    <definedName name="BExQIHLP9AT969BKBF22IGW76GLI" localSheetId="18" hidden="1">#REF!</definedName>
    <definedName name="BExQIHLP9AT969BKBF22IGW76GLI" localSheetId="28" hidden="1">#REF!</definedName>
    <definedName name="BExQIHLP9AT969BKBF22IGW76GLI" hidden="1">#REF!</definedName>
    <definedName name="BExQIS8O6R36CI01XRY9ISM99TW9" localSheetId="18" hidden="1">#REF!</definedName>
    <definedName name="BExQIS8O6R36CI01XRY9ISM99TW9" localSheetId="28" hidden="1">#REF!</definedName>
    <definedName name="BExQIS8O6R36CI01XRY9ISM99TW9" hidden="1">#REF!</definedName>
    <definedName name="BExQIVJB9MJ25NDUHTCVMSODJY2C" localSheetId="18" hidden="1">#REF!</definedName>
    <definedName name="BExQIVJB9MJ25NDUHTCVMSODJY2C" localSheetId="28" hidden="1">#REF!</definedName>
    <definedName name="BExQIVJB9MJ25NDUHTCVMSODJY2C" hidden="1">#REF!</definedName>
    <definedName name="BExQIWAEMVTWAU39DWIXT17K2A9Z" localSheetId="18" hidden="1">#REF!</definedName>
    <definedName name="BExQIWAEMVTWAU39DWIXT17K2A9Z" localSheetId="28" hidden="1">#REF!</definedName>
    <definedName name="BExQIWAEMVTWAU39DWIXT17K2A9Z" hidden="1">#REF!</definedName>
    <definedName name="BExQJ72T8UR0U461ZLEGOOEPCDIG" localSheetId="18" hidden="1">#REF!</definedName>
    <definedName name="BExQJ72T8UR0U461ZLEGOOEPCDIG" localSheetId="28" hidden="1">#REF!</definedName>
    <definedName name="BExQJ72T8UR0U461ZLEGOOEPCDIG" hidden="1">#REF!</definedName>
    <definedName name="BExQJAZ2QDORCR0K8PR9VHQZ4Y3P" localSheetId="18" hidden="1">#REF!</definedName>
    <definedName name="BExQJAZ2QDORCR0K8PR9VHQZ4Y3P" localSheetId="28" hidden="1">#REF!</definedName>
    <definedName name="BExQJAZ2QDORCR0K8PR9VHQZ4Y3P" hidden="1">#REF!</definedName>
    <definedName name="BExQJBF7LAX128WR7VTMJC88ZLPG" localSheetId="18" hidden="1">#REF!</definedName>
    <definedName name="BExQJBF7LAX128WR7VTMJC88ZLPG" localSheetId="28" hidden="1">#REF!</definedName>
    <definedName name="BExQJBF7LAX128WR7VTMJC88ZLPG" hidden="1">#REF!</definedName>
    <definedName name="BExQJEVCKX6KZHNCLYXY7D0MX5KN" localSheetId="18" hidden="1">#REF!</definedName>
    <definedName name="BExQJEVCKX6KZHNCLYXY7D0MX5KN" localSheetId="28" hidden="1">#REF!</definedName>
    <definedName name="BExQJEVCKX6KZHNCLYXY7D0MX5KN" hidden="1">#REF!</definedName>
    <definedName name="BExQJJYSDX8B0J1QGF2HL071KKA3" localSheetId="18" hidden="1">#REF!</definedName>
    <definedName name="BExQJJYSDX8B0J1QGF2HL071KKA3" localSheetId="28" hidden="1">#REF!</definedName>
    <definedName name="BExQJJYSDX8B0J1QGF2HL071KKA3" hidden="1">#REF!</definedName>
    <definedName name="BExQK1HV6SQQ7CP8H8IUKI9TYXTD" localSheetId="18" hidden="1">#REF!</definedName>
    <definedName name="BExQK1HV6SQQ7CP8H8IUKI9TYXTD" localSheetId="28" hidden="1">#REF!</definedName>
    <definedName name="BExQK1HV6SQQ7CP8H8IUKI9TYXTD" hidden="1">#REF!</definedName>
    <definedName name="BExQK3LE5CSBW1E4H4KHW548FL2R" localSheetId="18" hidden="1">#REF!</definedName>
    <definedName name="BExQK3LE5CSBW1E4H4KHW548FL2R" localSheetId="28" hidden="1">#REF!</definedName>
    <definedName name="BExQK3LE5CSBW1E4H4KHW548FL2R" hidden="1">#REF!</definedName>
    <definedName name="BExQKG6LD6PLNDGNGO9DJXY865BR" localSheetId="18" hidden="1">#REF!</definedName>
    <definedName name="BExQKG6LD6PLNDGNGO9DJXY865BR" localSheetId="28" hidden="1">#REF!</definedName>
    <definedName name="BExQKG6LD6PLNDGNGO9DJXY865BR" hidden="1">#REF!</definedName>
    <definedName name="BExQKUKG8I4CGS9QYSD0H7NHP4JN" localSheetId="18" hidden="1">#REF!</definedName>
    <definedName name="BExQKUKG8I4CGS9QYSD0H7NHP4JN" localSheetId="28" hidden="1">#REF!</definedName>
    <definedName name="BExQKUKG8I4CGS9QYSD0H7NHP4JN" hidden="1">#REF!</definedName>
    <definedName name="BExQL2NSE8OYZFXQH8A23RMVMFW7" localSheetId="18" hidden="1">#REF!</definedName>
    <definedName name="BExQL2NSE8OYZFXQH8A23RMVMFW7" localSheetId="28" hidden="1">#REF!</definedName>
    <definedName name="BExQL2NSE8OYZFXQH8A23RMVMFW7" hidden="1">#REF!</definedName>
    <definedName name="BExQL4GJ3LZJL6JDEHT7UDXW90TV" localSheetId="18" hidden="1">#REF!</definedName>
    <definedName name="BExQL4GJ3LZJL6JDEHT7UDXW90TV" localSheetId="28" hidden="1">#REF!</definedName>
    <definedName name="BExQL4GJ3LZJL6JDEHT7UDXW90TV" hidden="1">#REF!</definedName>
    <definedName name="BExQLE1TOW3A287TQB0AVWENT8O1" localSheetId="18" hidden="1">#REF!</definedName>
    <definedName name="BExQLE1TOW3A287TQB0AVWENT8O1" localSheetId="28" hidden="1">#REF!</definedName>
    <definedName name="BExQLE1TOW3A287TQB0AVWENT8O1" hidden="1">#REF!</definedName>
    <definedName name="BExRYOYB4A3E5F6MTROY69LR0PMG" localSheetId="18" hidden="1">#REF!</definedName>
    <definedName name="BExRYOYB4A3E5F6MTROY69LR0PMG" localSheetId="28" hidden="1">#REF!</definedName>
    <definedName name="BExRYOYB4A3E5F6MTROY69LR0PMG" hidden="1">#REF!</definedName>
    <definedName name="BExRYZLA9EW71H4SXQR525S72LLP" localSheetId="18" hidden="1">#REF!</definedName>
    <definedName name="BExRYZLA9EW71H4SXQR525S72LLP" localSheetId="28" hidden="1">#REF!</definedName>
    <definedName name="BExRYZLA9EW71H4SXQR525S72LLP" hidden="1">#REF!</definedName>
    <definedName name="BExRZ66M8G9FQ0VFP077QSZBSOA5" localSheetId="18" hidden="1">#REF!</definedName>
    <definedName name="BExRZ66M8G9FQ0VFP077QSZBSOA5" localSheetId="28" hidden="1">#REF!</definedName>
    <definedName name="BExRZ66M8G9FQ0VFP077QSZBSOA5" hidden="1">#REF!</definedName>
    <definedName name="BExRZ8FMQQL46I8AQWU17LRNZD5T" localSheetId="18" hidden="1">#REF!</definedName>
    <definedName name="BExRZ8FMQQL46I8AQWU17LRNZD5T" localSheetId="28" hidden="1">#REF!</definedName>
    <definedName name="BExRZ8FMQQL46I8AQWU17LRNZD5T" hidden="1">#REF!</definedName>
    <definedName name="BExRZIRRIXRUMZ5GOO95S7460BMP" localSheetId="18" hidden="1">#REF!</definedName>
    <definedName name="BExRZIRRIXRUMZ5GOO95S7460BMP" localSheetId="28" hidden="1">#REF!</definedName>
    <definedName name="BExRZIRRIXRUMZ5GOO95S7460BMP" hidden="1">#REF!</definedName>
    <definedName name="BExRZJTNBKKPK7SB4LA31O3OH6PO" localSheetId="18" hidden="1">#REF!</definedName>
    <definedName name="BExRZJTNBKKPK7SB4LA31O3OH6PO" localSheetId="28" hidden="1">#REF!</definedName>
    <definedName name="BExRZJTNBKKPK7SB4LA31O3OH6PO" hidden="1">#REF!</definedName>
    <definedName name="BExRZK9RAHMM0ZLTNSK7A4LDC42D" localSheetId="18" hidden="1">#REF!</definedName>
    <definedName name="BExRZK9RAHMM0ZLTNSK7A4LDC42D" localSheetId="28" hidden="1">#REF!</definedName>
    <definedName name="BExRZK9RAHMM0ZLTNSK7A4LDC42D" hidden="1">#REF!</definedName>
    <definedName name="BExRZNF461H0WDF36L3U0UQSJGZB" localSheetId="18" hidden="1">#REF!</definedName>
    <definedName name="BExRZNF461H0WDF36L3U0UQSJGZB" localSheetId="28" hidden="1">#REF!</definedName>
    <definedName name="BExRZNF461H0WDF36L3U0UQSJGZB" hidden="1">#REF!</definedName>
    <definedName name="BExRZOGSR69INI6GAEPHDWSNK5Q4" localSheetId="18" hidden="1">#REF!</definedName>
    <definedName name="BExRZOGSR69INI6GAEPHDWSNK5Q4" localSheetId="28" hidden="1">#REF!</definedName>
    <definedName name="BExRZOGSR69INI6GAEPHDWSNK5Q4" hidden="1">#REF!</definedName>
    <definedName name="BExS0ASQBKRTPDWFK0KUDFOS9LE5" localSheetId="18" hidden="1">#REF!</definedName>
    <definedName name="BExS0ASQBKRTPDWFK0KUDFOS9LE5" localSheetId="28" hidden="1">#REF!</definedName>
    <definedName name="BExS0ASQBKRTPDWFK0KUDFOS9LE5" hidden="1">#REF!</definedName>
    <definedName name="BExS0GHQUF6YT0RU3TKDEO8CSJYB" localSheetId="18" hidden="1">#REF!</definedName>
    <definedName name="BExS0GHQUF6YT0RU3TKDEO8CSJYB" localSheetId="28" hidden="1">#REF!</definedName>
    <definedName name="BExS0GHQUF6YT0RU3TKDEO8CSJYB" hidden="1">#REF!</definedName>
    <definedName name="BExS0K8IHC45I78DMZBOJ1P13KQA" localSheetId="18" hidden="1">#REF!</definedName>
    <definedName name="BExS0K8IHC45I78DMZBOJ1P13KQA" localSheetId="28" hidden="1">#REF!</definedName>
    <definedName name="BExS0K8IHC45I78DMZBOJ1P13KQA" hidden="1">#REF!</definedName>
    <definedName name="BExS0L4WP69XXUFHED98XIEPB593" localSheetId="18" hidden="1">#REF!</definedName>
    <definedName name="BExS0L4WP69XXUFHED98XIEPB593" localSheetId="28" hidden="1">#REF!</definedName>
    <definedName name="BExS0L4WP69XXUFHED98XIEPB593" hidden="1">#REF!</definedName>
    <definedName name="BExS0Z2O2N4AJXFEPN87NU9ZGAHG" localSheetId="18" hidden="1">#REF!</definedName>
    <definedName name="BExS0Z2O2N4AJXFEPN87NU9ZGAHG" localSheetId="28" hidden="1">#REF!</definedName>
    <definedName name="BExS0Z2O2N4AJXFEPN87NU9ZGAHG" hidden="1">#REF!</definedName>
    <definedName name="BExS15IJV0WW662NXQUVT3FGP4ST" localSheetId="18" hidden="1">#REF!</definedName>
    <definedName name="BExS15IJV0WW662NXQUVT3FGP4ST" localSheetId="28" hidden="1">#REF!</definedName>
    <definedName name="BExS15IJV0WW662NXQUVT3FGP4ST" hidden="1">#REF!</definedName>
    <definedName name="BExS18T8TBNEPF4AU1VJ268XLF3L" localSheetId="18" hidden="1">#REF!</definedName>
    <definedName name="BExS18T8TBNEPF4AU1VJ268XLF3L" localSheetId="28" hidden="1">#REF!</definedName>
    <definedName name="BExS18T8TBNEPF4AU1VJ268XLF3L" hidden="1">#REF!</definedName>
    <definedName name="BExS194110MR25BYJI3CJ2EGZ8XT" localSheetId="18" hidden="1">#REF!</definedName>
    <definedName name="BExS194110MR25BYJI3CJ2EGZ8XT" localSheetId="28" hidden="1">#REF!</definedName>
    <definedName name="BExS194110MR25BYJI3CJ2EGZ8XT" hidden="1">#REF!</definedName>
    <definedName name="BExS1BNVGNSGD4EP90QL8WXYWZ66" localSheetId="18" hidden="1">#REF!</definedName>
    <definedName name="BExS1BNVGNSGD4EP90QL8WXYWZ66" localSheetId="28" hidden="1">#REF!</definedName>
    <definedName name="BExS1BNVGNSGD4EP90QL8WXYWZ66" hidden="1">#REF!</definedName>
    <definedName name="BExS1UE39N6NCND7MAARSBWXS6HU" localSheetId="18" hidden="1">#REF!</definedName>
    <definedName name="BExS1UE39N6NCND7MAARSBWXS6HU" localSheetId="28" hidden="1">#REF!</definedName>
    <definedName name="BExS1UE39N6NCND7MAARSBWXS6HU" hidden="1">#REF!</definedName>
    <definedName name="BExS226HTWL5WVC76MP5A1IBI8WD" localSheetId="18" hidden="1">#REF!</definedName>
    <definedName name="BExS226HTWL5WVC76MP5A1IBI8WD" localSheetId="28" hidden="1">#REF!</definedName>
    <definedName name="BExS226HTWL5WVC76MP5A1IBI8WD" hidden="1">#REF!</definedName>
    <definedName name="BExS26OI2QNNAH2WMDD95Z400048" localSheetId="18" hidden="1">#REF!</definedName>
    <definedName name="BExS26OI2QNNAH2WMDD95Z400048" localSheetId="28" hidden="1">#REF!</definedName>
    <definedName name="BExS26OI2QNNAH2WMDD95Z400048" hidden="1">#REF!</definedName>
    <definedName name="BExS2D4EI622QRKZKVDPRE66M4XA" localSheetId="18" hidden="1">#REF!</definedName>
    <definedName name="BExS2D4EI622QRKZKVDPRE66M4XA" localSheetId="28" hidden="1">#REF!</definedName>
    <definedName name="BExS2D4EI622QRKZKVDPRE66M4XA" hidden="1">#REF!</definedName>
    <definedName name="BExS2DF6B4ZUF3VZLI4G6LJ3BF38" localSheetId="18" hidden="1">#REF!</definedName>
    <definedName name="BExS2DF6B4ZUF3VZLI4G6LJ3BF38" localSheetId="28" hidden="1">#REF!</definedName>
    <definedName name="BExS2DF6B4ZUF3VZLI4G6LJ3BF38" hidden="1">#REF!</definedName>
    <definedName name="BExS2GKEA6VM3PDWKD7XI0KRUHTW" localSheetId="18" hidden="1">#REF!</definedName>
    <definedName name="BExS2GKEA6VM3PDWKD7XI0KRUHTW" localSheetId="28" hidden="1">#REF!</definedName>
    <definedName name="BExS2GKEA6VM3PDWKD7XI0KRUHTW" hidden="1">#REF!</definedName>
    <definedName name="BExS2I2HVU314TXI2DYFRY8XV913" localSheetId="18" hidden="1">#REF!</definedName>
    <definedName name="BExS2I2HVU314TXI2DYFRY8XV913" localSheetId="28" hidden="1">#REF!</definedName>
    <definedName name="BExS2I2HVU314TXI2DYFRY8XV913" hidden="1">#REF!</definedName>
    <definedName name="BExS2QB5FS5LYTFYO4BROTWG3OV5" localSheetId="18" hidden="1">#REF!</definedName>
    <definedName name="BExS2QB5FS5LYTFYO4BROTWG3OV5" localSheetId="28" hidden="1">#REF!</definedName>
    <definedName name="BExS2QB5FS5LYTFYO4BROTWG3OV5" hidden="1">#REF!</definedName>
    <definedName name="BExS2TLU1HONYV6S3ZD9T12D7CIG" localSheetId="18" hidden="1">#REF!</definedName>
    <definedName name="BExS2TLU1HONYV6S3ZD9T12D7CIG" localSheetId="28" hidden="1">#REF!</definedName>
    <definedName name="BExS2TLU1HONYV6S3ZD9T12D7CIG" hidden="1">#REF!</definedName>
    <definedName name="BExS2WLQUVBRZJWQTWUU4CYDY4IN" localSheetId="18" hidden="1">#REF!</definedName>
    <definedName name="BExS2WLQUVBRZJWQTWUU4CYDY4IN" localSheetId="28" hidden="1">#REF!</definedName>
    <definedName name="BExS2WLQUVBRZJWQTWUU4CYDY4IN" hidden="1">#REF!</definedName>
    <definedName name="BExS2YJQV4NUX6135T90Z1Y5R26Q" localSheetId="18" hidden="1">#REF!</definedName>
    <definedName name="BExS2YJQV4NUX6135T90Z1Y5R26Q" localSheetId="28" hidden="1">#REF!</definedName>
    <definedName name="BExS2YJQV4NUX6135T90Z1Y5R26Q" hidden="1">#REF!</definedName>
    <definedName name="BExS318UV9I2FXPQQWUKKX00QLPJ" localSheetId="18" hidden="1">#REF!</definedName>
    <definedName name="BExS318UV9I2FXPQQWUKKX00QLPJ" localSheetId="28" hidden="1">#REF!</definedName>
    <definedName name="BExS318UV9I2FXPQQWUKKX00QLPJ" hidden="1">#REF!</definedName>
    <definedName name="BExS3LBS0SMTHALVM4NRI1BAV1NP" localSheetId="18" hidden="1">#REF!</definedName>
    <definedName name="BExS3LBS0SMTHALVM4NRI1BAV1NP" localSheetId="28" hidden="1">#REF!</definedName>
    <definedName name="BExS3LBS0SMTHALVM4NRI1BAV1NP" hidden="1">#REF!</definedName>
    <definedName name="BExS3MTQ75VBXDGEBURP6YT8RROE" localSheetId="18" hidden="1">#REF!</definedName>
    <definedName name="BExS3MTQ75VBXDGEBURP6YT8RROE" localSheetId="28" hidden="1">#REF!</definedName>
    <definedName name="BExS3MTQ75VBXDGEBURP6YT8RROE" hidden="1">#REF!</definedName>
    <definedName name="BExS3OMGYO0DFN5186UFKEXZ2RX3" localSheetId="18" hidden="1">#REF!</definedName>
    <definedName name="BExS3OMGYO0DFN5186UFKEXZ2RX3" localSheetId="28" hidden="1">#REF!</definedName>
    <definedName name="BExS3OMGYO0DFN5186UFKEXZ2RX3" hidden="1">#REF!</definedName>
    <definedName name="BExS3SDERJ27OER67TIGOVZU13A2" localSheetId="18" hidden="1">#REF!</definedName>
    <definedName name="BExS3SDERJ27OER67TIGOVZU13A2" localSheetId="28" hidden="1">#REF!</definedName>
    <definedName name="BExS3SDERJ27OER67TIGOVZU13A2" hidden="1">#REF!</definedName>
    <definedName name="BExS3STIH9SFG0R6H30P191QZE98" localSheetId="18" hidden="1">#REF!</definedName>
    <definedName name="BExS3STIH9SFG0R6H30P191QZE98" localSheetId="28" hidden="1">#REF!</definedName>
    <definedName name="BExS3STIH9SFG0R6H30P191QZE98" hidden="1">#REF!</definedName>
    <definedName name="BExS46R5WDNU5KL04FKY5LHJUCB8" localSheetId="18" hidden="1">#REF!</definedName>
    <definedName name="BExS46R5WDNU5KL04FKY5LHJUCB8" localSheetId="28" hidden="1">#REF!</definedName>
    <definedName name="BExS46R5WDNU5KL04FKY5LHJUCB8" hidden="1">#REF!</definedName>
    <definedName name="BExS4ASWKM93XA275AXHYP8AG6SU" localSheetId="18" hidden="1">#REF!</definedName>
    <definedName name="BExS4ASWKM93XA275AXHYP8AG6SU" localSheetId="28" hidden="1">#REF!</definedName>
    <definedName name="BExS4ASWKM93XA275AXHYP8AG6SU" hidden="1">#REF!</definedName>
    <definedName name="BExS4IANBC4RO7HIK0MZZ2RPQU78" localSheetId="18" hidden="1">#REF!</definedName>
    <definedName name="BExS4IANBC4RO7HIK0MZZ2RPQU78" localSheetId="28" hidden="1">#REF!</definedName>
    <definedName name="BExS4IANBC4RO7HIK0MZZ2RPQU78" hidden="1">#REF!</definedName>
    <definedName name="BExS4JN3Y6SVBKILQK0R9HS45Y52" localSheetId="18" hidden="1">#REF!</definedName>
    <definedName name="BExS4JN3Y6SVBKILQK0R9HS45Y52" localSheetId="28" hidden="1">#REF!</definedName>
    <definedName name="BExS4JN3Y6SVBKILQK0R9HS45Y52" hidden="1">#REF!</definedName>
    <definedName name="BExS4P6S41O6Z6BED77U3GD9PNH1" localSheetId="18" hidden="1">#REF!</definedName>
    <definedName name="BExS4P6S41O6Z6BED77U3GD9PNH1" localSheetId="28" hidden="1">#REF!</definedName>
    <definedName name="BExS4P6S41O6Z6BED77U3GD9PNH1" hidden="1">#REF!</definedName>
    <definedName name="BExS4PXPURUHFBOKYFJD5J1J2RXC" localSheetId="18" hidden="1">#REF!</definedName>
    <definedName name="BExS4PXPURUHFBOKYFJD5J1J2RXC" localSheetId="28" hidden="1">#REF!</definedName>
    <definedName name="BExS4PXPURUHFBOKYFJD5J1J2RXC" hidden="1">#REF!</definedName>
    <definedName name="BExS4T32HD3YGJ91HTJ2IGVX6V4O" localSheetId="18" hidden="1">#REF!</definedName>
    <definedName name="BExS4T32HD3YGJ91HTJ2IGVX6V4O" localSheetId="28" hidden="1">#REF!</definedName>
    <definedName name="BExS4T32HD3YGJ91HTJ2IGVX6V4O" hidden="1">#REF!</definedName>
    <definedName name="BExS51H0N51UT0FZOPZRCF1GU063" localSheetId="18" hidden="1">#REF!</definedName>
    <definedName name="BExS51H0N51UT0FZOPZRCF1GU063" localSheetId="28" hidden="1">#REF!</definedName>
    <definedName name="BExS51H0N51UT0FZOPZRCF1GU063" hidden="1">#REF!</definedName>
    <definedName name="BExS54X72TJFC41FJK72MLRR2OO7" localSheetId="18" hidden="1">#REF!</definedName>
    <definedName name="BExS54X72TJFC41FJK72MLRR2OO7" localSheetId="28" hidden="1">#REF!</definedName>
    <definedName name="BExS54X72TJFC41FJK72MLRR2OO7" hidden="1">#REF!</definedName>
    <definedName name="BExS59F0PA1V2ZC7S5TN6IT41SXP" localSheetId="18" hidden="1">#REF!</definedName>
    <definedName name="BExS59F0PA1V2ZC7S5TN6IT41SXP" localSheetId="28" hidden="1">#REF!</definedName>
    <definedName name="BExS59F0PA1V2ZC7S5TN6IT41SXP" hidden="1">#REF!</definedName>
    <definedName name="BExS5L3TGB8JVW9ROYWTKYTUPW27" localSheetId="18" hidden="1">#REF!</definedName>
    <definedName name="BExS5L3TGB8JVW9ROYWTKYTUPW27" localSheetId="28" hidden="1">#REF!</definedName>
    <definedName name="BExS5L3TGB8JVW9ROYWTKYTUPW27" hidden="1">#REF!</definedName>
    <definedName name="BExS6GKQ96EHVLYWNJDWXZXUZW90" localSheetId="18" hidden="1">#REF!</definedName>
    <definedName name="BExS6GKQ96EHVLYWNJDWXZXUZW90" localSheetId="28" hidden="1">#REF!</definedName>
    <definedName name="BExS6GKQ96EHVLYWNJDWXZXUZW90" hidden="1">#REF!</definedName>
    <definedName name="BExS6ITKSZFRR01YD5B0F676SYN7" localSheetId="18" hidden="1">#REF!</definedName>
    <definedName name="BExS6ITKSZFRR01YD5B0F676SYN7" localSheetId="28" hidden="1">#REF!</definedName>
    <definedName name="BExS6ITKSZFRR01YD5B0F676SYN7" hidden="1">#REF!</definedName>
    <definedName name="BExS6N0LI574IAC89EFW6CLTCQ33" localSheetId="18" hidden="1">#REF!</definedName>
    <definedName name="BExS6N0LI574IAC89EFW6CLTCQ33" localSheetId="28" hidden="1">#REF!</definedName>
    <definedName name="BExS6N0LI574IAC89EFW6CLTCQ33" hidden="1">#REF!</definedName>
    <definedName name="BExS6N0NEF7XCTT5R600QZ71A44O" localSheetId="18" hidden="1">#REF!</definedName>
    <definedName name="BExS6N0NEF7XCTT5R600QZ71A44O" localSheetId="28" hidden="1">#REF!</definedName>
    <definedName name="BExS6N0NEF7XCTT5R600QZ71A44O" hidden="1">#REF!</definedName>
    <definedName name="BExS6WRDBF3ST86ZOBBUL3GTCR11" localSheetId="18" hidden="1">#REF!</definedName>
    <definedName name="BExS6WRDBF3ST86ZOBBUL3GTCR11" localSheetId="28" hidden="1">#REF!</definedName>
    <definedName name="BExS6WRDBF3ST86ZOBBUL3GTCR11" hidden="1">#REF!</definedName>
    <definedName name="BExS6XNRKR0C3MTA0LV5B60UB908" localSheetId="18" hidden="1">#REF!</definedName>
    <definedName name="BExS6XNRKR0C3MTA0LV5B60UB908" localSheetId="28" hidden="1">#REF!</definedName>
    <definedName name="BExS6XNRKR0C3MTA0LV5B60UB908" hidden="1">#REF!</definedName>
    <definedName name="BExS73NELZEK2MDOLXO2Q7H3EG71" localSheetId="18" hidden="1">#REF!</definedName>
    <definedName name="BExS73NELZEK2MDOLXO2Q7H3EG71" localSheetId="28" hidden="1">#REF!</definedName>
    <definedName name="BExS73NELZEK2MDOLXO2Q7H3EG71" hidden="1">#REF!</definedName>
    <definedName name="BExS7DJF6AXTWAJD7K4ZCD7L6BHV" localSheetId="18" hidden="1">#REF!</definedName>
    <definedName name="BExS7DJF6AXTWAJD7K4ZCD7L6BHV" localSheetId="28" hidden="1">#REF!</definedName>
    <definedName name="BExS7DJF6AXTWAJD7K4ZCD7L6BHV" hidden="1">#REF!</definedName>
    <definedName name="BExS7GOTHHOK287MX2RC853NWQAL" localSheetId="18" hidden="1">#REF!</definedName>
    <definedName name="BExS7GOTHHOK287MX2RC853NWQAL" localSheetId="28" hidden="1">#REF!</definedName>
    <definedName name="BExS7GOTHHOK287MX2RC853NWQAL" hidden="1">#REF!</definedName>
    <definedName name="BExS7TKQYLRZGM93UY3ZJZJBQNFJ" localSheetId="18" hidden="1">#REF!</definedName>
    <definedName name="BExS7TKQYLRZGM93UY3ZJZJBQNFJ" localSheetId="28" hidden="1">#REF!</definedName>
    <definedName name="BExS7TKQYLRZGM93UY3ZJZJBQNFJ" hidden="1">#REF!</definedName>
    <definedName name="BExS7Y2LNGVHSIBKC7C3R6X4LDR6" localSheetId="18" hidden="1">#REF!</definedName>
    <definedName name="BExS7Y2LNGVHSIBKC7C3R6X4LDR6" localSheetId="28" hidden="1">#REF!</definedName>
    <definedName name="BExS7Y2LNGVHSIBKC7C3R6X4LDR6" hidden="1">#REF!</definedName>
    <definedName name="BExS81TE0EY44Y3W2M4Z4MGNP5OM" localSheetId="18" hidden="1">#REF!</definedName>
    <definedName name="BExS81TE0EY44Y3W2M4Z4MGNP5OM" localSheetId="28" hidden="1">#REF!</definedName>
    <definedName name="BExS81TE0EY44Y3W2M4Z4MGNP5OM" hidden="1">#REF!</definedName>
    <definedName name="BExS81YPDZDVJJVS15HV2HDXAC3Y" localSheetId="18" hidden="1">#REF!</definedName>
    <definedName name="BExS81YPDZDVJJVS15HV2HDXAC3Y" localSheetId="28" hidden="1">#REF!</definedName>
    <definedName name="BExS81YPDZDVJJVS15HV2HDXAC3Y" hidden="1">#REF!</definedName>
    <definedName name="BExS82PRVNUTEKQZS56YT2DVF6C2" localSheetId="18" hidden="1">#REF!</definedName>
    <definedName name="BExS82PRVNUTEKQZS56YT2DVF6C2" localSheetId="28" hidden="1">#REF!</definedName>
    <definedName name="BExS82PRVNUTEKQZS56YT2DVF6C2" hidden="1">#REF!</definedName>
    <definedName name="BExS83BCNFAV6DRCB1VTUF96491J" localSheetId="18" hidden="1">#REF!</definedName>
    <definedName name="BExS83BCNFAV6DRCB1VTUF96491J" localSheetId="28" hidden="1">#REF!</definedName>
    <definedName name="BExS83BCNFAV6DRCB1VTUF96491J" hidden="1">#REF!</definedName>
    <definedName name="BExS86GKM9ISCSNZD15BQ5E5L6A5" localSheetId="18" hidden="1">#REF!</definedName>
    <definedName name="BExS86GKM9ISCSNZD15BQ5E5L6A5" localSheetId="28" hidden="1">#REF!</definedName>
    <definedName name="BExS86GKM9ISCSNZD15BQ5E5L6A5" hidden="1">#REF!</definedName>
    <definedName name="BExS89GGRJ55EK546SM31UGE2K8T" localSheetId="18" hidden="1">#REF!</definedName>
    <definedName name="BExS89GGRJ55EK546SM31UGE2K8T" localSheetId="28" hidden="1">#REF!</definedName>
    <definedName name="BExS89GGRJ55EK546SM31UGE2K8T" hidden="1">#REF!</definedName>
    <definedName name="BExS8BPG5A0GR5AO1U951NDGGR0L" localSheetId="18" hidden="1">#REF!</definedName>
    <definedName name="BExS8BPG5A0GR5AO1U951NDGGR0L" localSheetId="28" hidden="1">#REF!</definedName>
    <definedName name="BExS8BPG5A0GR5AO1U951NDGGR0L" hidden="1">#REF!</definedName>
    <definedName name="BExS8CGI0JXFUBD41VFLI0SZSV8F" localSheetId="18" hidden="1">#REF!</definedName>
    <definedName name="BExS8CGI0JXFUBD41VFLI0SZSV8F" localSheetId="28" hidden="1">#REF!</definedName>
    <definedName name="BExS8CGI0JXFUBD41VFLI0SZSV8F" hidden="1">#REF!</definedName>
    <definedName name="BExS8D22FXVQKOEJP01LT0CDI3PS" localSheetId="18" hidden="1">#REF!</definedName>
    <definedName name="BExS8D22FXVQKOEJP01LT0CDI3PS" localSheetId="28" hidden="1">#REF!</definedName>
    <definedName name="BExS8D22FXVQKOEJP01LT0CDI3PS" hidden="1">#REF!</definedName>
    <definedName name="BExS8EEJOZFBUWZDOM3O25AJRUVU" localSheetId="18" hidden="1">#REF!</definedName>
    <definedName name="BExS8EEJOZFBUWZDOM3O25AJRUVU" localSheetId="28" hidden="1">#REF!</definedName>
    <definedName name="BExS8EEJOZFBUWZDOM3O25AJRUVU" hidden="1">#REF!</definedName>
    <definedName name="BExS8GSUS17UY50TEM2AWF36BR9Z" localSheetId="18" hidden="1">#REF!</definedName>
    <definedName name="BExS8GSUS17UY50TEM2AWF36BR9Z" localSheetId="28" hidden="1">#REF!</definedName>
    <definedName name="BExS8GSUS17UY50TEM2AWF36BR9Z" hidden="1">#REF!</definedName>
    <definedName name="BExS8HJRBVG0XI6PWA9KTMJZMQXK" localSheetId="18" hidden="1">#REF!</definedName>
    <definedName name="BExS8HJRBVG0XI6PWA9KTMJZMQXK" localSheetId="28" hidden="1">#REF!</definedName>
    <definedName name="BExS8HJRBVG0XI6PWA9KTMJZMQXK" hidden="1">#REF!</definedName>
    <definedName name="BExS8NE9HUZJH13OXLREOV1BX0OZ" localSheetId="18" hidden="1">#REF!</definedName>
    <definedName name="BExS8NE9HUZJH13OXLREOV1BX0OZ" localSheetId="28" hidden="1">#REF!</definedName>
    <definedName name="BExS8NE9HUZJH13OXLREOV1BX0OZ" hidden="1">#REF!</definedName>
    <definedName name="BExS8R51C8RM2FS6V6IRTYO9GA4A" localSheetId="18" hidden="1">#REF!</definedName>
    <definedName name="BExS8R51C8RM2FS6V6IRTYO9GA4A" localSheetId="28" hidden="1">#REF!</definedName>
    <definedName name="BExS8R51C8RM2FS6V6IRTYO9GA4A" hidden="1">#REF!</definedName>
    <definedName name="BExS8WDX408F60MH1X9B9UZ2H4R7" localSheetId="18" hidden="1">#REF!</definedName>
    <definedName name="BExS8WDX408F60MH1X9B9UZ2H4R7" localSheetId="28" hidden="1">#REF!</definedName>
    <definedName name="BExS8WDX408F60MH1X9B9UZ2H4R7" hidden="1">#REF!</definedName>
    <definedName name="BExS8X4UTVOFE2YEVLO8LTKMSI3A" localSheetId="18" hidden="1">#REF!</definedName>
    <definedName name="BExS8X4UTVOFE2YEVLO8LTKMSI3A" localSheetId="28" hidden="1">#REF!</definedName>
    <definedName name="BExS8X4UTVOFE2YEVLO8LTKMSI3A" hidden="1">#REF!</definedName>
    <definedName name="BExS8Z2W2QEC3MH0BZIYLDFQNUIP" localSheetId="18" hidden="1">#REF!</definedName>
    <definedName name="BExS8Z2W2QEC3MH0BZIYLDFQNUIP" localSheetId="28" hidden="1">#REF!</definedName>
    <definedName name="BExS8Z2W2QEC3MH0BZIYLDFQNUIP" hidden="1">#REF!</definedName>
    <definedName name="BExS92DKGRFFCIA9C0IXDOLO57EP" localSheetId="18" hidden="1">#REF!</definedName>
    <definedName name="BExS92DKGRFFCIA9C0IXDOLO57EP" localSheetId="28" hidden="1">#REF!</definedName>
    <definedName name="BExS92DKGRFFCIA9C0IXDOLO57EP" hidden="1">#REF!</definedName>
    <definedName name="BExS98OB4321YCHLCQ022PXKTT2W" localSheetId="18" hidden="1">#REF!</definedName>
    <definedName name="BExS98OB4321YCHLCQ022PXKTT2W" localSheetId="28" hidden="1">#REF!</definedName>
    <definedName name="BExS98OB4321YCHLCQ022PXKTT2W" hidden="1">#REF!</definedName>
    <definedName name="BExS9C9N8GFISC6HUERJ0EI06GB2" localSheetId="18" hidden="1">#REF!</definedName>
    <definedName name="BExS9C9N8GFISC6HUERJ0EI06GB2" localSheetId="28" hidden="1">#REF!</definedName>
    <definedName name="BExS9C9N8GFISC6HUERJ0EI06GB2" hidden="1">#REF!</definedName>
    <definedName name="BExS9D6619QNINF06KHZHYUAH0S9" localSheetId="18" hidden="1">#REF!</definedName>
    <definedName name="BExS9D6619QNINF06KHZHYUAH0S9" localSheetId="28" hidden="1">#REF!</definedName>
    <definedName name="BExS9D6619QNINF06KHZHYUAH0S9" hidden="1">#REF!</definedName>
    <definedName name="BExS9DX13CACP3J8JDREK30JB1SQ" localSheetId="18" hidden="1">#REF!</definedName>
    <definedName name="BExS9DX13CACP3J8JDREK30JB1SQ" localSheetId="28" hidden="1">#REF!</definedName>
    <definedName name="BExS9DX13CACP3J8JDREK30JB1SQ" hidden="1">#REF!</definedName>
    <definedName name="BExS9FPRS2KRRCS33SE6WFNF5GYL" localSheetId="18" hidden="1">#REF!</definedName>
    <definedName name="BExS9FPRS2KRRCS33SE6WFNF5GYL" localSheetId="28" hidden="1">#REF!</definedName>
    <definedName name="BExS9FPRS2KRRCS33SE6WFNF5GYL" hidden="1">#REF!</definedName>
    <definedName name="BExS9M5VN3VE822UH6TLACVY24CJ" localSheetId="18" hidden="1">#REF!</definedName>
    <definedName name="BExS9M5VN3VE822UH6TLACVY24CJ" localSheetId="28" hidden="1">#REF!</definedName>
    <definedName name="BExS9M5VN3VE822UH6TLACVY24CJ" hidden="1">#REF!</definedName>
    <definedName name="BExS9WI0A6PSEB8N9GPXF2Z7MWHM" localSheetId="18" hidden="1">#REF!</definedName>
    <definedName name="BExS9WI0A6PSEB8N9GPXF2Z7MWHM" localSheetId="28" hidden="1">#REF!</definedName>
    <definedName name="BExS9WI0A6PSEB8N9GPXF2Z7MWHM" hidden="1">#REF!</definedName>
    <definedName name="BExS9XJPZ07ND34OHX60QD382FV6" localSheetId="18" hidden="1">#REF!</definedName>
    <definedName name="BExS9XJPZ07ND34OHX60QD382FV6" localSheetId="28" hidden="1">#REF!</definedName>
    <definedName name="BExS9XJPZ07ND34OHX60QD382FV6" hidden="1">#REF!</definedName>
    <definedName name="BExSA4AJLEEN4R7HU4FRSMYR17TR" localSheetId="18" hidden="1">#REF!</definedName>
    <definedName name="BExSA4AJLEEN4R7HU4FRSMYR17TR" localSheetId="28" hidden="1">#REF!</definedName>
    <definedName name="BExSA4AJLEEN4R7HU4FRSMYR17TR" hidden="1">#REF!</definedName>
    <definedName name="BExSA5HP306TN9XJS0TU619DLRR7" localSheetId="18" hidden="1">#REF!</definedName>
    <definedName name="BExSA5HP306TN9XJS0TU619DLRR7" localSheetId="28" hidden="1">#REF!</definedName>
    <definedName name="BExSA5HP306TN9XJS0TU619DLRR7" hidden="1">#REF!</definedName>
    <definedName name="BExSAAVWQOOIA6B3JHQVGP08HFEM" localSheetId="18" hidden="1">#REF!</definedName>
    <definedName name="BExSAAVWQOOIA6B3JHQVGP08HFEM" localSheetId="28" hidden="1">#REF!</definedName>
    <definedName name="BExSAAVWQOOIA6B3JHQVGP08HFEM" hidden="1">#REF!</definedName>
    <definedName name="BExSAFJ3IICU2M7QPVE4ARYMXZKX" localSheetId="18" hidden="1">#REF!</definedName>
    <definedName name="BExSAFJ3IICU2M7QPVE4ARYMXZKX" localSheetId="28" hidden="1">#REF!</definedName>
    <definedName name="BExSAFJ3IICU2M7QPVE4ARYMXZKX" hidden="1">#REF!</definedName>
    <definedName name="BExSAH6ID8OHX379UXVNGFO8J6KQ" localSheetId="18" hidden="1">#REF!</definedName>
    <definedName name="BExSAH6ID8OHX379UXVNGFO8J6KQ" localSheetId="28" hidden="1">#REF!</definedName>
    <definedName name="BExSAH6ID8OHX379UXVNGFO8J6KQ" hidden="1">#REF!</definedName>
    <definedName name="BExSAQBHIXGQRNIRGCJMBXUPCZQA" localSheetId="18" hidden="1">#REF!</definedName>
    <definedName name="BExSAQBHIXGQRNIRGCJMBXUPCZQA" localSheetId="28" hidden="1">#REF!</definedName>
    <definedName name="BExSAQBHIXGQRNIRGCJMBXUPCZQA" hidden="1">#REF!</definedName>
    <definedName name="BExSAUTCT4P7JP57NOR9MTX33QJZ" localSheetId="18" hidden="1">#REF!</definedName>
    <definedName name="BExSAUTCT4P7JP57NOR9MTX33QJZ" localSheetId="28" hidden="1">#REF!</definedName>
    <definedName name="BExSAUTCT4P7JP57NOR9MTX33QJZ" hidden="1">#REF!</definedName>
    <definedName name="BExSAY9CA9TFXQ9M9FBJRGJO9T9E" localSheetId="18" hidden="1">#REF!</definedName>
    <definedName name="BExSAY9CA9TFXQ9M9FBJRGJO9T9E" localSheetId="28" hidden="1">#REF!</definedName>
    <definedName name="BExSAY9CA9TFXQ9M9FBJRGJO9T9E" hidden="1">#REF!</definedName>
    <definedName name="BExSB4JYKQ3MINI7RAYK5M8BLJDC" localSheetId="18" hidden="1">#REF!</definedName>
    <definedName name="BExSB4JYKQ3MINI7RAYK5M8BLJDC" localSheetId="28" hidden="1">#REF!</definedName>
    <definedName name="BExSB4JYKQ3MINI7RAYK5M8BLJDC" hidden="1">#REF!</definedName>
    <definedName name="BExSBCY73CG3Q15P5BDLDT994XRL" localSheetId="18" hidden="1">#REF!</definedName>
    <definedName name="BExSBCY73CG3Q15P5BDLDT994XRL" localSheetId="28" hidden="1">#REF!</definedName>
    <definedName name="BExSBCY73CG3Q15P5BDLDT994XRL" hidden="1">#REF!</definedName>
    <definedName name="BExSBMOS41ZRLWYLOU29V6Y7YORR" localSheetId="18" hidden="1">#REF!</definedName>
    <definedName name="BExSBMOS41ZRLWYLOU29V6Y7YORR" localSheetId="28" hidden="1">#REF!</definedName>
    <definedName name="BExSBMOS41ZRLWYLOU29V6Y7YORR" hidden="1">#REF!</definedName>
    <definedName name="BExSBPZG22WAMZYIF7CZ686E8X80" localSheetId="18" hidden="1">#REF!</definedName>
    <definedName name="BExSBPZG22WAMZYIF7CZ686E8X80" localSheetId="28" hidden="1">#REF!</definedName>
    <definedName name="BExSBPZG22WAMZYIF7CZ686E8X80" hidden="1">#REF!</definedName>
    <definedName name="BExSBRBXXQMBU1TYDW1BXTEVEPRU" localSheetId="18" hidden="1">#REF!</definedName>
    <definedName name="BExSBRBXXQMBU1TYDW1BXTEVEPRU" localSheetId="28" hidden="1">#REF!</definedName>
    <definedName name="BExSBRBXXQMBU1TYDW1BXTEVEPRU" hidden="1">#REF!</definedName>
    <definedName name="BExSC54998WTZ21DSL0R8UN0Y9JH" localSheetId="18" hidden="1">#REF!</definedName>
    <definedName name="BExSC54998WTZ21DSL0R8UN0Y9JH" localSheetId="28" hidden="1">#REF!</definedName>
    <definedName name="BExSC54998WTZ21DSL0R8UN0Y9JH" hidden="1">#REF!</definedName>
    <definedName name="BExSC60N7WR9PJSNC9B7ORCX9NGY" localSheetId="18" hidden="1">#REF!</definedName>
    <definedName name="BExSC60N7WR9PJSNC9B7ORCX9NGY" localSheetId="28" hidden="1">#REF!</definedName>
    <definedName name="BExSC60N7WR9PJSNC9B7ORCX9NGY" hidden="1">#REF!</definedName>
    <definedName name="BExSCE99EZTILTTCE4NJJF96OYYM" localSheetId="18" hidden="1">#REF!</definedName>
    <definedName name="BExSCE99EZTILTTCE4NJJF96OYYM" localSheetId="28" hidden="1">#REF!</definedName>
    <definedName name="BExSCE99EZTILTTCE4NJJF96OYYM" hidden="1">#REF!</definedName>
    <definedName name="BExSCFWOMYELUEPWVJIRGIQZH5BV" localSheetId="18" hidden="1">#REF!</definedName>
    <definedName name="BExSCFWOMYELUEPWVJIRGIQZH5BV" localSheetId="28" hidden="1">#REF!</definedName>
    <definedName name="BExSCFWOMYELUEPWVJIRGIQZH5BV" hidden="1">#REF!</definedName>
    <definedName name="BExSCHUQZ2HFEWS54X67DIS8OSXZ" localSheetId="18" hidden="1">#REF!</definedName>
    <definedName name="BExSCHUQZ2HFEWS54X67DIS8OSXZ" localSheetId="28" hidden="1">#REF!</definedName>
    <definedName name="BExSCHUQZ2HFEWS54X67DIS8OSXZ" hidden="1">#REF!</definedName>
    <definedName name="BExSCOG41SKKG4GYU76WRWW1CTE6" localSheetId="18" hidden="1">#REF!</definedName>
    <definedName name="BExSCOG41SKKG4GYU76WRWW1CTE6" localSheetId="28" hidden="1">#REF!</definedName>
    <definedName name="BExSCOG41SKKG4GYU76WRWW1CTE6" hidden="1">#REF!</definedName>
    <definedName name="BExSCVC9P86YVFMRKKUVRV29MZXZ" localSheetId="18" hidden="1">#REF!</definedName>
    <definedName name="BExSCVC9P86YVFMRKKUVRV29MZXZ" localSheetId="28" hidden="1">#REF!</definedName>
    <definedName name="BExSCVC9P86YVFMRKKUVRV29MZXZ" hidden="1">#REF!</definedName>
    <definedName name="BExSD233CH4MU9ZMGNRF97ZV7KWU" localSheetId="18" hidden="1">#REF!</definedName>
    <definedName name="BExSD233CH4MU9ZMGNRF97ZV7KWU" localSheetId="28" hidden="1">#REF!</definedName>
    <definedName name="BExSD233CH4MU9ZMGNRF97ZV7KWU" hidden="1">#REF!</definedName>
    <definedName name="BExSD2U0F3BN6IN9N4R2DTTJG15H" localSheetId="18" hidden="1">#REF!</definedName>
    <definedName name="BExSD2U0F3BN6IN9N4R2DTTJG15H" localSheetId="28" hidden="1">#REF!</definedName>
    <definedName name="BExSD2U0F3BN6IN9N4R2DTTJG15H" hidden="1">#REF!</definedName>
    <definedName name="BExSD6A6NY15YSMFH51ST6XJY429" localSheetId="18" hidden="1">#REF!</definedName>
    <definedName name="BExSD6A6NY15YSMFH51ST6XJY429" localSheetId="28" hidden="1">#REF!</definedName>
    <definedName name="BExSD6A6NY15YSMFH51ST6XJY429" hidden="1">#REF!</definedName>
    <definedName name="BExSD9VH6PF6RQ135VOEE08YXPAW" localSheetId="18" hidden="1">#REF!</definedName>
    <definedName name="BExSD9VH6PF6RQ135VOEE08YXPAW" localSheetId="28" hidden="1">#REF!</definedName>
    <definedName name="BExSD9VH6PF6RQ135VOEE08YXPAW" hidden="1">#REF!</definedName>
    <definedName name="BExSDI9QWFD49GEZWZ3KOGM27XRB" localSheetId="18" hidden="1">#REF!</definedName>
    <definedName name="BExSDI9QWFD49GEZWZ3KOGM27XRB" localSheetId="28" hidden="1">#REF!</definedName>
    <definedName name="BExSDI9QWFD49GEZWZ3KOGM27XRB" hidden="1">#REF!</definedName>
    <definedName name="BExSDP5Y04WWMX2WWRITWOX8R5I9" localSheetId="18" hidden="1">#REF!</definedName>
    <definedName name="BExSDP5Y04WWMX2WWRITWOX8R5I9" localSheetId="28" hidden="1">#REF!</definedName>
    <definedName name="BExSDP5Y04WWMX2WWRITWOX8R5I9" hidden="1">#REF!</definedName>
    <definedName name="BExSDSGM203BJTNS9MKCBX453HMD" localSheetId="18" hidden="1">#REF!</definedName>
    <definedName name="BExSDSGM203BJTNS9MKCBX453HMD" localSheetId="28" hidden="1">#REF!</definedName>
    <definedName name="BExSDSGM203BJTNS9MKCBX453HMD" hidden="1">#REF!</definedName>
    <definedName name="BExSDT20XUFXTDM37M148AXAP7HN" localSheetId="18" hidden="1">#REF!</definedName>
    <definedName name="BExSDT20XUFXTDM37M148AXAP7HN" localSheetId="28" hidden="1">#REF!</definedName>
    <definedName name="BExSDT20XUFXTDM37M148AXAP7HN" hidden="1">#REF!</definedName>
    <definedName name="BExSDYLOWNTKCY92LFEDAV8LO7D3" localSheetId="18" hidden="1">#REF!</definedName>
    <definedName name="BExSDYLOWNTKCY92LFEDAV8LO7D3" localSheetId="28" hidden="1">#REF!</definedName>
    <definedName name="BExSDYLOWNTKCY92LFEDAV8LO7D3" hidden="1">#REF!</definedName>
    <definedName name="BExSE277VXZ807WBUB6A1UGQ1SF9" localSheetId="18" hidden="1">#REF!</definedName>
    <definedName name="BExSE277VXZ807WBUB6A1UGQ1SF9" localSheetId="28" hidden="1">#REF!</definedName>
    <definedName name="BExSE277VXZ807WBUB6A1UGQ1SF9" hidden="1">#REF!</definedName>
    <definedName name="BExSE3EDSP4UL6G0I3DZ5SBHMUBU" localSheetId="18" hidden="1">#REF!</definedName>
    <definedName name="BExSE3EDSP4UL6G0I3DZ5SBHMUBU" localSheetId="28" hidden="1">#REF!</definedName>
    <definedName name="BExSE3EDSP4UL6G0I3DZ5SBHMUBU" hidden="1">#REF!</definedName>
    <definedName name="BExSEEHK1VLWD7JBV9SVVVIKQZ3I" localSheetId="18" hidden="1">#REF!</definedName>
    <definedName name="BExSEEHK1VLWD7JBV9SVVVIKQZ3I" localSheetId="28" hidden="1">#REF!</definedName>
    <definedName name="BExSEEHK1VLWD7JBV9SVVVIKQZ3I" hidden="1">#REF!</definedName>
    <definedName name="BExSEITYG8XAMWJ1C8VKU1MB4TEO" localSheetId="18" hidden="1">#REF!</definedName>
    <definedName name="BExSEITYG8XAMWJ1C8VKU1MB4TEO" localSheetId="28" hidden="1">#REF!</definedName>
    <definedName name="BExSEITYG8XAMWJ1C8VKU1MB4TEO" hidden="1">#REF!</definedName>
    <definedName name="BExSEJKZLX37P3V33TRTFJ30BFRK" localSheetId="18" hidden="1">#REF!</definedName>
    <definedName name="BExSEJKZLX37P3V33TRTFJ30BFRK" localSheetId="28" hidden="1">#REF!</definedName>
    <definedName name="BExSEJKZLX37P3V33TRTFJ30BFRK" hidden="1">#REF!</definedName>
    <definedName name="BExSEKXG1AW54E28IG5EODEM0JJV" localSheetId="18" hidden="1">#REF!</definedName>
    <definedName name="BExSEKXG1AW54E28IG5EODEM0JJV" localSheetId="28" hidden="1">#REF!</definedName>
    <definedName name="BExSEKXG1AW54E28IG5EODEM0JJV" hidden="1">#REF!</definedName>
    <definedName name="BExSEO84KVM8R2IV5MFH0XI3IZSN" localSheetId="18" hidden="1">#REF!</definedName>
    <definedName name="BExSEO84KVM8R2IV5MFH0XI3IZSN" localSheetId="28" hidden="1">#REF!</definedName>
    <definedName name="BExSEO84KVM8R2IV5MFH0XI3IZSN" hidden="1">#REF!</definedName>
    <definedName name="BExSEP9UVOAI6TMXKNK587PQ3328" localSheetId="18" hidden="1">#REF!</definedName>
    <definedName name="BExSEP9UVOAI6TMXKNK587PQ3328" localSheetId="28" hidden="1">#REF!</definedName>
    <definedName name="BExSEP9UVOAI6TMXKNK587PQ3328" hidden="1">#REF!</definedName>
    <definedName name="BExSERIU9MUGR4NPZAUJCVXUZ74I" localSheetId="18" hidden="1">#REF!</definedName>
    <definedName name="BExSERIU9MUGR4NPZAUJCVXUZ74I" localSheetId="28" hidden="1">#REF!</definedName>
    <definedName name="BExSERIU9MUGR4NPZAUJCVXUZ74I" hidden="1">#REF!</definedName>
    <definedName name="BExSF07QFLZCO4P6K6QF05XG7PH1" localSheetId="18" hidden="1">#REF!</definedName>
    <definedName name="BExSF07QFLZCO4P6K6QF05XG7PH1" localSheetId="28" hidden="1">#REF!</definedName>
    <definedName name="BExSF07QFLZCO4P6K6QF05XG7PH1" hidden="1">#REF!</definedName>
    <definedName name="BExSFJ8ZAGQ63A4MVMZRQWLVRGQ5" localSheetId="18" hidden="1">#REF!</definedName>
    <definedName name="BExSFJ8ZAGQ63A4MVMZRQWLVRGQ5" localSheetId="28" hidden="1">#REF!</definedName>
    <definedName name="BExSFJ8ZAGQ63A4MVMZRQWLVRGQ5" hidden="1">#REF!</definedName>
    <definedName name="BExSFKQRST2S9KXWWLCXYLKSF4G1" localSheetId="18" hidden="1">#REF!</definedName>
    <definedName name="BExSFKQRST2S9KXWWLCXYLKSF4G1" localSheetId="28" hidden="1">#REF!</definedName>
    <definedName name="BExSFKQRST2S9KXWWLCXYLKSF4G1" hidden="1">#REF!</definedName>
    <definedName name="BExSFOHO6VZ5Y463KL3XYTZBVE3P" localSheetId="18" hidden="1">#REF!</definedName>
    <definedName name="BExSFOHO6VZ5Y463KL3XYTZBVE3P" localSheetId="28" hidden="1">#REF!</definedName>
    <definedName name="BExSFOHO6VZ5Y463KL3XYTZBVE3P" hidden="1">#REF!</definedName>
    <definedName name="BExSFY2ZJOYUEYBX21QZ7AMN2WK1" localSheetId="18" hidden="1">#REF!</definedName>
    <definedName name="BExSFY2ZJOYUEYBX21QZ7AMN2WK1" localSheetId="28" hidden="1">#REF!</definedName>
    <definedName name="BExSFY2ZJOYUEYBX21QZ7AMN2WK1" hidden="1">#REF!</definedName>
    <definedName name="BExSFYDRRTAZVPXRWUF5PDQ97WFF" localSheetId="18" hidden="1">#REF!</definedName>
    <definedName name="BExSFYDRRTAZVPXRWUF5PDQ97WFF" localSheetId="28" hidden="1">#REF!</definedName>
    <definedName name="BExSFYDRRTAZVPXRWUF5PDQ97WFF" hidden="1">#REF!</definedName>
    <definedName name="BExSFZVPFTXA3F0IJ2NGH1GXX9R7" localSheetId="18" hidden="1">#REF!</definedName>
    <definedName name="BExSFZVPFTXA3F0IJ2NGH1GXX9R7" localSheetId="28" hidden="1">#REF!</definedName>
    <definedName name="BExSFZVPFTXA3F0IJ2NGH1GXX9R7" hidden="1">#REF!</definedName>
    <definedName name="BExSG2Q34XRC1K28H4XG6PQM3FTW" localSheetId="18" hidden="1">#REF!</definedName>
    <definedName name="BExSG2Q34XRC1K28H4XG6PQM3FTW" localSheetId="28" hidden="1">#REF!</definedName>
    <definedName name="BExSG2Q34XRC1K28H4XG6PQM3FTW" hidden="1">#REF!</definedName>
    <definedName name="BExSG90Q4ZUU2IPGDYOM169NJV9S" localSheetId="18" hidden="1">#REF!</definedName>
    <definedName name="BExSG90Q4ZUU2IPGDYOM169NJV9S" localSheetId="28" hidden="1">#REF!</definedName>
    <definedName name="BExSG90Q4ZUU2IPGDYOM169NJV9S" hidden="1">#REF!</definedName>
    <definedName name="BExSG9X3DU845PNXYJGGLBQY2UHG" localSheetId="18" hidden="1">#REF!</definedName>
    <definedName name="BExSG9X3DU845PNXYJGGLBQY2UHG" localSheetId="28" hidden="1">#REF!</definedName>
    <definedName name="BExSG9X3DU845PNXYJGGLBQY2UHG" hidden="1">#REF!</definedName>
    <definedName name="BExSGE45J27MDUUNXW7Z8Q33UAON" localSheetId="18" hidden="1">#REF!</definedName>
    <definedName name="BExSGE45J27MDUUNXW7Z8Q33UAON" localSheetId="28" hidden="1">#REF!</definedName>
    <definedName name="BExSGE45J27MDUUNXW7Z8Q33UAON" hidden="1">#REF!</definedName>
    <definedName name="BExSGE9LY91Q0URHB4YAMX0UAMYI" localSheetId="18" hidden="1">#REF!</definedName>
    <definedName name="BExSGE9LY91Q0URHB4YAMX0UAMYI" localSheetId="28" hidden="1">#REF!</definedName>
    <definedName name="BExSGE9LY91Q0URHB4YAMX0UAMYI" hidden="1">#REF!</definedName>
    <definedName name="BExSGLB2URTLBCKBB4Y885W925F2" localSheetId="18" hidden="1">#REF!</definedName>
    <definedName name="BExSGLB2URTLBCKBB4Y885W925F2" localSheetId="28" hidden="1">#REF!</definedName>
    <definedName name="BExSGLB2URTLBCKBB4Y885W925F2" hidden="1">#REF!</definedName>
    <definedName name="BExSGNEL2G0PC04ATVS20W5179EK" localSheetId="18" hidden="1">#REF!</definedName>
    <definedName name="BExSGNEL2G0PC04ATVS20W5179EK" localSheetId="28" hidden="1">#REF!</definedName>
    <definedName name="BExSGNEL2G0PC04ATVS20W5179EK" hidden="1">#REF!</definedName>
    <definedName name="BExSGOAYG73SFWOPAQV80P710GID" localSheetId="18" hidden="1">#REF!</definedName>
    <definedName name="BExSGOAYG73SFWOPAQV80P710GID" localSheetId="28" hidden="1">#REF!</definedName>
    <definedName name="BExSGOAYG73SFWOPAQV80P710GID" hidden="1">#REF!</definedName>
    <definedName name="BExSGOWJHRW7FWKLO2EHUOOGHNAF" localSheetId="18" hidden="1">#REF!</definedName>
    <definedName name="BExSGOWJHRW7FWKLO2EHUOOGHNAF" localSheetId="28" hidden="1">#REF!</definedName>
    <definedName name="BExSGOWJHRW7FWKLO2EHUOOGHNAF" hidden="1">#REF!</definedName>
    <definedName name="BExSGOWJTAP41ZV5Q23H7MI9C76W" localSheetId="18" hidden="1">#REF!</definedName>
    <definedName name="BExSGOWJTAP41ZV5Q23H7MI9C76W" localSheetId="28" hidden="1">#REF!</definedName>
    <definedName name="BExSGOWJTAP41ZV5Q23H7MI9C76W" hidden="1">#REF!</definedName>
    <definedName name="BExSGR5JQVX2HQ0PKCGZNSSUM1RV" localSheetId="18" hidden="1">#REF!</definedName>
    <definedName name="BExSGR5JQVX2HQ0PKCGZNSSUM1RV" localSheetId="28" hidden="1">#REF!</definedName>
    <definedName name="BExSGR5JQVX2HQ0PKCGZNSSUM1RV" hidden="1">#REF!</definedName>
    <definedName name="BExSGT3MKX7YVLVP6YLL6KVO8UGV" localSheetId="18" hidden="1">#REF!</definedName>
    <definedName name="BExSGT3MKX7YVLVP6YLL6KVO8UGV" localSheetId="28" hidden="1">#REF!</definedName>
    <definedName name="BExSGT3MKX7YVLVP6YLL6KVO8UGV" hidden="1">#REF!</definedName>
    <definedName name="BExSGVHX69GJZHD99DKE4RZ042B1" localSheetId="18" hidden="1">#REF!</definedName>
    <definedName name="BExSGVHX69GJZHD99DKE4RZ042B1" localSheetId="28" hidden="1">#REF!</definedName>
    <definedName name="BExSGVHX69GJZHD99DKE4RZ042B1" hidden="1">#REF!</definedName>
    <definedName name="BExSGZJO4J4ZO04E2N2ECVYS9DEZ" localSheetId="18" hidden="1">#REF!</definedName>
    <definedName name="BExSGZJO4J4ZO04E2N2ECVYS9DEZ" localSheetId="28" hidden="1">#REF!</definedName>
    <definedName name="BExSGZJO4J4ZO04E2N2ECVYS9DEZ" hidden="1">#REF!</definedName>
    <definedName name="BExSHAHFHS7MMNJR8JPVABRGBVIT" localSheetId="18" hidden="1">#REF!</definedName>
    <definedName name="BExSHAHFHS7MMNJR8JPVABRGBVIT" localSheetId="28" hidden="1">#REF!</definedName>
    <definedName name="BExSHAHFHS7MMNJR8JPVABRGBVIT" hidden="1">#REF!</definedName>
    <definedName name="BExSHGH88QZWW4RNAX4YKAZ5JEBL" localSheetId="18" hidden="1">#REF!</definedName>
    <definedName name="BExSHGH88QZWW4RNAX4YKAZ5JEBL" localSheetId="28" hidden="1">#REF!</definedName>
    <definedName name="BExSHGH88QZWW4RNAX4YKAZ5JEBL" hidden="1">#REF!</definedName>
    <definedName name="BExSHOKK1OO3CX9Z28C58E5J1D9W" localSheetId="18" hidden="1">#REF!</definedName>
    <definedName name="BExSHOKK1OO3CX9Z28C58E5J1D9W" localSheetId="28" hidden="1">#REF!</definedName>
    <definedName name="BExSHOKK1OO3CX9Z28C58E5J1D9W" hidden="1">#REF!</definedName>
    <definedName name="BExSHQD8KYLTQGDXIRKCHQQ7MKIH" localSheetId="18" hidden="1">#REF!</definedName>
    <definedName name="BExSHQD8KYLTQGDXIRKCHQQ7MKIH" localSheetId="28" hidden="1">#REF!</definedName>
    <definedName name="BExSHQD8KYLTQGDXIRKCHQQ7MKIH" hidden="1">#REF!</definedName>
    <definedName name="BExSHVGPIAHXI97UBLI9G4I4M29F" localSheetId="18" hidden="1">#REF!</definedName>
    <definedName name="BExSHVGPIAHXI97UBLI9G4I4M29F" localSheetId="28" hidden="1">#REF!</definedName>
    <definedName name="BExSHVGPIAHXI97UBLI9G4I4M29F" hidden="1">#REF!</definedName>
    <definedName name="BExSI0K2YL3HTCQAD8A7TR4QCUR6" localSheetId="18" hidden="1">#REF!</definedName>
    <definedName name="BExSI0K2YL3HTCQAD8A7TR4QCUR6" localSheetId="28" hidden="1">#REF!</definedName>
    <definedName name="BExSI0K2YL3HTCQAD8A7TR4QCUR6" hidden="1">#REF!</definedName>
    <definedName name="BExSIFUDNRWXWIWNGCCFOOD8WIAZ" localSheetId="18" hidden="1">#REF!</definedName>
    <definedName name="BExSIFUDNRWXWIWNGCCFOOD8WIAZ" localSheetId="28" hidden="1">#REF!</definedName>
    <definedName name="BExSIFUDNRWXWIWNGCCFOOD8WIAZ" hidden="1">#REF!</definedName>
    <definedName name="BExTTZNS2PBCR93C9IUW49UZ4I6T" localSheetId="18" hidden="1">#REF!</definedName>
    <definedName name="BExTTZNS2PBCR93C9IUW49UZ4I6T" localSheetId="28" hidden="1">#REF!</definedName>
    <definedName name="BExTTZNS2PBCR93C9IUW49UZ4I6T" hidden="1">#REF!</definedName>
    <definedName name="BExTU2YFQ25JQ6MEMRHHN66VLTPJ" localSheetId="18" hidden="1">#REF!</definedName>
    <definedName name="BExTU2YFQ25JQ6MEMRHHN66VLTPJ" localSheetId="28" hidden="1">#REF!</definedName>
    <definedName name="BExTU2YFQ25JQ6MEMRHHN66VLTPJ" hidden="1">#REF!</definedName>
    <definedName name="BExTU75IOII1V5O0C9X2VAYYVJUG" localSheetId="18" hidden="1">#REF!</definedName>
    <definedName name="BExTU75IOII1V5O0C9X2VAYYVJUG" localSheetId="28" hidden="1">#REF!</definedName>
    <definedName name="BExTU75IOII1V5O0C9X2VAYYVJUG" hidden="1">#REF!</definedName>
    <definedName name="BExTUA5F7V4LUIIAM17J3A8XF3JE" localSheetId="18" hidden="1">#REF!</definedName>
    <definedName name="BExTUA5F7V4LUIIAM17J3A8XF3JE" localSheetId="28" hidden="1">#REF!</definedName>
    <definedName name="BExTUA5F7V4LUIIAM17J3A8XF3JE" hidden="1">#REF!</definedName>
    <definedName name="BExTUBY3AA9B91YRRWFOT21LUL8Q" localSheetId="18" hidden="1">#REF!</definedName>
    <definedName name="BExTUBY3AA9B91YRRWFOT21LUL8Q" localSheetId="28" hidden="1">#REF!</definedName>
    <definedName name="BExTUBY3AA9B91YRRWFOT21LUL8Q" hidden="1">#REF!</definedName>
    <definedName name="BExTUJ53ANGZ3H1KDK4CR4Q0OD6P" localSheetId="18" hidden="1">#REF!</definedName>
    <definedName name="BExTUJ53ANGZ3H1KDK4CR4Q0OD6P" localSheetId="28" hidden="1">#REF!</definedName>
    <definedName name="BExTUJ53ANGZ3H1KDK4CR4Q0OD6P" hidden="1">#REF!</definedName>
    <definedName name="BExTUKXSZBM7C57G6NGLWGU4WOHY" localSheetId="18" hidden="1">#REF!</definedName>
    <definedName name="BExTUKXSZBM7C57G6NGLWGU4WOHY" localSheetId="28" hidden="1">#REF!</definedName>
    <definedName name="BExTUKXSZBM7C57G6NGLWGU4WOHY" hidden="1">#REF!</definedName>
    <definedName name="BExTUNC5INBE8Y5OA5GQUTXX6QJW" localSheetId="18" hidden="1">#REF!</definedName>
    <definedName name="BExTUNC5INBE8Y5OA5GQUTXX6QJW" localSheetId="28" hidden="1">#REF!</definedName>
    <definedName name="BExTUNC5INBE8Y5OA5GQUTXX6QJW" hidden="1">#REF!</definedName>
    <definedName name="BExTUSQCFFYZCDNHWHADBC2E1ZP1" localSheetId="18" hidden="1">#REF!</definedName>
    <definedName name="BExTUSQCFFYZCDNHWHADBC2E1ZP1" localSheetId="28" hidden="1">#REF!</definedName>
    <definedName name="BExTUSQCFFYZCDNHWHADBC2E1ZP1" hidden="1">#REF!</definedName>
    <definedName name="BExTUV4NQDZVAENZPSZGF7A3DDFN" localSheetId="18" hidden="1">#REF!</definedName>
    <definedName name="BExTUV4NQDZVAENZPSZGF7A3DDFN" localSheetId="28" hidden="1">#REF!</definedName>
    <definedName name="BExTUV4NQDZVAENZPSZGF7A3DDFN" hidden="1">#REF!</definedName>
    <definedName name="BExTUVFGOJEYS28JURA5KHQFDU5J" localSheetId="18" hidden="1">#REF!</definedName>
    <definedName name="BExTUVFGOJEYS28JURA5KHQFDU5J" localSheetId="28" hidden="1">#REF!</definedName>
    <definedName name="BExTUVFGOJEYS28JURA5KHQFDU5J" hidden="1">#REF!</definedName>
    <definedName name="BExTUW10U40QCYGHM5NJ3YR1O5SP" localSheetId="18" hidden="1">#REF!</definedName>
    <definedName name="BExTUW10U40QCYGHM5NJ3YR1O5SP" localSheetId="28" hidden="1">#REF!</definedName>
    <definedName name="BExTUW10U40QCYGHM5NJ3YR1O5SP" hidden="1">#REF!</definedName>
    <definedName name="BExTUWXFQHINU66YG82BI20ATMB5" localSheetId="18" hidden="1">#REF!</definedName>
    <definedName name="BExTUWXFQHINU66YG82BI20ATMB5" localSheetId="28" hidden="1">#REF!</definedName>
    <definedName name="BExTUWXFQHINU66YG82BI20ATMB5" hidden="1">#REF!</definedName>
    <definedName name="BExTUY9WNSJ91GV8CP0SKJTEIV82" localSheetId="18" hidden="1">#REF!</definedName>
    <definedName name="BExTUY9WNSJ91GV8CP0SKJTEIV82" localSheetId="28" hidden="1">#REF!</definedName>
    <definedName name="BExTUY9WNSJ91GV8CP0SKJTEIV82" hidden="1">#REF!</definedName>
    <definedName name="BExTV67VIM8PV6KO253M4DUBJQLC" localSheetId="18" hidden="1">#REF!</definedName>
    <definedName name="BExTV67VIM8PV6KO253M4DUBJQLC" localSheetId="28" hidden="1">#REF!</definedName>
    <definedName name="BExTV67VIM8PV6KO253M4DUBJQLC" hidden="1">#REF!</definedName>
    <definedName name="BExTVELZCF2YA5L6F23BYZZR6WHF" localSheetId="18" hidden="1">#REF!</definedName>
    <definedName name="BExTVELZCF2YA5L6F23BYZZR6WHF" localSheetId="28" hidden="1">#REF!</definedName>
    <definedName name="BExTVELZCF2YA5L6F23BYZZR6WHF" hidden="1">#REF!</definedName>
    <definedName name="BExTVGPIQZ99YFXUC8OONUX5BD42" localSheetId="18" hidden="1">#REF!</definedName>
    <definedName name="BExTVGPIQZ99YFXUC8OONUX5BD42" localSheetId="28" hidden="1">#REF!</definedName>
    <definedName name="BExTVGPIQZ99YFXUC8OONUX5BD42" hidden="1">#REF!</definedName>
    <definedName name="BExTVQG4F5RF0LZXG06AZ6EU1GQ3" localSheetId="18" hidden="1">#REF!</definedName>
    <definedName name="BExTVQG4F5RF0LZXG06AZ6EU1GQ3" localSheetId="28" hidden="1">#REF!</definedName>
    <definedName name="BExTVQG4F5RF0LZXG06AZ6EU1GQ3" hidden="1">#REF!</definedName>
    <definedName name="BExTVZQLP9VFLEYQ9280W13X7E8K" localSheetId="18" hidden="1">#REF!</definedName>
    <definedName name="BExTVZQLP9VFLEYQ9280W13X7E8K" localSheetId="28" hidden="1">#REF!</definedName>
    <definedName name="BExTVZQLP9VFLEYQ9280W13X7E8K" hidden="1">#REF!</definedName>
    <definedName name="BExTWB4LA1PODQOH4LDTHQKBN16K" localSheetId="18" hidden="1">#REF!</definedName>
    <definedName name="BExTWB4LA1PODQOH4LDTHQKBN16K" localSheetId="28" hidden="1">#REF!</definedName>
    <definedName name="BExTWB4LA1PODQOH4LDTHQKBN16K" hidden="1">#REF!</definedName>
    <definedName name="BExTWI0Q8AWXUA3ZN7I5V3QK2KM1" localSheetId="18" hidden="1">#REF!</definedName>
    <definedName name="BExTWI0Q8AWXUA3ZN7I5V3QK2KM1" localSheetId="28" hidden="1">#REF!</definedName>
    <definedName name="BExTWI0Q8AWXUA3ZN7I5V3QK2KM1" hidden="1">#REF!</definedName>
    <definedName name="BExTWJTIA3WUW1PUWXAOP9O8NKLZ" localSheetId="18" hidden="1">#REF!</definedName>
    <definedName name="BExTWJTIA3WUW1PUWXAOP9O8NKLZ" localSheetId="28" hidden="1">#REF!</definedName>
    <definedName name="BExTWJTIA3WUW1PUWXAOP9O8NKLZ" hidden="1">#REF!</definedName>
    <definedName name="BExTWW95OX07FNA01WF5MSSSFQLX" localSheetId="18" hidden="1">#REF!</definedName>
    <definedName name="BExTWW95OX07FNA01WF5MSSSFQLX" localSheetId="28" hidden="1">#REF!</definedName>
    <definedName name="BExTWW95OX07FNA01WF5MSSSFQLX" hidden="1">#REF!</definedName>
    <definedName name="BExTX005F4GLW03J0PLPRPMI1SEG" localSheetId="18" hidden="1">#REF!</definedName>
    <definedName name="BExTX005F4GLW03J0PLPRPMI1SEG" localSheetId="28" hidden="1">#REF!</definedName>
    <definedName name="BExTX005F4GLW03J0PLPRPMI1SEG" hidden="1">#REF!</definedName>
    <definedName name="BExTX476KI0RNB71XI5TYMANSGBG" localSheetId="18" hidden="1">#REF!</definedName>
    <definedName name="BExTX476KI0RNB71XI5TYMANSGBG" localSheetId="28" hidden="1">#REF!</definedName>
    <definedName name="BExTX476KI0RNB71XI5TYMANSGBG" hidden="1">#REF!</definedName>
    <definedName name="BExTXBJFKNSCUO7IOL6CSKERP06D" localSheetId="18" hidden="1">#REF!</definedName>
    <definedName name="BExTXBJFKNSCUO7IOL6CSKERP06D" localSheetId="28" hidden="1">#REF!</definedName>
    <definedName name="BExTXBJFKNSCUO7IOL6CSKERP06D" hidden="1">#REF!</definedName>
    <definedName name="BExTXDMZDQ9U1FD9T7F79J29SYYN" localSheetId="18" hidden="1">#REF!</definedName>
    <definedName name="BExTXDMZDQ9U1FD9T7F79J29SYYN" localSheetId="28" hidden="1">#REF!</definedName>
    <definedName name="BExTXDMZDQ9U1FD9T7F79J29SYYN" hidden="1">#REF!</definedName>
    <definedName name="BExTXJ6HBAIXMMWKZTJNFDYVZCAY" localSheetId="18" hidden="1">#REF!</definedName>
    <definedName name="BExTXJ6HBAIXMMWKZTJNFDYVZCAY" localSheetId="28" hidden="1">#REF!</definedName>
    <definedName name="BExTXJ6HBAIXMMWKZTJNFDYVZCAY" hidden="1">#REF!</definedName>
    <definedName name="BExTXT812NQT8GAEGH738U29BI0D" localSheetId="18" hidden="1">#REF!</definedName>
    <definedName name="BExTXT812NQT8GAEGH738U29BI0D" localSheetId="28" hidden="1">#REF!</definedName>
    <definedName name="BExTXT812NQT8GAEGH738U29BI0D" hidden="1">#REF!</definedName>
    <definedName name="BExTXWIP2TFPTQ76NHFOB72NICRZ" localSheetId="18" hidden="1">#REF!</definedName>
    <definedName name="BExTXWIP2TFPTQ76NHFOB72NICRZ" localSheetId="28" hidden="1">#REF!</definedName>
    <definedName name="BExTXWIP2TFPTQ76NHFOB72NICRZ" hidden="1">#REF!</definedName>
    <definedName name="BExTY5T62H651VC86QM4X7E28JVA" localSheetId="18" hidden="1">#REF!</definedName>
    <definedName name="BExTY5T62H651VC86QM4X7E28JVA" localSheetId="28" hidden="1">#REF!</definedName>
    <definedName name="BExTY5T62H651VC86QM4X7E28JVA" hidden="1">#REF!</definedName>
    <definedName name="BExTYB7EHGVTJ4RSYOXWSG87U5WI" localSheetId="18" hidden="1">#REF!</definedName>
    <definedName name="BExTYB7EHGVTJ4RSYOXWSG87U5WI" localSheetId="28" hidden="1">#REF!</definedName>
    <definedName name="BExTYB7EHGVTJ4RSYOXWSG87U5WI" hidden="1">#REF!</definedName>
    <definedName name="BExTYC93RS0KNKFOD35WG37LS9LY" localSheetId="18" hidden="1">#REF!</definedName>
    <definedName name="BExTYC93RS0KNKFOD35WG37LS9LY" localSheetId="28" hidden="1">#REF!</definedName>
    <definedName name="BExTYC93RS0KNKFOD35WG37LS9LY" hidden="1">#REF!</definedName>
    <definedName name="BExTYKCEFJ83LZM95M1V7CSFQVEA" localSheetId="18" hidden="1">#REF!</definedName>
    <definedName name="BExTYKCEFJ83LZM95M1V7CSFQVEA" localSheetId="28" hidden="1">#REF!</definedName>
    <definedName name="BExTYKCEFJ83LZM95M1V7CSFQVEA" hidden="1">#REF!</definedName>
    <definedName name="BExTYPLA9N640MFRJJQPKXT7P88M" localSheetId="18" hidden="1">#REF!</definedName>
    <definedName name="BExTYPLA9N640MFRJJQPKXT7P88M" localSheetId="28" hidden="1">#REF!</definedName>
    <definedName name="BExTYPLA9N640MFRJJQPKXT7P88M" hidden="1">#REF!</definedName>
    <definedName name="BExTYW1794M1TLJ2QQQCEEUZN18F" localSheetId="18" hidden="1">#REF!</definedName>
    <definedName name="BExTYW1794M1TLJ2QQQCEEUZN18F" localSheetId="28" hidden="1">#REF!</definedName>
    <definedName name="BExTYW1794M1TLJ2QQQCEEUZN18F" hidden="1">#REF!</definedName>
    <definedName name="BExTZ7F71SNTOX4LLZCK5R9VUMIJ" localSheetId="18" hidden="1">#REF!</definedName>
    <definedName name="BExTZ7F71SNTOX4LLZCK5R9VUMIJ" localSheetId="28" hidden="1">#REF!</definedName>
    <definedName name="BExTZ7F71SNTOX4LLZCK5R9VUMIJ" hidden="1">#REF!</definedName>
    <definedName name="BExTZ80SWE36T1QSIIPJU7NJ65JL" localSheetId="18" hidden="1">#REF!</definedName>
    <definedName name="BExTZ80SWE36T1QSIIPJU7NJ65JL" localSheetId="28" hidden="1">#REF!</definedName>
    <definedName name="BExTZ80SWE36T1QSIIPJU7NJ65JL" hidden="1">#REF!</definedName>
    <definedName name="BExTZ869RSO739T4Q78JLOVO7G0C" localSheetId="18" hidden="1">#REF!</definedName>
    <definedName name="BExTZ869RSO739T4Q78JLOVO7G0C" localSheetId="28" hidden="1">#REF!</definedName>
    <definedName name="BExTZ869RSO739T4Q78JLOVO7G0C" hidden="1">#REF!</definedName>
    <definedName name="BExTZ8X5G9S3PA4FPSNK7T69W7QT" localSheetId="18" hidden="1">#REF!</definedName>
    <definedName name="BExTZ8X5G9S3PA4FPSNK7T69W7QT" localSheetId="28" hidden="1">#REF!</definedName>
    <definedName name="BExTZ8X5G9S3PA4FPSNK7T69W7QT" hidden="1">#REF!</definedName>
    <definedName name="BExTZ97Y0RMR8V5BI9F2H4MFB77O" localSheetId="18" hidden="1">#REF!</definedName>
    <definedName name="BExTZ97Y0RMR8V5BI9F2H4MFB77O" localSheetId="28" hidden="1">#REF!</definedName>
    <definedName name="BExTZ97Y0RMR8V5BI9F2H4MFB77O" hidden="1">#REF!</definedName>
    <definedName name="BExTZK5PMCAXJL4DUIGL6H9Y8U4C" localSheetId="18" hidden="1">#REF!</definedName>
    <definedName name="BExTZK5PMCAXJL4DUIGL6H9Y8U4C" localSheetId="28" hidden="1">#REF!</definedName>
    <definedName name="BExTZK5PMCAXJL4DUIGL6H9Y8U4C" hidden="1">#REF!</definedName>
    <definedName name="BExTZKB6L5SXV5UN71YVTCBEIGWY" localSheetId="18" hidden="1">#REF!</definedName>
    <definedName name="BExTZKB6L5SXV5UN71YVTCBEIGWY" localSheetId="28" hidden="1">#REF!</definedName>
    <definedName name="BExTZKB6L5SXV5UN71YVTCBEIGWY" hidden="1">#REF!</definedName>
    <definedName name="BExTZLICVKK4NBJFEGL270GJ2VQO" localSheetId="18" hidden="1">#REF!</definedName>
    <definedName name="BExTZLICVKK4NBJFEGL270GJ2VQO" localSheetId="28" hidden="1">#REF!</definedName>
    <definedName name="BExTZLICVKK4NBJFEGL270GJ2VQO" hidden="1">#REF!</definedName>
    <definedName name="BExTZO2596CBZKPI7YNA1QQNPAIJ" localSheetId="18" hidden="1">#REF!</definedName>
    <definedName name="BExTZO2596CBZKPI7YNA1QQNPAIJ" localSheetId="28" hidden="1">#REF!</definedName>
    <definedName name="BExTZO2596CBZKPI7YNA1QQNPAIJ" hidden="1">#REF!</definedName>
    <definedName name="BExTZY8TDV4U7FQL7O10G6VKWKPJ" localSheetId="18" hidden="1">#REF!</definedName>
    <definedName name="BExTZY8TDV4U7FQL7O10G6VKWKPJ" localSheetId="28" hidden="1">#REF!</definedName>
    <definedName name="BExTZY8TDV4U7FQL7O10G6VKWKPJ" hidden="1">#REF!</definedName>
    <definedName name="BExU02QNT4LT7H9JPUC4FXTLVGZT" localSheetId="18" hidden="1">#REF!</definedName>
    <definedName name="BExU02QNT4LT7H9JPUC4FXTLVGZT" localSheetId="28" hidden="1">#REF!</definedName>
    <definedName name="BExU02QNT4LT7H9JPUC4FXTLVGZT" hidden="1">#REF!</definedName>
    <definedName name="BExU0BFJJQO1HJZKI14QGOQ6JROO" localSheetId="18" hidden="1">#REF!</definedName>
    <definedName name="BExU0BFJJQO1HJZKI14QGOQ6JROO" localSheetId="28" hidden="1">#REF!</definedName>
    <definedName name="BExU0BFJJQO1HJZKI14QGOQ6JROO" hidden="1">#REF!</definedName>
    <definedName name="BExU0FH5WTGW8MRFUFMDDSMJ6YQ5" localSheetId="18" hidden="1">#REF!</definedName>
    <definedName name="BExU0FH5WTGW8MRFUFMDDSMJ6YQ5" localSheetId="28" hidden="1">#REF!</definedName>
    <definedName name="BExU0FH5WTGW8MRFUFMDDSMJ6YQ5" hidden="1">#REF!</definedName>
    <definedName name="BExU0GDOIL9U33QGU9ZU3YX3V1I4" localSheetId="18" hidden="1">#REF!</definedName>
    <definedName name="BExU0GDOIL9U33QGU9ZU3YX3V1I4" localSheetId="28" hidden="1">#REF!</definedName>
    <definedName name="BExU0GDOIL9U33QGU9ZU3YX3V1I4" hidden="1">#REF!</definedName>
    <definedName name="BExU0HKTO8WJDQDWRTUK5TETM3HS" localSheetId="18" hidden="1">#REF!</definedName>
    <definedName name="BExU0HKTO8WJDQDWRTUK5TETM3HS" localSheetId="28" hidden="1">#REF!</definedName>
    <definedName name="BExU0HKTO8WJDQDWRTUK5TETM3HS" hidden="1">#REF!</definedName>
    <definedName name="BExU0MTJQPE041ZN7H8UKGV6MZT7" localSheetId="18" hidden="1">#REF!</definedName>
    <definedName name="BExU0MTJQPE041ZN7H8UKGV6MZT7" localSheetId="28" hidden="1">#REF!</definedName>
    <definedName name="BExU0MTJQPE041ZN7H8UKGV6MZT7" hidden="1">#REF!</definedName>
    <definedName name="BExU0ZUUFYHLUK4M4E8GLGIBBNT0" localSheetId="18" hidden="1">#REF!</definedName>
    <definedName name="BExU0ZUUFYHLUK4M4E8GLGIBBNT0" localSheetId="28" hidden="1">#REF!</definedName>
    <definedName name="BExU0ZUUFYHLUK4M4E8GLGIBBNT0" hidden="1">#REF!</definedName>
    <definedName name="BExU147D6RPG6ZVTSXRKFSVRHSBG" localSheetId="18" hidden="1">#REF!</definedName>
    <definedName name="BExU147D6RPG6ZVTSXRKFSVRHSBG" localSheetId="28" hidden="1">#REF!</definedName>
    <definedName name="BExU147D6RPG6ZVTSXRKFSVRHSBG" hidden="1">#REF!</definedName>
    <definedName name="BExU16R10W1SOAPNG4CDJ01T7JRE" localSheetId="18" hidden="1">#REF!</definedName>
    <definedName name="BExU16R10W1SOAPNG4CDJ01T7JRE" localSheetId="28" hidden="1">#REF!</definedName>
    <definedName name="BExU16R10W1SOAPNG4CDJ01T7JRE" hidden="1">#REF!</definedName>
    <definedName name="BExU17CKOR3GNIHDNVLH9L1IOJS9" localSheetId="18" hidden="1">#REF!</definedName>
    <definedName name="BExU17CKOR3GNIHDNVLH9L1IOJS9" localSheetId="28" hidden="1">#REF!</definedName>
    <definedName name="BExU17CKOR3GNIHDNVLH9L1IOJS9" hidden="1">#REF!</definedName>
    <definedName name="BExU1DXYI5DAD9DSFIEAUOB5XFZ9" localSheetId="18" hidden="1">#REF!</definedName>
    <definedName name="BExU1DXYI5DAD9DSFIEAUOB5XFZ9" localSheetId="28" hidden="1">#REF!</definedName>
    <definedName name="BExU1DXYI5DAD9DSFIEAUOB5XFZ9" hidden="1">#REF!</definedName>
    <definedName name="BExU1GXUTLRPJN4MRINLAPHSZQFG" localSheetId="18" hidden="1">#REF!</definedName>
    <definedName name="BExU1GXUTLRPJN4MRINLAPHSZQFG" localSheetId="28" hidden="1">#REF!</definedName>
    <definedName name="BExU1GXUTLRPJN4MRINLAPHSZQFG" hidden="1">#REF!</definedName>
    <definedName name="BExU1IL9AOHFO85BZB6S60DK3N8H" localSheetId="18" hidden="1">#REF!</definedName>
    <definedName name="BExU1IL9AOHFO85BZB6S60DK3N8H" localSheetId="28" hidden="1">#REF!</definedName>
    <definedName name="BExU1IL9AOHFO85BZB6S60DK3N8H" hidden="1">#REF!</definedName>
    <definedName name="BExU1LAEKWJ0U6NP9G2AC9CTBYH6" localSheetId="18" hidden="1">#REF!</definedName>
    <definedName name="BExU1LAEKWJ0U6NP9G2AC9CTBYH6" localSheetId="28" hidden="1">#REF!</definedName>
    <definedName name="BExU1LAEKWJ0U6NP9G2AC9CTBYH6" hidden="1">#REF!</definedName>
    <definedName name="BExU1NOPS09CLFZL1O31RAF9BQNQ" localSheetId="18" hidden="1">#REF!</definedName>
    <definedName name="BExU1NOPS09CLFZL1O31RAF9BQNQ" localSheetId="28" hidden="1">#REF!</definedName>
    <definedName name="BExU1NOPS09CLFZL1O31RAF9BQNQ" hidden="1">#REF!</definedName>
    <definedName name="BExU1PH9MOEX1JZVZ3D5M9DXB191" localSheetId="18" hidden="1">#REF!</definedName>
    <definedName name="BExU1PH9MOEX1JZVZ3D5M9DXB191" localSheetId="28" hidden="1">#REF!</definedName>
    <definedName name="BExU1PH9MOEX1JZVZ3D5M9DXB191" hidden="1">#REF!</definedName>
    <definedName name="BExU1QZEEKJA35IMEOLOJ3ODX0ZA" localSheetId="18" hidden="1">#REF!</definedName>
    <definedName name="BExU1QZEEKJA35IMEOLOJ3ODX0ZA" localSheetId="28" hidden="1">#REF!</definedName>
    <definedName name="BExU1QZEEKJA35IMEOLOJ3ODX0ZA" hidden="1">#REF!</definedName>
    <definedName name="BExU1VRURIWWVJ95O40WA23LMTJD" localSheetId="18" hidden="1">#REF!</definedName>
    <definedName name="BExU1VRURIWWVJ95O40WA23LMTJD" localSheetId="28" hidden="1">#REF!</definedName>
    <definedName name="BExU1VRURIWWVJ95O40WA23LMTJD" hidden="1">#REF!</definedName>
    <definedName name="BExU2A0FXVBDX9LO3VWEXB4TLFT0" localSheetId="18" hidden="1">#REF!</definedName>
    <definedName name="BExU2A0FXVBDX9LO3VWEXB4TLFT0" localSheetId="28" hidden="1">#REF!</definedName>
    <definedName name="BExU2A0FXVBDX9LO3VWEXB4TLFT0" hidden="1">#REF!</definedName>
    <definedName name="BExU2LEH667H33V81XVEZUP2O0UQ" localSheetId="18" hidden="1">#REF!</definedName>
    <definedName name="BExU2LEH667H33V81XVEZUP2O0UQ" localSheetId="28" hidden="1">#REF!</definedName>
    <definedName name="BExU2LEH667H33V81XVEZUP2O0UQ" hidden="1">#REF!</definedName>
    <definedName name="BExU2M5CK6XK55UIHDVYRXJJJRI4" localSheetId="18" hidden="1">#REF!</definedName>
    <definedName name="BExU2M5CK6XK55UIHDVYRXJJJRI4" localSheetId="28" hidden="1">#REF!</definedName>
    <definedName name="BExU2M5CK6XK55UIHDVYRXJJJRI4" hidden="1">#REF!</definedName>
    <definedName name="BExU2TXVT25ZTOFQAF6CM53Z1RLF" localSheetId="18" hidden="1">#REF!</definedName>
    <definedName name="BExU2TXVT25ZTOFQAF6CM53Z1RLF" localSheetId="28" hidden="1">#REF!</definedName>
    <definedName name="BExU2TXVT25ZTOFQAF6CM53Z1RLF" hidden="1">#REF!</definedName>
    <definedName name="BExU2XZLYIU19G7358W5T9E87AFR" localSheetId="18" hidden="1">#REF!</definedName>
    <definedName name="BExU2XZLYIU19G7358W5T9E87AFR" localSheetId="28" hidden="1">#REF!</definedName>
    <definedName name="BExU2XZLYIU19G7358W5T9E87AFR" hidden="1">#REF!</definedName>
    <definedName name="BExU2ZXMKRBQEX0CT3ZPZ3UFZP1G" localSheetId="18" hidden="1">#REF!</definedName>
    <definedName name="BExU2ZXMKRBQEX0CT3ZPZ3UFZP1G" localSheetId="28" hidden="1">#REF!</definedName>
    <definedName name="BExU2ZXMKRBQEX0CT3ZPZ3UFZP1G" hidden="1">#REF!</definedName>
    <definedName name="BExU35XHF1K1XEQUSZ292S5T61YA" localSheetId="18" hidden="1">#REF!</definedName>
    <definedName name="BExU35XHF1K1XEQUSZ292S5T61YA" localSheetId="28" hidden="1">#REF!</definedName>
    <definedName name="BExU35XHF1K1XEQUSZ292S5T61YA" hidden="1">#REF!</definedName>
    <definedName name="BExU38S1U5IC1T5A3P2TZU5OV0LN" localSheetId="18" hidden="1">#REF!</definedName>
    <definedName name="BExU38S1U5IC1T5A3P2TZU5OV0LN" localSheetId="28" hidden="1">#REF!</definedName>
    <definedName name="BExU38S1U5IC1T5A3P2TZU5OV0LN" hidden="1">#REF!</definedName>
    <definedName name="BExU3B66MCKJFSKT3HL8B5EJGVX0" localSheetId="18" hidden="1">#REF!</definedName>
    <definedName name="BExU3B66MCKJFSKT3HL8B5EJGVX0" localSheetId="28" hidden="1">#REF!</definedName>
    <definedName name="BExU3B66MCKJFSKT3HL8B5EJGVX0" hidden="1">#REF!</definedName>
    <definedName name="BExU3FDFDB2NVPYUR5V7OA3HF474" localSheetId="18" hidden="1">#REF!</definedName>
    <definedName name="BExU3FDFDB2NVPYUR5V7OA3HF474" localSheetId="28" hidden="1">#REF!</definedName>
    <definedName name="BExU3FDFDB2NVPYUR5V7OA3HF474" hidden="1">#REF!</definedName>
    <definedName name="BExU3R7J076KUCCEUGKAYMANTUT5" localSheetId="18" hidden="1">#REF!</definedName>
    <definedName name="BExU3R7J076KUCCEUGKAYMANTUT5" localSheetId="28" hidden="1">#REF!</definedName>
    <definedName name="BExU3R7J076KUCCEUGKAYMANTUT5" hidden="1">#REF!</definedName>
    <definedName name="BExU3UNI9NR1RNZR07NSLSZMDOQQ" localSheetId="18" hidden="1">#REF!</definedName>
    <definedName name="BExU3UNI9NR1RNZR07NSLSZMDOQQ" localSheetId="28" hidden="1">#REF!</definedName>
    <definedName name="BExU3UNI9NR1RNZR07NSLSZMDOQQ" hidden="1">#REF!</definedName>
    <definedName name="BExU401R18N6XKZKL7CNFOZQCM14" localSheetId="18" hidden="1">#REF!</definedName>
    <definedName name="BExU401R18N6XKZKL7CNFOZQCM14" localSheetId="28" hidden="1">#REF!</definedName>
    <definedName name="BExU401R18N6XKZKL7CNFOZQCM14" hidden="1">#REF!</definedName>
    <definedName name="BExU42QVGY7TK39W1BIN6CDRG2OE" localSheetId="18" hidden="1">#REF!</definedName>
    <definedName name="BExU42QVGY7TK39W1BIN6CDRG2OE" localSheetId="28" hidden="1">#REF!</definedName>
    <definedName name="BExU42QVGY7TK39W1BIN6CDRG2OE" hidden="1">#REF!</definedName>
    <definedName name="BExU431LXP7LIUNGJB9OSXEANFGX" localSheetId="18" hidden="1">#REF!</definedName>
    <definedName name="BExU431LXP7LIUNGJB9OSXEANFGX" localSheetId="28" hidden="1">#REF!</definedName>
    <definedName name="BExU431LXP7LIUNGJB9OSXEANFGX" hidden="1">#REF!</definedName>
    <definedName name="BExU47OZMS6TCWMEHHF0UCSFLLPI" localSheetId="18" hidden="1">#REF!</definedName>
    <definedName name="BExU47OZMS6TCWMEHHF0UCSFLLPI" localSheetId="28" hidden="1">#REF!</definedName>
    <definedName name="BExU47OZMS6TCWMEHHF0UCSFLLPI" hidden="1">#REF!</definedName>
    <definedName name="BExU4D36E8TXN0M8KSNGEAFYP4DQ" localSheetId="18" hidden="1">#REF!</definedName>
    <definedName name="BExU4D36E8TXN0M8KSNGEAFYP4DQ" localSheetId="28" hidden="1">#REF!</definedName>
    <definedName name="BExU4D36E8TXN0M8KSNGEAFYP4DQ" hidden="1">#REF!</definedName>
    <definedName name="BExU4G31RRVLJ3AC6E1FNEFMXM3O" localSheetId="18" hidden="1">#REF!</definedName>
    <definedName name="BExU4G31RRVLJ3AC6E1FNEFMXM3O" localSheetId="28" hidden="1">#REF!</definedName>
    <definedName name="BExU4G31RRVLJ3AC6E1FNEFMXM3O" hidden="1">#REF!</definedName>
    <definedName name="BExU4GDVLPUEWBA4MRYRTQAUNO7B" localSheetId="18" hidden="1">#REF!</definedName>
    <definedName name="BExU4GDVLPUEWBA4MRYRTQAUNO7B" localSheetId="28" hidden="1">#REF!</definedName>
    <definedName name="BExU4GDVLPUEWBA4MRYRTQAUNO7B" hidden="1">#REF!</definedName>
    <definedName name="BExU4H4RAMAX0XVAWT5WFYQNPAL3" localSheetId="18" hidden="1">#REF!</definedName>
    <definedName name="BExU4H4RAMAX0XVAWT5WFYQNPAL3" localSheetId="28" hidden="1">#REF!</definedName>
    <definedName name="BExU4H4RAMAX0XVAWT5WFYQNPAL3" hidden="1">#REF!</definedName>
    <definedName name="BExU4I148DA7PRCCISLWQ6ABXFK6" localSheetId="18" hidden="1">#REF!</definedName>
    <definedName name="BExU4I148DA7PRCCISLWQ6ABXFK6" localSheetId="28" hidden="1">#REF!</definedName>
    <definedName name="BExU4I148DA7PRCCISLWQ6ABXFK6" hidden="1">#REF!</definedName>
    <definedName name="BExU4L101H2KQHVKCKQ4PBAWZV6K" localSheetId="18" hidden="1">#REF!</definedName>
    <definedName name="BExU4L101H2KQHVKCKQ4PBAWZV6K" localSheetId="28" hidden="1">#REF!</definedName>
    <definedName name="BExU4L101H2KQHVKCKQ4PBAWZV6K" hidden="1">#REF!</definedName>
    <definedName name="BExU4LML14Q7KDTYIKJWXF68W7X1" localSheetId="18" hidden="1">#REF!</definedName>
    <definedName name="BExU4LML14Q7KDTYIKJWXF68W7X1" localSheetId="28" hidden="1">#REF!</definedName>
    <definedName name="BExU4LML14Q7KDTYIKJWXF68W7X1" hidden="1">#REF!</definedName>
    <definedName name="BExU4NA00RRRBGRT6TOB0MXZRCRZ" localSheetId="18" hidden="1">#REF!</definedName>
    <definedName name="BExU4NA00RRRBGRT6TOB0MXZRCRZ" localSheetId="28" hidden="1">#REF!</definedName>
    <definedName name="BExU4NA00RRRBGRT6TOB0MXZRCRZ" hidden="1">#REF!</definedName>
    <definedName name="BExU529I6YHVOG83TJHWSILIQU1S" localSheetId="18" hidden="1">#REF!</definedName>
    <definedName name="BExU529I6YHVOG83TJHWSILIQU1S" localSheetId="28" hidden="1">#REF!</definedName>
    <definedName name="BExU529I6YHVOG83TJHWSILIQU1S" hidden="1">#REF!</definedName>
    <definedName name="BExU57YCIKPRD8QWL6EU0YR3NG3J" localSheetId="18" hidden="1">#REF!</definedName>
    <definedName name="BExU57YCIKPRD8QWL6EU0YR3NG3J" localSheetId="28" hidden="1">#REF!</definedName>
    <definedName name="BExU57YCIKPRD8QWL6EU0YR3NG3J" hidden="1">#REF!</definedName>
    <definedName name="BExU5DSTBWXLN6E59B757KRWRI6E" localSheetId="18" hidden="1">#REF!</definedName>
    <definedName name="BExU5DSTBWXLN6E59B757KRWRI6E" localSheetId="28" hidden="1">#REF!</definedName>
    <definedName name="BExU5DSTBWXLN6E59B757KRWRI6E" hidden="1">#REF!</definedName>
    <definedName name="BExU5JSMO03X9M4WIRPP8JPSMQKJ" localSheetId="18" hidden="1">#REF!</definedName>
    <definedName name="BExU5JSMO03X9M4WIRPP8JPSMQKJ" localSheetId="28" hidden="1">#REF!</definedName>
    <definedName name="BExU5JSMO03X9M4WIRPP8JPSMQKJ" hidden="1">#REF!</definedName>
    <definedName name="BExU5TDWM8NNDHYPQ7OQODTQ368A" localSheetId="18" hidden="1">#REF!</definedName>
    <definedName name="BExU5TDWM8NNDHYPQ7OQODTQ368A" localSheetId="28" hidden="1">#REF!</definedName>
    <definedName name="BExU5TDWM8NNDHYPQ7OQODTQ368A" hidden="1">#REF!</definedName>
    <definedName name="BExU5X4OX1V1XHS6WSSORVQPP6Z3" localSheetId="18" hidden="1">#REF!</definedName>
    <definedName name="BExU5X4OX1V1XHS6WSSORVQPP6Z3" localSheetId="28" hidden="1">#REF!</definedName>
    <definedName name="BExU5X4OX1V1XHS6WSSORVQPP6Z3" hidden="1">#REF!</definedName>
    <definedName name="BExU5XVPARTFMRYHNUTBKDIL4UJN" localSheetId="18" hidden="1">#REF!</definedName>
    <definedName name="BExU5XVPARTFMRYHNUTBKDIL4UJN" localSheetId="28" hidden="1">#REF!</definedName>
    <definedName name="BExU5XVPARTFMRYHNUTBKDIL4UJN" hidden="1">#REF!</definedName>
    <definedName name="BExU66KMFBAP8JCVG9VM1RD1TNFF" localSheetId="18" hidden="1">#REF!</definedName>
    <definedName name="BExU66KMFBAP8JCVG9VM1RD1TNFF" localSheetId="28" hidden="1">#REF!</definedName>
    <definedName name="BExU66KMFBAP8JCVG9VM1RD1TNFF" hidden="1">#REF!</definedName>
    <definedName name="BExU68IOM3CB3TACNAE9565TW7SH" localSheetId="18" hidden="1">#REF!</definedName>
    <definedName name="BExU68IOM3CB3TACNAE9565TW7SH" localSheetId="28" hidden="1">#REF!</definedName>
    <definedName name="BExU68IOM3CB3TACNAE9565TW7SH" hidden="1">#REF!</definedName>
    <definedName name="BExU6AM82KN21E82HMWVP3LWP9IL" localSheetId="18" hidden="1">#REF!</definedName>
    <definedName name="BExU6AM82KN21E82HMWVP3LWP9IL" localSheetId="28" hidden="1">#REF!</definedName>
    <definedName name="BExU6AM82KN21E82HMWVP3LWP9IL" hidden="1">#REF!</definedName>
    <definedName name="BExU6FEU1MRHU98R9YOJC5OKUJ6L" localSheetId="18" hidden="1">#REF!</definedName>
    <definedName name="BExU6FEU1MRHU98R9YOJC5OKUJ6L" localSheetId="28" hidden="1">#REF!</definedName>
    <definedName name="BExU6FEU1MRHU98R9YOJC5OKUJ6L" hidden="1">#REF!</definedName>
    <definedName name="BExU6KIAJ663Y8W8QMU4HCF183DF" localSheetId="18" hidden="1">#REF!</definedName>
    <definedName name="BExU6KIAJ663Y8W8QMU4HCF183DF" localSheetId="28" hidden="1">#REF!</definedName>
    <definedName name="BExU6KIAJ663Y8W8QMU4HCF183DF" hidden="1">#REF!</definedName>
    <definedName name="BExU6KT19B4PG6SHXFBGBPLM66KT" localSheetId="18" hidden="1">#REF!</definedName>
    <definedName name="BExU6KT19B4PG6SHXFBGBPLM66KT" localSheetId="28" hidden="1">#REF!</definedName>
    <definedName name="BExU6KT19B4PG6SHXFBGBPLM66KT" hidden="1">#REF!</definedName>
    <definedName name="BExU6PAVKIOAIMQ9XQIHHF1SUAGO" localSheetId="18" hidden="1">#REF!</definedName>
    <definedName name="BExU6PAVKIOAIMQ9XQIHHF1SUAGO" localSheetId="28" hidden="1">#REF!</definedName>
    <definedName name="BExU6PAVKIOAIMQ9XQIHHF1SUAGO" hidden="1">#REF!</definedName>
    <definedName name="BExU6SLKTWV0YINVLTI6BCG9ANZM" localSheetId="18" hidden="1">#REF!</definedName>
    <definedName name="BExU6SLKTWV0YINVLTI6BCG9ANZM" localSheetId="28" hidden="1">#REF!</definedName>
    <definedName name="BExU6SLKTWV0YINVLTI6BCG9ANZM" hidden="1">#REF!</definedName>
    <definedName name="BExU6WXXC7SSQDMHSLUN5C2V4IYX" localSheetId="18" hidden="1">#REF!</definedName>
    <definedName name="BExU6WXXC7SSQDMHSLUN5C2V4IYX" localSheetId="28" hidden="1">#REF!</definedName>
    <definedName name="BExU6WXXC7SSQDMHSLUN5C2V4IYX" hidden="1">#REF!</definedName>
    <definedName name="BExU73387E74XE8A9UKZLZNJYY65" localSheetId="18" hidden="1">#REF!</definedName>
    <definedName name="BExU73387E74XE8A9UKZLZNJYY65" localSheetId="28" hidden="1">#REF!</definedName>
    <definedName name="BExU73387E74XE8A9UKZLZNJYY65" hidden="1">#REF!</definedName>
    <definedName name="BExU76ZHCJM8I7VSICCMSTC33O6U" localSheetId="18" hidden="1">#REF!</definedName>
    <definedName name="BExU76ZHCJM8I7VSICCMSTC33O6U" localSheetId="28" hidden="1">#REF!</definedName>
    <definedName name="BExU76ZHCJM8I7VSICCMSTC33O6U" hidden="1">#REF!</definedName>
    <definedName name="BExU7BBTUF8BQ42DSGM94X5TG5GF" localSheetId="18" hidden="1">#REF!</definedName>
    <definedName name="BExU7BBTUF8BQ42DSGM94X5TG5GF" localSheetId="28" hidden="1">#REF!</definedName>
    <definedName name="BExU7BBTUF8BQ42DSGM94X5TG5GF" hidden="1">#REF!</definedName>
    <definedName name="BExU7HH4EAHFQHT4AXKGWAWZP3I0" localSheetId="18" hidden="1">#REF!</definedName>
    <definedName name="BExU7HH4EAHFQHT4AXKGWAWZP3I0" localSheetId="28" hidden="1">#REF!</definedName>
    <definedName name="BExU7HH4EAHFQHT4AXKGWAWZP3I0" hidden="1">#REF!</definedName>
    <definedName name="BExU7L7WPQSA0ELXZ0I86V33QCCJ" localSheetId="18" hidden="1">#REF!</definedName>
    <definedName name="BExU7L7WPQSA0ELXZ0I86V33QCCJ" localSheetId="28" hidden="1">#REF!</definedName>
    <definedName name="BExU7L7WPQSA0ELXZ0I86V33QCCJ" hidden="1">#REF!</definedName>
    <definedName name="BExU7MF1ZVPDHOSMCAXOSYICHZ4I" localSheetId="18" hidden="1">#REF!</definedName>
    <definedName name="BExU7MF1ZVPDHOSMCAXOSYICHZ4I" localSheetId="28" hidden="1">#REF!</definedName>
    <definedName name="BExU7MF1ZVPDHOSMCAXOSYICHZ4I" hidden="1">#REF!</definedName>
    <definedName name="BExU7O2BJ6D5YCKEL6FD2EFCWYRX" localSheetId="18" hidden="1">#REF!</definedName>
    <definedName name="BExU7O2BJ6D5YCKEL6FD2EFCWYRX" localSheetId="28" hidden="1">#REF!</definedName>
    <definedName name="BExU7O2BJ6D5YCKEL6FD2EFCWYRX" hidden="1">#REF!</definedName>
    <definedName name="BExU7Q0JS9YIUKUPNSSAIDK2KJAV" localSheetId="18" hidden="1">#REF!</definedName>
    <definedName name="BExU7Q0JS9YIUKUPNSSAIDK2KJAV" localSheetId="28" hidden="1">#REF!</definedName>
    <definedName name="BExU7Q0JS9YIUKUPNSSAIDK2KJAV" hidden="1">#REF!</definedName>
    <definedName name="BExU80I6AE5OU7P7F5V7HWIZBJ4P" localSheetId="18" hidden="1">#REF!</definedName>
    <definedName name="BExU80I6AE5OU7P7F5V7HWIZBJ4P" localSheetId="28" hidden="1">#REF!</definedName>
    <definedName name="BExU80I6AE5OU7P7F5V7HWIZBJ4P" hidden="1">#REF!</definedName>
    <definedName name="BExU86NB26MCPYIISZ36HADONGT2" localSheetId="18" hidden="1">#REF!</definedName>
    <definedName name="BExU86NB26MCPYIISZ36HADONGT2" localSheetId="28" hidden="1">#REF!</definedName>
    <definedName name="BExU86NB26MCPYIISZ36HADONGT2" hidden="1">#REF!</definedName>
    <definedName name="BExU885EZZNSZV3GP298UJ8LB7OL" localSheetId="18" hidden="1">#REF!</definedName>
    <definedName name="BExU885EZZNSZV3GP298UJ8LB7OL" localSheetId="28" hidden="1">#REF!</definedName>
    <definedName name="BExU885EZZNSZV3GP298UJ8LB7OL" hidden="1">#REF!</definedName>
    <definedName name="BExU8FSAUP9TUZ1NO9WXK80QPHWV" localSheetId="18" hidden="1">#REF!</definedName>
    <definedName name="BExU8FSAUP9TUZ1NO9WXK80QPHWV" localSheetId="28" hidden="1">#REF!</definedName>
    <definedName name="BExU8FSAUP9TUZ1NO9WXK80QPHWV" hidden="1">#REF!</definedName>
    <definedName name="BExU8KFLAN778MBN93NYZB0FV30G" localSheetId="18" hidden="1">#REF!</definedName>
    <definedName name="BExU8KFLAN778MBN93NYZB0FV30G" localSheetId="28" hidden="1">#REF!</definedName>
    <definedName name="BExU8KFLAN778MBN93NYZB0FV30G" hidden="1">#REF!</definedName>
    <definedName name="BExU8PZC6845UUDFG9M8FTC3P3DK" localSheetId="18" hidden="1">#REF!</definedName>
    <definedName name="BExU8PZC6845UUDFG9M8FTC3P3DK" localSheetId="28" hidden="1">#REF!</definedName>
    <definedName name="BExU8PZC6845UUDFG9M8FTC3P3DK" hidden="1">#REF!</definedName>
    <definedName name="BExU8UX9JX3XLB47YZ8GFXE0V7R2" localSheetId="18" hidden="1">#REF!</definedName>
    <definedName name="BExU8UX9JX3XLB47YZ8GFXE0V7R2" localSheetId="28" hidden="1">#REF!</definedName>
    <definedName name="BExU8UX9JX3XLB47YZ8GFXE0V7R2" hidden="1">#REF!</definedName>
    <definedName name="BExU8WVGMRSFNWCNHODQ9JQCMZB0" localSheetId="18" hidden="1">#REF!</definedName>
    <definedName name="BExU8WVGMRSFNWCNHODQ9JQCMZB0" localSheetId="28" hidden="1">#REF!</definedName>
    <definedName name="BExU8WVGMRSFNWCNHODQ9JQCMZB0" hidden="1">#REF!</definedName>
    <definedName name="BExU96M1J7P9DZQ3S9H0C12KGYTW" localSheetId="18" hidden="1">#REF!</definedName>
    <definedName name="BExU96M1J7P9DZQ3S9H0C12KGYTW" localSheetId="28" hidden="1">#REF!</definedName>
    <definedName name="BExU96M1J7P9DZQ3S9H0C12KGYTW" hidden="1">#REF!</definedName>
    <definedName name="BExU9F05OR1GZ3057R6UL3WPEIYI" localSheetId="18" hidden="1">#REF!</definedName>
    <definedName name="BExU9F05OR1GZ3057R6UL3WPEIYI" localSheetId="28" hidden="1">#REF!</definedName>
    <definedName name="BExU9F05OR1GZ3057R6UL3WPEIYI" hidden="1">#REF!</definedName>
    <definedName name="BExU9GCSO5YILIKG6VAHN13DL75K" localSheetId="18" hidden="1">#REF!</definedName>
    <definedName name="BExU9GCSO5YILIKG6VAHN13DL75K" localSheetId="28" hidden="1">#REF!</definedName>
    <definedName name="BExU9GCSO5YILIKG6VAHN13DL75K" hidden="1">#REF!</definedName>
    <definedName name="BExU9KJOZLO15N11MJVN782NFGJ0" localSheetId="18" hidden="1">#REF!</definedName>
    <definedName name="BExU9KJOZLO15N11MJVN782NFGJ0" localSheetId="28" hidden="1">#REF!</definedName>
    <definedName name="BExU9KJOZLO15N11MJVN782NFGJ0" hidden="1">#REF!</definedName>
    <definedName name="BExU9LG29XU2K1GNKRO4438JYQZE" localSheetId="18" hidden="1">#REF!</definedName>
    <definedName name="BExU9LG29XU2K1GNKRO4438JYQZE" localSheetId="28" hidden="1">#REF!</definedName>
    <definedName name="BExU9LG29XU2K1GNKRO4438JYQZE" hidden="1">#REF!</definedName>
    <definedName name="BExU9RW36I5Z6JIXUIUB3PJH86LT" localSheetId="18" hidden="1">#REF!</definedName>
    <definedName name="BExU9RW36I5Z6JIXUIUB3PJH86LT" localSheetId="28" hidden="1">#REF!</definedName>
    <definedName name="BExU9RW36I5Z6JIXUIUB3PJH86LT" hidden="1">#REF!</definedName>
    <definedName name="BExU9WU19DJ2VAGISPFEGDWWOO4V" localSheetId="18" hidden="1">#REF!</definedName>
    <definedName name="BExU9WU19DJ2VAGISPFEGDWWOO4V" localSheetId="28" hidden="1">#REF!</definedName>
    <definedName name="BExU9WU19DJ2VAGISPFEGDWWOO4V" hidden="1">#REF!</definedName>
    <definedName name="BExUA28AO7OWDG3H23Q0CL4B7BHW" localSheetId="18" hidden="1">#REF!</definedName>
    <definedName name="BExUA28AO7OWDG3H23Q0CL4B7BHW" localSheetId="28" hidden="1">#REF!</definedName>
    <definedName name="BExUA28AO7OWDG3H23Q0CL4B7BHW" hidden="1">#REF!</definedName>
    <definedName name="BExUA34N2C083NSTAHQGZZ3BCYGK" localSheetId="18" hidden="1">#REF!</definedName>
    <definedName name="BExUA34N2C083NSTAHQGZZ3BCYGK" localSheetId="28" hidden="1">#REF!</definedName>
    <definedName name="BExUA34N2C083NSTAHQGZZ3BCYGK" hidden="1">#REF!</definedName>
    <definedName name="BExUA5O923FFNEBY8BPO1TU3QGBM" localSheetId="18" hidden="1">#REF!</definedName>
    <definedName name="BExUA5O923FFNEBY8BPO1TU3QGBM" localSheetId="28" hidden="1">#REF!</definedName>
    <definedName name="BExUA5O923FFNEBY8BPO1TU3QGBM" hidden="1">#REF!</definedName>
    <definedName name="BExUA6Q4K25VH452AQ3ZIRBCMS61" localSheetId="18" hidden="1">#REF!</definedName>
    <definedName name="BExUA6Q4K25VH452AQ3ZIRBCMS61" localSheetId="28" hidden="1">#REF!</definedName>
    <definedName name="BExUA6Q4K25VH452AQ3ZIRBCMS61" hidden="1">#REF!</definedName>
    <definedName name="BExUAFV4JMBSM2SKBQL9NHL0NIBS" localSheetId="18" hidden="1">#REF!</definedName>
    <definedName name="BExUAFV4JMBSM2SKBQL9NHL0NIBS" localSheetId="28" hidden="1">#REF!</definedName>
    <definedName name="BExUAFV4JMBSM2SKBQL9NHL0NIBS" hidden="1">#REF!</definedName>
    <definedName name="BExUAMWQODKBXMRH1QCMJLJBF8M7" localSheetId="18" hidden="1">#REF!</definedName>
    <definedName name="BExUAMWQODKBXMRH1QCMJLJBF8M7" localSheetId="28" hidden="1">#REF!</definedName>
    <definedName name="BExUAMWQODKBXMRH1QCMJLJBF8M7" hidden="1">#REF!</definedName>
    <definedName name="BExUAPR6Y32097JKJCTGC4C6EGE9" localSheetId="18" hidden="1">#REF!</definedName>
    <definedName name="BExUAPR6Y32097JKJCTGC4C6EGE9" localSheetId="28" hidden="1">#REF!</definedName>
    <definedName name="BExUAPR6Y32097JKJCTGC4C6EGE9" hidden="1">#REF!</definedName>
    <definedName name="BExUARUP0MX710TNZSAA01HUEAVC" localSheetId="18" hidden="1">#REF!</definedName>
    <definedName name="BExUARUP0MX710TNZSAA01HUEAVC" localSheetId="28" hidden="1">#REF!</definedName>
    <definedName name="BExUARUP0MX710TNZSAA01HUEAVC" hidden="1">#REF!</definedName>
    <definedName name="BExUAX8WS5OPVLCDXRGKTU2QMTFO" localSheetId="18" hidden="1">#REF!</definedName>
    <definedName name="BExUAX8WS5OPVLCDXRGKTU2QMTFO" localSheetId="28" hidden="1">#REF!</definedName>
    <definedName name="BExUAX8WS5OPVLCDXRGKTU2QMTFO" hidden="1">#REF!</definedName>
    <definedName name="BExUB1FYAZ433NX9GD7WGACX5IZD" localSheetId="18" hidden="1">#REF!</definedName>
    <definedName name="BExUB1FYAZ433NX9GD7WGACX5IZD" localSheetId="28" hidden="1">#REF!</definedName>
    <definedName name="BExUB1FYAZ433NX9GD7WGACX5IZD" hidden="1">#REF!</definedName>
    <definedName name="BExUB8HLEXSBVPZ5AXNQEK96F1N4" localSheetId="18" hidden="1">#REF!</definedName>
    <definedName name="BExUB8HLEXSBVPZ5AXNQEK96F1N4" localSheetId="28" hidden="1">#REF!</definedName>
    <definedName name="BExUB8HLEXSBVPZ5AXNQEK96F1N4" hidden="1">#REF!</definedName>
    <definedName name="BExUBCDVZIEA7YT0LPSMHL5ZSERQ" localSheetId="18" hidden="1">#REF!</definedName>
    <definedName name="BExUBCDVZIEA7YT0LPSMHL5ZSERQ" localSheetId="28" hidden="1">#REF!</definedName>
    <definedName name="BExUBCDVZIEA7YT0LPSMHL5ZSERQ" hidden="1">#REF!</definedName>
    <definedName name="BExUBDA8WU087BUIMXC1U1CKA2RA" localSheetId="18" hidden="1">#REF!</definedName>
    <definedName name="BExUBDA8WU087BUIMXC1U1CKA2RA" localSheetId="28" hidden="1">#REF!</definedName>
    <definedName name="BExUBDA8WU087BUIMXC1U1CKA2RA" hidden="1">#REF!</definedName>
    <definedName name="BExUBKXBUCN760QYU7Q8GESBWOQH" localSheetId="18" hidden="1">#REF!</definedName>
    <definedName name="BExUBKXBUCN760QYU7Q8GESBWOQH" localSheetId="28" hidden="1">#REF!</definedName>
    <definedName name="BExUBKXBUCN760QYU7Q8GESBWOQH" hidden="1">#REF!</definedName>
    <definedName name="BExUBL83ED0P076RN9RJ8P1MZ299" localSheetId="18" hidden="1">#REF!</definedName>
    <definedName name="BExUBL83ED0P076RN9RJ8P1MZ299" localSheetId="28" hidden="1">#REF!</definedName>
    <definedName name="BExUBL83ED0P076RN9RJ8P1MZ299" hidden="1">#REF!</definedName>
    <definedName name="BExUC1EPS2CZ5CKFA0AQRIVRSHS8" localSheetId="18" hidden="1">#REF!</definedName>
    <definedName name="BExUC1EPS2CZ5CKFA0AQRIVRSHS8" localSheetId="28" hidden="1">#REF!</definedName>
    <definedName name="BExUC1EPS2CZ5CKFA0AQRIVRSHS8" hidden="1">#REF!</definedName>
    <definedName name="BExUC623BDYEODBN0N4DO6PJQ7NU" localSheetId="18" hidden="1">#REF!</definedName>
    <definedName name="BExUC623BDYEODBN0N4DO6PJQ7NU" localSheetId="28" hidden="1">#REF!</definedName>
    <definedName name="BExUC623BDYEODBN0N4DO6PJQ7NU" hidden="1">#REF!</definedName>
    <definedName name="BExUC8WH8TCKBB5313JGYYQ1WFLT" localSheetId="18" hidden="1">#REF!</definedName>
    <definedName name="BExUC8WH8TCKBB5313JGYYQ1WFLT" localSheetId="28" hidden="1">#REF!</definedName>
    <definedName name="BExUC8WH8TCKBB5313JGYYQ1WFLT" hidden="1">#REF!</definedName>
    <definedName name="BExUCAP7GOSYPHMQKK6719YLSDIQ" localSheetId="18" hidden="1">#REF!</definedName>
    <definedName name="BExUCAP7GOSYPHMQKK6719YLSDIQ" localSheetId="28" hidden="1">#REF!</definedName>
    <definedName name="BExUCAP7GOSYPHMQKK6719YLSDIQ" hidden="1">#REF!</definedName>
    <definedName name="BExUCFCDK6SPH86I6STXX8X3WMC4" localSheetId="18" hidden="1">#REF!</definedName>
    <definedName name="BExUCFCDK6SPH86I6STXX8X3WMC4" localSheetId="28" hidden="1">#REF!</definedName>
    <definedName name="BExUCFCDK6SPH86I6STXX8X3WMC4" hidden="1">#REF!</definedName>
    <definedName name="BExUCKL98JB87L3I6T6IFSWJNYAB" localSheetId="18" hidden="1">#REF!</definedName>
    <definedName name="BExUCKL98JB87L3I6T6IFSWJNYAB" localSheetId="28" hidden="1">#REF!</definedName>
    <definedName name="BExUCKL98JB87L3I6T6IFSWJNYAB" hidden="1">#REF!</definedName>
    <definedName name="BExUCLC6AQ5KR6LXSAXV4QQ8ASVG" localSheetId="18" hidden="1">#REF!</definedName>
    <definedName name="BExUCLC6AQ5KR6LXSAXV4QQ8ASVG" localSheetId="28" hidden="1">#REF!</definedName>
    <definedName name="BExUCLC6AQ5KR6LXSAXV4QQ8ASVG" hidden="1">#REF!</definedName>
    <definedName name="BExUD4IOJ12X3PJG5WXNNGDRCKAP" localSheetId="18" hidden="1">#REF!</definedName>
    <definedName name="BExUD4IOJ12X3PJG5WXNNGDRCKAP" localSheetId="28" hidden="1">#REF!</definedName>
    <definedName name="BExUD4IOJ12X3PJG5WXNNGDRCKAP" hidden="1">#REF!</definedName>
    <definedName name="BExUD9WX9BWK72UWVSLYZJLAY5VY" localSheetId="18" hidden="1">#REF!</definedName>
    <definedName name="BExUD9WX9BWK72UWVSLYZJLAY5VY" localSheetId="28" hidden="1">#REF!</definedName>
    <definedName name="BExUD9WX9BWK72UWVSLYZJLAY5VY" hidden="1">#REF!</definedName>
    <definedName name="BExUDEV0CYVO7Y5IQQBEJ6FUY9S6" localSheetId="18" hidden="1">#REF!</definedName>
    <definedName name="BExUDEV0CYVO7Y5IQQBEJ6FUY9S6" localSheetId="28" hidden="1">#REF!</definedName>
    <definedName name="BExUDEV0CYVO7Y5IQQBEJ6FUY9S6" hidden="1">#REF!</definedName>
    <definedName name="BExUDWOXQGIZW0EAIIYLQUPXF8YV" localSheetId="18" hidden="1">#REF!</definedName>
    <definedName name="BExUDWOXQGIZW0EAIIYLQUPXF8YV" localSheetId="28" hidden="1">#REF!</definedName>
    <definedName name="BExUDWOXQGIZW0EAIIYLQUPXF8YV" hidden="1">#REF!</definedName>
    <definedName name="BExUDXAIC17W1FUU8Z10XUAVB7CS" localSheetId="18" hidden="1">#REF!</definedName>
    <definedName name="BExUDXAIC17W1FUU8Z10XUAVB7CS" localSheetId="28" hidden="1">#REF!</definedName>
    <definedName name="BExUDXAIC17W1FUU8Z10XUAVB7CS" hidden="1">#REF!</definedName>
    <definedName name="BExUE5OMY7OAJQ9WR8C8HG311ORP" localSheetId="18" hidden="1">#REF!</definedName>
    <definedName name="BExUE5OMY7OAJQ9WR8C8HG311ORP" localSheetId="28" hidden="1">#REF!</definedName>
    <definedName name="BExUE5OMY7OAJQ9WR8C8HG311ORP" hidden="1">#REF!</definedName>
    <definedName name="BExUEFKOQWXXGRNLAOJV2BJ66UB8" localSheetId="18" hidden="1">#REF!</definedName>
    <definedName name="BExUEFKOQWXXGRNLAOJV2BJ66UB8" localSheetId="28" hidden="1">#REF!</definedName>
    <definedName name="BExUEFKOQWXXGRNLAOJV2BJ66UB8" hidden="1">#REF!</definedName>
    <definedName name="BExUEJGX3OQQP5KFRJSRCZ70EI9V" localSheetId="18" hidden="1">#REF!</definedName>
    <definedName name="BExUEJGX3OQQP5KFRJSRCZ70EI9V" localSheetId="28" hidden="1">#REF!</definedName>
    <definedName name="BExUEJGX3OQQP5KFRJSRCZ70EI9V" hidden="1">#REF!</definedName>
    <definedName name="BExUEKDB2RWXF3WMTZ6JSBCHNSDT" localSheetId="18" hidden="1">#REF!</definedName>
    <definedName name="BExUEKDB2RWXF3WMTZ6JSBCHNSDT" localSheetId="28" hidden="1">#REF!</definedName>
    <definedName name="BExUEKDB2RWXF3WMTZ6JSBCHNSDT" hidden="1">#REF!</definedName>
    <definedName name="BExUEYR71COFS2X8PDNU21IPMQEU" localSheetId="18" hidden="1">#REF!</definedName>
    <definedName name="BExUEYR71COFS2X8PDNU21IPMQEU" localSheetId="28" hidden="1">#REF!</definedName>
    <definedName name="BExUEYR71COFS2X8PDNU21IPMQEU" hidden="1">#REF!</definedName>
    <definedName name="BExVPRLJ9I6RX45EDVFSQGCPJSOK" localSheetId="18" hidden="1">#REF!</definedName>
    <definedName name="BExVPRLJ9I6RX45EDVFSQGCPJSOK" localSheetId="28" hidden="1">#REF!</definedName>
    <definedName name="BExVPRLJ9I6RX45EDVFSQGCPJSOK" hidden="1">#REF!</definedName>
    <definedName name="BExVRFU8RWFT8A80ZVAW185SG2G6" localSheetId="18" hidden="1">#REF!</definedName>
    <definedName name="BExVRFU8RWFT8A80ZVAW185SG2G6" localSheetId="28" hidden="1">#REF!</definedName>
    <definedName name="BExVRFU8RWFT8A80ZVAW185SG2G6" hidden="1">#REF!</definedName>
    <definedName name="BExVSJ3NHETBAIZTZQSM8LAVT76V" localSheetId="18" hidden="1">#REF!</definedName>
    <definedName name="BExVSJ3NHETBAIZTZQSM8LAVT76V" localSheetId="28" hidden="1">#REF!</definedName>
    <definedName name="BExVSJ3NHETBAIZTZQSM8LAVT76V" hidden="1">#REF!</definedName>
    <definedName name="BExVSL787C8E4HFQZ2NVLT35I2XV" localSheetId="18" hidden="1">#REF!</definedName>
    <definedName name="BExVSL787C8E4HFQZ2NVLT35I2XV" localSheetId="28" hidden="1">#REF!</definedName>
    <definedName name="BExVSL787C8E4HFQZ2NVLT35I2XV" hidden="1">#REF!</definedName>
    <definedName name="BExVSTFTVV14SFGHQUOJL5SQ5TX9" localSheetId="18" hidden="1">#REF!</definedName>
    <definedName name="BExVSTFTVV14SFGHQUOJL5SQ5TX9" localSheetId="28" hidden="1">#REF!</definedName>
    <definedName name="BExVSTFTVV14SFGHQUOJL5SQ5TX9" hidden="1">#REF!</definedName>
    <definedName name="BExVT017S14M5X928ARKQ2GNUFE0" localSheetId="18" hidden="1">#REF!</definedName>
    <definedName name="BExVT017S14M5X928ARKQ2GNUFE0" localSheetId="28" hidden="1">#REF!</definedName>
    <definedName name="BExVT017S14M5X928ARKQ2GNUFE0" hidden="1">#REF!</definedName>
    <definedName name="BExVT3MPE8LQ5JFN3HQIFKSQ80U4" localSheetId="18" hidden="1">#REF!</definedName>
    <definedName name="BExVT3MPE8LQ5JFN3HQIFKSQ80U4" localSheetId="28" hidden="1">#REF!</definedName>
    <definedName name="BExVT3MPE8LQ5JFN3HQIFKSQ80U4" hidden="1">#REF!</definedName>
    <definedName name="BExVT7TRK3NZHPME2TFBXOF1WBR9" localSheetId="18" hidden="1">#REF!</definedName>
    <definedName name="BExVT7TRK3NZHPME2TFBXOF1WBR9" localSheetId="28" hidden="1">#REF!</definedName>
    <definedName name="BExVT7TRK3NZHPME2TFBXOF1WBR9" hidden="1">#REF!</definedName>
    <definedName name="BExVT9H0R0T7WGQAAC0HABMG54YM" localSheetId="18" hidden="1">#REF!</definedName>
    <definedName name="BExVT9H0R0T7WGQAAC0HABMG54YM" localSheetId="28" hidden="1">#REF!</definedName>
    <definedName name="BExVT9H0R0T7WGQAAC0HABMG54YM" hidden="1">#REF!</definedName>
    <definedName name="BExVTAO57POUXSZQJQ6MABMZQA13" localSheetId="18" hidden="1">#REF!</definedName>
    <definedName name="BExVTAO57POUXSZQJQ6MABMZQA13" localSheetId="28" hidden="1">#REF!</definedName>
    <definedName name="BExVTAO57POUXSZQJQ6MABMZQA13" hidden="1">#REF!</definedName>
    <definedName name="BExVTCMDDEDGLUIMUU6BSFHEWTOP" localSheetId="18" hidden="1">#REF!</definedName>
    <definedName name="BExVTCMDDEDGLUIMUU6BSFHEWTOP" localSheetId="28" hidden="1">#REF!</definedName>
    <definedName name="BExVTCMDDEDGLUIMUU6BSFHEWTOP" hidden="1">#REF!</definedName>
    <definedName name="BExVTCMDQMLKRA2NQR72XU6Y54IK" localSheetId="18" hidden="1">#REF!</definedName>
    <definedName name="BExVTCMDQMLKRA2NQR72XU6Y54IK" localSheetId="28" hidden="1">#REF!</definedName>
    <definedName name="BExVTCMDQMLKRA2NQR72XU6Y54IK" hidden="1">#REF!</definedName>
    <definedName name="BExVTCRV8FQ5U9OYWWL44N6KFNHU" localSheetId="18" hidden="1">#REF!</definedName>
    <definedName name="BExVTCRV8FQ5U9OYWWL44N6KFNHU" localSheetId="28" hidden="1">#REF!</definedName>
    <definedName name="BExVTCRV8FQ5U9OYWWL44N6KFNHU" hidden="1">#REF!</definedName>
    <definedName name="BExVTNESHPVG0A0KZ7BRX26MS0PF" localSheetId="18" hidden="1">#REF!</definedName>
    <definedName name="BExVTNESHPVG0A0KZ7BRX26MS0PF" localSheetId="28" hidden="1">#REF!</definedName>
    <definedName name="BExVTNESHPVG0A0KZ7BRX26MS0PF" hidden="1">#REF!</definedName>
    <definedName name="BExVTTJVTNRSBHBTUZ78WG2JM5MK" localSheetId="18" hidden="1">#REF!</definedName>
    <definedName name="BExVTTJVTNRSBHBTUZ78WG2JM5MK" localSheetId="28" hidden="1">#REF!</definedName>
    <definedName name="BExVTTJVTNRSBHBTUZ78WG2JM5MK" hidden="1">#REF!</definedName>
    <definedName name="BExVTXLMYR87BC04D1ERALPUFVPG" localSheetId="18" hidden="1">#REF!</definedName>
    <definedName name="BExVTXLMYR87BC04D1ERALPUFVPG" localSheetId="28" hidden="1">#REF!</definedName>
    <definedName name="BExVTXLMYR87BC04D1ERALPUFVPG" hidden="1">#REF!</definedName>
    <definedName name="BExVUL9V3H8ZF6Y72LQBBN639YAA" localSheetId="18" hidden="1">#REF!</definedName>
    <definedName name="BExVUL9V3H8ZF6Y72LQBBN639YAA" localSheetId="28" hidden="1">#REF!</definedName>
    <definedName name="BExVUL9V3H8ZF6Y72LQBBN639YAA" hidden="1">#REF!</definedName>
    <definedName name="BExVUZT95UAU8XG5X9XSE25CHQGA" localSheetId="18" hidden="1">#REF!</definedName>
    <definedName name="BExVUZT95UAU8XG5X9XSE25CHQGA" localSheetId="28" hidden="1">#REF!</definedName>
    <definedName name="BExVUZT95UAU8XG5X9XSE25CHQGA" hidden="1">#REF!</definedName>
    <definedName name="BExVV5T14N2HZIK7HQ4P2KG09U0J" localSheetId="18" hidden="1">#REF!</definedName>
    <definedName name="BExVV5T14N2HZIK7HQ4P2KG09U0J" localSheetId="28" hidden="1">#REF!</definedName>
    <definedName name="BExVV5T14N2HZIK7HQ4P2KG09U0J" hidden="1">#REF!</definedName>
    <definedName name="BExVV7R410VYLADLX9LNG63ID6H1" localSheetId="18" hidden="1">#REF!</definedName>
    <definedName name="BExVV7R410VYLADLX9LNG63ID6H1" localSheetId="28" hidden="1">#REF!</definedName>
    <definedName name="BExVV7R410VYLADLX9LNG63ID6H1" hidden="1">#REF!</definedName>
    <definedName name="BExVVAAVDXGWAVI6J2W0BCU58MBM" localSheetId="18" hidden="1">#REF!</definedName>
    <definedName name="BExVVAAVDXGWAVI6J2W0BCU58MBM" localSheetId="28" hidden="1">#REF!</definedName>
    <definedName name="BExVVAAVDXGWAVI6J2W0BCU58MBM" hidden="1">#REF!</definedName>
    <definedName name="BExVVCEED4JEKF59OV0G3T4XFMFO" localSheetId="18" hidden="1">#REF!</definedName>
    <definedName name="BExVVCEED4JEKF59OV0G3T4XFMFO" localSheetId="28" hidden="1">#REF!</definedName>
    <definedName name="BExVVCEED4JEKF59OV0G3T4XFMFO" hidden="1">#REF!</definedName>
    <definedName name="BExVVPFO2J7FMSRPD36909HN4BZJ" localSheetId="18" hidden="1">#REF!</definedName>
    <definedName name="BExVVPFO2J7FMSRPD36909HN4BZJ" localSheetId="28" hidden="1">#REF!</definedName>
    <definedName name="BExVVPFO2J7FMSRPD36909HN4BZJ" hidden="1">#REF!</definedName>
    <definedName name="BExVVQ19AQ3VCARJOC38SF7OYE9Y" localSheetId="18" hidden="1">#REF!</definedName>
    <definedName name="BExVVQ19AQ3VCARJOC38SF7OYE9Y" localSheetId="28" hidden="1">#REF!</definedName>
    <definedName name="BExVVQ19AQ3VCARJOC38SF7OYE9Y" hidden="1">#REF!</definedName>
    <definedName name="BExVVQ19TAECID45CS4HXT1RD3AQ" localSheetId="18" hidden="1">#REF!</definedName>
    <definedName name="BExVVQ19TAECID45CS4HXT1RD3AQ" localSheetId="28" hidden="1">#REF!</definedName>
    <definedName name="BExVVQ19TAECID45CS4HXT1RD3AQ" hidden="1">#REF!</definedName>
    <definedName name="BExVVYKOYB7OX8Y0B4UIUF79PVDO" localSheetId="18" hidden="1">#REF!</definedName>
    <definedName name="BExVVYKOYB7OX8Y0B4UIUF79PVDO" localSheetId="28" hidden="1">#REF!</definedName>
    <definedName name="BExVVYKOYB7OX8Y0B4UIUF79PVDO" hidden="1">#REF!</definedName>
    <definedName name="BExVW3YV5XGIVJ97UUPDJGJ2P15B" localSheetId="18" hidden="1">#REF!</definedName>
    <definedName name="BExVW3YV5XGIVJ97UUPDJGJ2P15B" localSheetId="28" hidden="1">#REF!</definedName>
    <definedName name="BExVW3YV5XGIVJ97UUPDJGJ2P15B" hidden="1">#REF!</definedName>
    <definedName name="BExVW5X571GEYR5SCU1Z2DHKWM79" localSheetId="18" hidden="1">#REF!</definedName>
    <definedName name="BExVW5X571GEYR5SCU1Z2DHKWM79" localSheetId="28" hidden="1">#REF!</definedName>
    <definedName name="BExVW5X571GEYR5SCU1Z2DHKWM79" hidden="1">#REF!</definedName>
    <definedName name="BExVW6YTKA098AF57M4PHNQ54XMH" localSheetId="18" hidden="1">#REF!</definedName>
    <definedName name="BExVW6YTKA098AF57M4PHNQ54XMH" localSheetId="28" hidden="1">#REF!</definedName>
    <definedName name="BExVW6YTKA098AF57M4PHNQ54XMH" hidden="1">#REF!</definedName>
    <definedName name="BExVWHRDIJBRFANMKJFY05BHP7RS" localSheetId="18" hidden="1">#REF!</definedName>
    <definedName name="BExVWHRDIJBRFANMKJFY05BHP7RS" localSheetId="28" hidden="1">#REF!</definedName>
    <definedName name="BExVWHRDIJBRFANMKJFY05BHP7RS" hidden="1">#REF!</definedName>
    <definedName name="BExVWINKCH0V0NUWH363SMXAZE62" localSheetId="18" hidden="1">#REF!</definedName>
    <definedName name="BExVWINKCH0V0NUWH363SMXAZE62" localSheetId="28" hidden="1">#REF!</definedName>
    <definedName name="BExVWINKCH0V0NUWH363SMXAZE62" hidden="1">#REF!</definedName>
    <definedName name="BExVWYU8EK669NP172GEIGCTVPPA" localSheetId="18" hidden="1">#REF!</definedName>
    <definedName name="BExVWYU8EK669NP172GEIGCTVPPA" localSheetId="28" hidden="1">#REF!</definedName>
    <definedName name="BExVWYU8EK669NP172GEIGCTVPPA" hidden="1">#REF!</definedName>
    <definedName name="BExVX3XN2DRJKL8EDBIG58RYQ36R" localSheetId="18" hidden="1">#REF!</definedName>
    <definedName name="BExVX3XN2DRJKL8EDBIG58RYQ36R" localSheetId="28" hidden="1">#REF!</definedName>
    <definedName name="BExVX3XN2DRJKL8EDBIG58RYQ36R" hidden="1">#REF!</definedName>
    <definedName name="BExVXBA38Z5WNQUH39HHZ2SAMC1T" localSheetId="18" hidden="1">#REF!</definedName>
    <definedName name="BExVXBA38Z5WNQUH39HHZ2SAMC1T" localSheetId="28" hidden="1">#REF!</definedName>
    <definedName name="BExVXBA38Z5WNQUH39HHZ2SAMC1T" hidden="1">#REF!</definedName>
    <definedName name="BExVXDZ63PUART77BBR5SI63TPC6" localSheetId="18" hidden="1">#REF!</definedName>
    <definedName name="BExVXDZ63PUART77BBR5SI63TPC6" localSheetId="28" hidden="1">#REF!</definedName>
    <definedName name="BExVXDZ63PUART77BBR5SI63TPC6" hidden="1">#REF!</definedName>
    <definedName name="BExVXHKI6LFYMGWISMPACMO247HL" localSheetId="18" hidden="1">#REF!</definedName>
    <definedName name="BExVXHKI6LFYMGWISMPACMO247HL" localSheetId="28" hidden="1">#REF!</definedName>
    <definedName name="BExVXHKI6LFYMGWISMPACMO247HL" hidden="1">#REF!</definedName>
    <definedName name="BExVXK9SK580O7MYHVNJ3V911ALP" localSheetId="18" hidden="1">#REF!</definedName>
    <definedName name="BExVXK9SK580O7MYHVNJ3V911ALP" localSheetId="28" hidden="1">#REF!</definedName>
    <definedName name="BExVXK9SK580O7MYHVNJ3V911ALP" hidden="1">#REF!</definedName>
    <definedName name="BExVXLX2BZ5EF2X6R41BTKRJR1NM" localSheetId="18" hidden="1">#REF!</definedName>
    <definedName name="BExVXLX2BZ5EF2X6R41BTKRJR1NM" localSheetId="28" hidden="1">#REF!</definedName>
    <definedName name="BExVXLX2BZ5EF2X6R41BTKRJR1NM" hidden="1">#REF!</definedName>
    <definedName name="BExVXYT01U5IPYA7E44FWS6KCEFC" localSheetId="18" hidden="1">#REF!</definedName>
    <definedName name="BExVXYT01U5IPYA7E44FWS6KCEFC" localSheetId="28" hidden="1">#REF!</definedName>
    <definedName name="BExVXYT01U5IPYA7E44FWS6KCEFC" hidden="1">#REF!</definedName>
    <definedName name="BExVY11V7U1SAY4QKYE0PBSPD7LW" localSheetId="18" hidden="1">#REF!</definedName>
    <definedName name="BExVY11V7U1SAY4QKYE0PBSPD7LW" localSheetId="28" hidden="1">#REF!</definedName>
    <definedName name="BExVY11V7U1SAY4QKYE0PBSPD7LW" hidden="1">#REF!</definedName>
    <definedName name="BExVY1SV37DL5YU59HS4IG3VBCP4" localSheetId="18" hidden="1">#REF!</definedName>
    <definedName name="BExVY1SV37DL5YU59HS4IG3VBCP4" localSheetId="28" hidden="1">#REF!</definedName>
    <definedName name="BExVY1SV37DL5YU59HS4IG3VBCP4" hidden="1">#REF!</definedName>
    <definedName name="BExVY3WFGJKSQA08UF9NCMST928Y" localSheetId="18" hidden="1">#REF!</definedName>
    <definedName name="BExVY3WFGJKSQA08UF9NCMST928Y" localSheetId="28" hidden="1">#REF!</definedName>
    <definedName name="BExVY3WFGJKSQA08UF9NCMST928Y" hidden="1">#REF!</definedName>
    <definedName name="BExVY954UOEVQEIC5OFO4NEWVKAQ" localSheetId="18" hidden="1">#REF!</definedName>
    <definedName name="BExVY954UOEVQEIC5OFO4NEWVKAQ" localSheetId="28" hidden="1">#REF!</definedName>
    <definedName name="BExVY954UOEVQEIC5OFO4NEWVKAQ" hidden="1">#REF!</definedName>
    <definedName name="BExVYHDYIV5397LC02V4FEP8VD6W" localSheetId="18" hidden="1">#REF!</definedName>
    <definedName name="BExVYHDYIV5397LC02V4FEP8VD6W" localSheetId="28" hidden="1">#REF!</definedName>
    <definedName name="BExVYHDYIV5397LC02V4FEP8VD6W" hidden="1">#REF!</definedName>
    <definedName name="BExVYO4NFDGC4ZOGHANQWX5CH4BT" localSheetId="18" hidden="1">#REF!</definedName>
    <definedName name="BExVYO4NFDGC4ZOGHANQWX5CH4BT" localSheetId="28" hidden="1">#REF!</definedName>
    <definedName name="BExVYO4NFDGC4ZOGHANQWX5CH4BT" hidden="1">#REF!</definedName>
    <definedName name="BExVYOVIZDA18YIQ0A30Q052PCAK" localSheetId="18" hidden="1">#REF!</definedName>
    <definedName name="BExVYOVIZDA18YIQ0A30Q052PCAK" localSheetId="28" hidden="1">#REF!</definedName>
    <definedName name="BExVYOVIZDA18YIQ0A30Q052PCAK" hidden="1">#REF!</definedName>
    <definedName name="BExVYPS2R6B75R1EFIUJ6G5TE4Q4" localSheetId="18" hidden="1">#REF!</definedName>
    <definedName name="BExVYPS2R6B75R1EFIUJ6G5TE4Q4" localSheetId="28" hidden="1">#REF!</definedName>
    <definedName name="BExVYPS2R6B75R1EFIUJ6G5TE4Q4" hidden="1">#REF!</definedName>
    <definedName name="BExVYQIXPEM6J4JVP78BRHIC05PV" localSheetId="18" hidden="1">#REF!</definedName>
    <definedName name="BExVYQIXPEM6J4JVP78BRHIC05PV" localSheetId="28" hidden="1">#REF!</definedName>
    <definedName name="BExVYQIXPEM6J4JVP78BRHIC05PV" hidden="1">#REF!</definedName>
    <definedName name="BExVYVGWN7SONLVDH9WJ2F1JS264" localSheetId="18" hidden="1">#REF!</definedName>
    <definedName name="BExVYVGWN7SONLVDH9WJ2F1JS264" localSheetId="28" hidden="1">#REF!</definedName>
    <definedName name="BExVYVGWN7SONLVDH9WJ2F1JS264" hidden="1">#REF!</definedName>
    <definedName name="BExVZ40HNAZRM8JHYYNQ7F6A4GU0" localSheetId="18" hidden="1">#REF!</definedName>
    <definedName name="BExVZ40HNAZRM8JHYYNQ7F6A4GU0" localSheetId="28" hidden="1">#REF!</definedName>
    <definedName name="BExVZ40HNAZRM8JHYYNQ7F6A4GU0" hidden="1">#REF!</definedName>
    <definedName name="BExVZ7WRO17PYILJEJGPQCO5IL66" localSheetId="18" hidden="1">#REF!</definedName>
    <definedName name="BExVZ7WRO17PYILJEJGPQCO5IL66" localSheetId="28" hidden="1">#REF!</definedName>
    <definedName name="BExVZ7WRO17PYILJEJGPQCO5IL66" hidden="1">#REF!</definedName>
    <definedName name="BExVZ9EO732IK6MNMG17Y1EFTJQC" localSheetId="18" hidden="1">#REF!</definedName>
    <definedName name="BExVZ9EO732IK6MNMG17Y1EFTJQC" localSheetId="28" hidden="1">#REF!</definedName>
    <definedName name="BExVZ9EO732IK6MNMG17Y1EFTJQC" hidden="1">#REF!</definedName>
    <definedName name="BExVZB1Y5J4UL2LKK0363EU7GIJ1" localSheetId="18" hidden="1">#REF!</definedName>
    <definedName name="BExVZB1Y5J4UL2LKK0363EU7GIJ1" localSheetId="28" hidden="1">#REF!</definedName>
    <definedName name="BExVZB1Y5J4UL2LKK0363EU7GIJ1" hidden="1">#REF!</definedName>
    <definedName name="BExVZGQXYK2ICC9JSNFPRHBD5KNU" localSheetId="18" hidden="1">#REF!</definedName>
    <definedName name="BExVZGQXYK2ICC9JSNFPRHBD5KNU" localSheetId="28" hidden="1">#REF!</definedName>
    <definedName name="BExVZGQXYK2ICC9JSNFPRHBD5KNU" hidden="1">#REF!</definedName>
    <definedName name="BExVZJQVO5LQ0BJH5JEN5NOBIAF6" localSheetId="18" hidden="1">#REF!</definedName>
    <definedName name="BExVZJQVO5LQ0BJH5JEN5NOBIAF6" localSheetId="28" hidden="1">#REF!</definedName>
    <definedName name="BExVZJQVO5LQ0BJH5JEN5NOBIAF6" hidden="1">#REF!</definedName>
    <definedName name="BExVZNXWS91RD7NXV5NE2R3C8WW7" localSheetId="18" hidden="1">#REF!</definedName>
    <definedName name="BExVZNXWS91RD7NXV5NE2R3C8WW7" localSheetId="28" hidden="1">#REF!</definedName>
    <definedName name="BExVZNXWS91RD7NXV5NE2R3C8WW7" hidden="1">#REF!</definedName>
    <definedName name="BExW008AGT1ZRN5DFG4YOH5F7G47" localSheetId="18" hidden="1">#REF!</definedName>
    <definedName name="BExW008AGT1ZRN5DFG4YOH5F7G47" localSheetId="28" hidden="1">#REF!</definedName>
    <definedName name="BExW008AGT1ZRN5DFG4YOH5F7G47" hidden="1">#REF!</definedName>
    <definedName name="BExW0386REQRCQCVT9BCX80UPTRY" localSheetId="18" hidden="1">#REF!</definedName>
    <definedName name="BExW0386REQRCQCVT9BCX80UPTRY" localSheetId="28" hidden="1">#REF!</definedName>
    <definedName name="BExW0386REQRCQCVT9BCX80UPTRY" hidden="1">#REF!</definedName>
    <definedName name="BExW0FYP4WXY71CYUG40SUBG9UWU" localSheetId="18" hidden="1">#REF!</definedName>
    <definedName name="BExW0FYP4WXY71CYUG40SUBG9UWU" localSheetId="28" hidden="1">#REF!</definedName>
    <definedName name="BExW0FYP4WXY71CYUG40SUBG9UWU" hidden="1">#REF!</definedName>
    <definedName name="BExW0MPJNQOJ7D6U780WU5XBL97X" localSheetId="18" hidden="1">#REF!</definedName>
    <definedName name="BExW0MPJNQOJ7D6U780WU5XBL97X" localSheetId="28" hidden="1">#REF!</definedName>
    <definedName name="BExW0MPJNQOJ7D6U780WU5XBL97X" hidden="1">#REF!</definedName>
    <definedName name="BExW0RI61B4VV0ARXTFVBAWRA1C5" localSheetId="18" hidden="1">#REF!</definedName>
    <definedName name="BExW0RI61B4VV0ARXTFVBAWRA1C5" localSheetId="28" hidden="1">#REF!</definedName>
    <definedName name="BExW0RI61B4VV0ARXTFVBAWRA1C5" hidden="1">#REF!</definedName>
    <definedName name="BExW0Y8T85LBE0WS6FPX6ILTX9ON" localSheetId="18" hidden="1">#REF!</definedName>
    <definedName name="BExW0Y8T85LBE0WS6FPX6ILTX9ON" localSheetId="28" hidden="1">#REF!</definedName>
    <definedName name="BExW0Y8T85LBE0WS6FPX6ILTX9ON" hidden="1">#REF!</definedName>
    <definedName name="BExW1BVUYQTKMOR56MW7RVRX4L1L" localSheetId="18" hidden="1">#REF!</definedName>
    <definedName name="BExW1BVUYQTKMOR56MW7RVRX4L1L" localSheetId="28" hidden="1">#REF!</definedName>
    <definedName name="BExW1BVUYQTKMOR56MW7RVRX4L1L" hidden="1">#REF!</definedName>
    <definedName name="BExW1F1220628FOMTW5UAATHRJHK" localSheetId="18" hidden="1">#REF!</definedName>
    <definedName name="BExW1F1220628FOMTW5UAATHRJHK" localSheetId="28" hidden="1">#REF!</definedName>
    <definedName name="BExW1F1220628FOMTW5UAATHRJHK" hidden="1">#REF!</definedName>
    <definedName name="BExW1PTHB0NZUF0GTD2J1UUL693E" localSheetId="18" hidden="1">#REF!</definedName>
    <definedName name="BExW1PTHB0NZUF0GTD2J1UUL693E" localSheetId="28" hidden="1">#REF!</definedName>
    <definedName name="BExW1PTHB0NZUF0GTD2J1UUL693E" hidden="1">#REF!</definedName>
    <definedName name="BExW1TKA0Z9OP2DTG50GZR5EG8C7" localSheetId="18" hidden="1">#REF!</definedName>
    <definedName name="BExW1TKA0Z9OP2DTG50GZR5EG8C7" localSheetId="28" hidden="1">#REF!</definedName>
    <definedName name="BExW1TKA0Z9OP2DTG50GZR5EG8C7" hidden="1">#REF!</definedName>
    <definedName name="BExW1U0JLKQ094DW5MMOI8UHO09V" localSheetId="18" hidden="1">#REF!</definedName>
    <definedName name="BExW1U0JLKQ094DW5MMOI8UHO09V" localSheetId="28" hidden="1">#REF!</definedName>
    <definedName name="BExW1U0JLKQ094DW5MMOI8UHO09V" hidden="1">#REF!</definedName>
    <definedName name="BExW1VNZHNB5P9V6232N0DQCE0WE" localSheetId="18" hidden="1">#REF!</definedName>
    <definedName name="BExW1VNZHNB5P9V6232N0DQCE0WE" localSheetId="28" hidden="1">#REF!</definedName>
    <definedName name="BExW1VNZHNB5P9V6232N0DQCE0WE" hidden="1">#REF!</definedName>
    <definedName name="BExW1WK6J1TDP29S3QDPTYZJBLIW" localSheetId="18" hidden="1">#REF!</definedName>
    <definedName name="BExW1WK6J1TDP29S3QDPTYZJBLIW" localSheetId="28" hidden="1">#REF!</definedName>
    <definedName name="BExW1WK6J1TDP29S3QDPTYZJBLIW" hidden="1">#REF!</definedName>
    <definedName name="BExW283NP9D366XFPXLGSCI5UB0L" localSheetId="18" hidden="1">#REF!</definedName>
    <definedName name="BExW283NP9D366XFPXLGSCI5UB0L" localSheetId="28" hidden="1">#REF!</definedName>
    <definedName name="BExW283NP9D366XFPXLGSCI5UB0L" hidden="1">#REF!</definedName>
    <definedName name="BExW2H3C8WJSBW5FGTFKVDVJC4CL" localSheetId="18" hidden="1">#REF!</definedName>
    <definedName name="BExW2H3C8WJSBW5FGTFKVDVJC4CL" localSheetId="28" hidden="1">#REF!</definedName>
    <definedName name="BExW2H3C8WJSBW5FGTFKVDVJC4CL" hidden="1">#REF!</definedName>
    <definedName name="BExW2MSCKPGF5K3I7TL4KF5ISUOL" localSheetId="18" hidden="1">#REF!</definedName>
    <definedName name="BExW2MSCKPGF5K3I7TL4KF5ISUOL" localSheetId="28" hidden="1">#REF!</definedName>
    <definedName name="BExW2MSCKPGF5K3I7TL4KF5ISUOL" hidden="1">#REF!</definedName>
    <definedName name="BExW2SMO90FU9W8DVVES6Q4E6BZR" localSheetId="18" hidden="1">#REF!</definedName>
    <definedName name="BExW2SMO90FU9W8DVVES6Q4E6BZR" localSheetId="28" hidden="1">#REF!</definedName>
    <definedName name="BExW2SMO90FU9W8DVVES6Q4E6BZR" hidden="1">#REF!</definedName>
    <definedName name="BExW36V9N91OHCUMGWJQL3I5P4JK" localSheetId="18" hidden="1">#REF!</definedName>
    <definedName name="BExW36V9N91OHCUMGWJQL3I5P4JK" localSheetId="28" hidden="1">#REF!</definedName>
    <definedName name="BExW36V9N91OHCUMGWJQL3I5P4JK" hidden="1">#REF!</definedName>
    <definedName name="BExW39V04HTFFQE7DAW9MAJT0NNF" localSheetId="18" hidden="1">#REF!</definedName>
    <definedName name="BExW39V04HTFFQE7DAW9MAJT0NNF" localSheetId="28" hidden="1">#REF!</definedName>
    <definedName name="BExW39V04HTFFQE7DAW9MAJT0NNF" hidden="1">#REF!</definedName>
    <definedName name="BExW3ECU6QPMV99AITCPHAG0CGYK" localSheetId="18" hidden="1">#REF!</definedName>
    <definedName name="BExW3ECU6QPMV99AITCPHAG0CGYK" localSheetId="28" hidden="1">#REF!</definedName>
    <definedName name="BExW3ECU6QPMV99AITCPHAG0CGYK" hidden="1">#REF!</definedName>
    <definedName name="BExW3EIBA1J9Q9NA9VCGZGRS8WV7" localSheetId="18" hidden="1">#REF!</definedName>
    <definedName name="BExW3EIBA1J9Q9NA9VCGZGRS8WV7" localSheetId="28" hidden="1">#REF!</definedName>
    <definedName name="BExW3EIBA1J9Q9NA9VCGZGRS8WV7" hidden="1">#REF!</definedName>
    <definedName name="BExW3FEO8FI8N6AGQKYEG4SQVJWB" localSheetId="18" hidden="1">#REF!</definedName>
    <definedName name="BExW3FEO8FI8N6AGQKYEG4SQVJWB" localSheetId="28" hidden="1">#REF!</definedName>
    <definedName name="BExW3FEO8FI8N6AGQKYEG4SQVJWB" hidden="1">#REF!</definedName>
    <definedName name="BExW3GB28STOMJUSZEIA7YKYNS4Y" localSheetId="18" hidden="1">#REF!</definedName>
    <definedName name="BExW3GB28STOMJUSZEIA7YKYNS4Y" localSheetId="28" hidden="1">#REF!</definedName>
    <definedName name="BExW3GB28STOMJUSZEIA7YKYNS4Y" hidden="1">#REF!</definedName>
    <definedName name="BExW3T1K638HT5E0Y8MMK108P5JT" localSheetId="18" hidden="1">#REF!</definedName>
    <definedName name="BExW3T1K638HT5E0Y8MMK108P5JT" localSheetId="28" hidden="1">#REF!</definedName>
    <definedName name="BExW3T1K638HT5E0Y8MMK108P5JT" hidden="1">#REF!</definedName>
    <definedName name="BExW3U3D6FTAFTK3Q7DSA9FY454Q" localSheetId="18" hidden="1">#REF!</definedName>
    <definedName name="BExW3U3D6FTAFTK3Q7DSA9FY454Q" localSheetId="28" hidden="1">#REF!</definedName>
    <definedName name="BExW3U3D6FTAFTK3Q7DSA9FY454Q" hidden="1">#REF!</definedName>
    <definedName name="BExW4217ZHL9VO39POSTJOD090WU" localSheetId="18" hidden="1">#REF!</definedName>
    <definedName name="BExW4217ZHL9VO39POSTJOD090WU" localSheetId="28" hidden="1">#REF!</definedName>
    <definedName name="BExW4217ZHL9VO39POSTJOD090WU" hidden="1">#REF!</definedName>
    <definedName name="BExW4GPW71EBF8XPS2QGVQHBCDX3" localSheetId="18" hidden="1">#REF!</definedName>
    <definedName name="BExW4GPW71EBF8XPS2QGVQHBCDX3" localSheetId="28" hidden="1">#REF!</definedName>
    <definedName name="BExW4GPW71EBF8XPS2QGVQHBCDX3" hidden="1">#REF!</definedName>
    <definedName name="BExW4JKC5837JBPCOJV337ZVYYY3" localSheetId="18" hidden="1">#REF!</definedName>
    <definedName name="BExW4JKC5837JBPCOJV337ZVYYY3" localSheetId="28" hidden="1">#REF!</definedName>
    <definedName name="BExW4JKC5837JBPCOJV337ZVYYY3" hidden="1">#REF!</definedName>
    <definedName name="BExW4O2DBZGV8KGBO9EB4BAXIH4Y" localSheetId="18" hidden="1">#REF!</definedName>
    <definedName name="BExW4O2DBZGV8KGBO9EB4BAXIH4Y" localSheetId="28" hidden="1">#REF!</definedName>
    <definedName name="BExW4O2DBZGV8KGBO9EB4BAXIH4Y" hidden="1">#REF!</definedName>
    <definedName name="BExW4QR9FV9MP5K610THBSM51RYO" localSheetId="18" hidden="1">#REF!</definedName>
    <definedName name="BExW4QR9FV9MP5K610THBSM51RYO" localSheetId="28" hidden="1">#REF!</definedName>
    <definedName name="BExW4QR9FV9MP5K610THBSM51RYO" hidden="1">#REF!</definedName>
    <definedName name="BExW4Z029R9E19ZENN3WEA3VDAD1" localSheetId="18" hidden="1">#REF!</definedName>
    <definedName name="BExW4Z029R9E19ZENN3WEA3VDAD1" localSheetId="28" hidden="1">#REF!</definedName>
    <definedName name="BExW4Z029R9E19ZENN3WEA3VDAD1" hidden="1">#REF!</definedName>
    <definedName name="BExW53SPLW3K0Y0ZVTM4NYF1B2YH" localSheetId="18" hidden="1">#REF!</definedName>
    <definedName name="BExW53SPLW3K0Y0ZVTM4NYF1B2YH" localSheetId="28" hidden="1">#REF!</definedName>
    <definedName name="BExW53SPLW3K0Y0ZVTM4NYF1B2YH" hidden="1">#REF!</definedName>
    <definedName name="BExW591F7X34FVKJ2OUT09PFUW1B" localSheetId="18" hidden="1">#REF!</definedName>
    <definedName name="BExW591F7X34FVKJ2OUT09PFUW1B" localSheetId="28" hidden="1">#REF!</definedName>
    <definedName name="BExW591F7X34FVKJ2OUT09PFUW1B" hidden="1">#REF!</definedName>
    <definedName name="BExW5AZNT6IAZGNF2C879ODHY1B8" localSheetId="18" hidden="1">#REF!</definedName>
    <definedName name="BExW5AZNT6IAZGNF2C879ODHY1B8" localSheetId="28" hidden="1">#REF!</definedName>
    <definedName name="BExW5AZNT6IAZGNF2C879ODHY1B8" hidden="1">#REF!</definedName>
    <definedName name="BExW5F6OUXHEWQU5VYE7W7P8DD78" localSheetId="18" hidden="1">#REF!</definedName>
    <definedName name="BExW5F6OUXHEWQU5VYE7W7P8DD78" localSheetId="28" hidden="1">#REF!</definedName>
    <definedName name="BExW5F6OUXHEWQU5VYE7W7P8DD78" hidden="1">#REF!</definedName>
    <definedName name="BExW5WPU27WD4NWZOT0ZEJIDLX5J" localSheetId="18" hidden="1">#REF!</definedName>
    <definedName name="BExW5WPU27WD4NWZOT0ZEJIDLX5J" localSheetId="28" hidden="1">#REF!</definedName>
    <definedName name="BExW5WPU27WD4NWZOT0ZEJIDLX5J" hidden="1">#REF!</definedName>
    <definedName name="BExW5YD97EMSUYC4KDEFH1FB4FY3" localSheetId="18" hidden="1">#REF!</definedName>
    <definedName name="BExW5YD97EMSUYC4KDEFH1FB4FY3" localSheetId="28" hidden="1">#REF!</definedName>
    <definedName name="BExW5YD97EMSUYC4KDEFH1FB4FY3" hidden="1">#REF!</definedName>
    <definedName name="BExW5Z469DSRWTA6T0KVLA7SMIPL" localSheetId="18" hidden="1">#REF!</definedName>
    <definedName name="BExW5Z469DSRWTA6T0KVLA7SMIPL" localSheetId="28" hidden="1">#REF!</definedName>
    <definedName name="BExW5Z469DSRWTA6T0KVLA7SMIPL" hidden="1">#REF!</definedName>
    <definedName name="BExW62ETJAPBX5X53FTGUCHZXI2K" localSheetId="18" hidden="1">#REF!</definedName>
    <definedName name="BExW62ETJAPBX5X53FTGUCHZXI2K" localSheetId="28" hidden="1">#REF!</definedName>
    <definedName name="BExW62ETJAPBX5X53FTGUCHZXI2K" hidden="1">#REF!</definedName>
    <definedName name="BExW660AV1TUV2XNUPD65RZR3QOO" localSheetId="18" hidden="1">#REF!</definedName>
    <definedName name="BExW660AV1TUV2XNUPD65RZR3QOO" localSheetId="28" hidden="1">#REF!</definedName>
    <definedName name="BExW660AV1TUV2XNUPD65RZR3QOO" hidden="1">#REF!</definedName>
    <definedName name="BExW66LVVZK656PQY1257QMHP2AY" localSheetId="18" hidden="1">#REF!</definedName>
    <definedName name="BExW66LVVZK656PQY1257QMHP2AY" localSheetId="28" hidden="1">#REF!</definedName>
    <definedName name="BExW66LVVZK656PQY1257QMHP2AY" hidden="1">#REF!</definedName>
    <definedName name="BExW6EJPHAP1TWT380AZLXNHR22P" localSheetId="18" hidden="1">#REF!</definedName>
    <definedName name="BExW6EJPHAP1TWT380AZLXNHR22P" localSheetId="28" hidden="1">#REF!</definedName>
    <definedName name="BExW6EJPHAP1TWT380AZLXNHR22P" hidden="1">#REF!</definedName>
    <definedName name="BExW6G1PJ38H10DVLL8WPQ736OEB" localSheetId="18" hidden="1">#REF!</definedName>
    <definedName name="BExW6G1PJ38H10DVLL8WPQ736OEB" localSheetId="28" hidden="1">#REF!</definedName>
    <definedName name="BExW6G1PJ38H10DVLL8WPQ736OEB" hidden="1">#REF!</definedName>
    <definedName name="BExW794A74Z5F2K8LVQLD6VSKXUE" localSheetId="18" hidden="1">#REF!</definedName>
    <definedName name="BExW794A74Z5F2K8LVQLD6VSKXUE" localSheetId="28" hidden="1">#REF!</definedName>
    <definedName name="BExW794A74Z5F2K8LVQLD6VSKXUE" hidden="1">#REF!</definedName>
    <definedName name="BExW7Q1TQ8E6G4WYYNSOMV43S95R" localSheetId="18" hidden="1">#REF!</definedName>
    <definedName name="BExW7Q1TQ8E6G4WYYNSOMV43S95R" localSheetId="28" hidden="1">#REF!</definedName>
    <definedName name="BExW7Q1TQ8E6G4WYYNSOMV43S95R" hidden="1">#REF!</definedName>
    <definedName name="BExW7XZTFZV0N9YM9S4PM74A5X2O" localSheetId="18" hidden="1">#REF!</definedName>
    <definedName name="BExW7XZTFZV0N9YM9S4PM74A5X2O" localSheetId="28" hidden="1">#REF!</definedName>
    <definedName name="BExW7XZTFZV0N9YM9S4PM74A5X2O" hidden="1">#REF!</definedName>
    <definedName name="BExW8K0SSIPSKBVP06IJ71600HJZ" localSheetId="18" hidden="1">#REF!</definedName>
    <definedName name="BExW8K0SSIPSKBVP06IJ71600HJZ" localSheetId="28" hidden="1">#REF!</definedName>
    <definedName name="BExW8K0SSIPSKBVP06IJ71600HJZ" hidden="1">#REF!</definedName>
    <definedName name="BExW8T0GVY3ZYO4ACSBLHS8SH895" localSheetId="18" hidden="1">#REF!</definedName>
    <definedName name="BExW8T0GVY3ZYO4ACSBLHS8SH895" localSheetId="28" hidden="1">#REF!</definedName>
    <definedName name="BExW8T0GVY3ZYO4ACSBLHS8SH895" hidden="1">#REF!</definedName>
    <definedName name="BExW8YEP73JMMU9HZ08PM4WHJQZ4" localSheetId="18" hidden="1">#REF!</definedName>
    <definedName name="BExW8YEP73JMMU9HZ08PM4WHJQZ4" localSheetId="28" hidden="1">#REF!</definedName>
    <definedName name="BExW8YEP73JMMU9HZ08PM4WHJQZ4" hidden="1">#REF!</definedName>
    <definedName name="BExW937AT53OZQRHNWQZ5BVH24IE" localSheetId="18" hidden="1">#REF!</definedName>
    <definedName name="BExW937AT53OZQRHNWQZ5BVH24IE" localSheetId="28" hidden="1">#REF!</definedName>
    <definedName name="BExW937AT53OZQRHNWQZ5BVH24IE" hidden="1">#REF!</definedName>
    <definedName name="BExW95LN5N0LYFFVP7GJEGDVDLF0" localSheetId="18" hidden="1">#REF!</definedName>
    <definedName name="BExW95LN5N0LYFFVP7GJEGDVDLF0" localSheetId="28" hidden="1">#REF!</definedName>
    <definedName name="BExW95LN5N0LYFFVP7GJEGDVDLF0" hidden="1">#REF!</definedName>
    <definedName name="BExW967733Q8RAJOHR2GJ3HO8JIW" localSheetId="18" hidden="1">#REF!</definedName>
    <definedName name="BExW967733Q8RAJOHR2GJ3HO8JIW" localSheetId="28" hidden="1">#REF!</definedName>
    <definedName name="BExW967733Q8RAJOHR2GJ3HO8JIW" hidden="1">#REF!</definedName>
    <definedName name="BExW9POK1KIOI0ALS5MZIKTDIYMA" localSheetId="18" hidden="1">#REF!</definedName>
    <definedName name="BExW9POK1KIOI0ALS5MZIKTDIYMA" localSheetId="28" hidden="1">#REF!</definedName>
    <definedName name="BExW9POK1KIOI0ALS5MZIKTDIYMA" hidden="1">#REF!</definedName>
    <definedName name="BExXLDE6PN4ESWT3LXJNQCY94NE4" localSheetId="18" hidden="1">#REF!</definedName>
    <definedName name="BExXLDE6PN4ESWT3LXJNQCY94NE4" localSheetId="28" hidden="1">#REF!</definedName>
    <definedName name="BExXLDE6PN4ESWT3LXJNQCY94NE4" hidden="1">#REF!</definedName>
    <definedName name="BExXLQVPK2H3IF0NDDA5CT612EUK" localSheetId="18" hidden="1">#REF!</definedName>
    <definedName name="BExXLQVPK2H3IF0NDDA5CT612EUK" localSheetId="28" hidden="1">#REF!</definedName>
    <definedName name="BExXLQVPK2H3IF0NDDA5CT612EUK" hidden="1">#REF!</definedName>
    <definedName name="BExXLR6IO70TYTACKQH9M5PGV24J" localSheetId="18" hidden="1">#REF!</definedName>
    <definedName name="BExXLR6IO70TYTACKQH9M5PGV24J" localSheetId="28" hidden="1">#REF!</definedName>
    <definedName name="BExXLR6IO70TYTACKQH9M5PGV24J" hidden="1">#REF!</definedName>
    <definedName name="BExXM065WOLYRYHGHOJE0OOFXA4M" localSheetId="18" hidden="1">#REF!</definedName>
    <definedName name="BExXM065WOLYRYHGHOJE0OOFXA4M" localSheetId="28" hidden="1">#REF!</definedName>
    <definedName name="BExXM065WOLYRYHGHOJE0OOFXA4M" hidden="1">#REF!</definedName>
    <definedName name="BExXM3GUNXVDM82KUR17NNUMQCNI" localSheetId="18" hidden="1">#REF!</definedName>
    <definedName name="BExXM3GUNXVDM82KUR17NNUMQCNI" localSheetId="28" hidden="1">#REF!</definedName>
    <definedName name="BExXM3GUNXVDM82KUR17NNUMQCNI" hidden="1">#REF!</definedName>
    <definedName name="BExXMA28M8SH7MKIGETSDA72WUIZ" localSheetId="18" hidden="1">#REF!</definedName>
    <definedName name="BExXMA28M8SH7MKIGETSDA72WUIZ" localSheetId="28" hidden="1">#REF!</definedName>
    <definedName name="BExXMA28M8SH7MKIGETSDA72WUIZ" hidden="1">#REF!</definedName>
    <definedName name="BExXMOLHIAHDLFSA31PUB36SC3I9" localSheetId="18" hidden="1">#REF!</definedName>
    <definedName name="BExXMOLHIAHDLFSA31PUB36SC3I9" localSheetId="28" hidden="1">#REF!</definedName>
    <definedName name="BExXMOLHIAHDLFSA31PUB36SC3I9" hidden="1">#REF!</definedName>
    <definedName name="BExXMT8T5Z3M2JBQN65X2LKH0YQI" localSheetId="18" hidden="1">#REF!</definedName>
    <definedName name="BExXMT8T5Z3M2JBQN65X2LKH0YQI" localSheetId="28" hidden="1">#REF!</definedName>
    <definedName name="BExXMT8T5Z3M2JBQN65X2LKH0YQI" hidden="1">#REF!</definedName>
    <definedName name="BExXN1XNO7H60M9X1E7EVWFJDM5N" localSheetId="18" hidden="1">#REF!</definedName>
    <definedName name="BExXN1XNO7H60M9X1E7EVWFJDM5N" localSheetId="28" hidden="1">#REF!</definedName>
    <definedName name="BExXN1XNO7H60M9X1E7EVWFJDM5N" hidden="1">#REF!</definedName>
    <definedName name="BExXN1XOOOY51EZQ6II0LWEU2OYT" localSheetId="18" hidden="1">#REF!</definedName>
    <definedName name="BExXN1XOOOY51EZQ6II0LWEU2OYT" localSheetId="28" hidden="1">#REF!</definedName>
    <definedName name="BExXN1XOOOY51EZQ6II0LWEU2OYT" hidden="1">#REF!</definedName>
    <definedName name="BExXN22ZOTIW49GPLWFYKVM90FNZ" localSheetId="18" hidden="1">#REF!</definedName>
    <definedName name="BExXN22ZOTIW49GPLWFYKVM90FNZ" localSheetId="28" hidden="1">#REF!</definedName>
    <definedName name="BExXN22ZOTIW49GPLWFYKVM90FNZ" hidden="1">#REF!</definedName>
    <definedName name="BExXN6QAP8UJQVN4R4BQKPP4QK35" localSheetId="18" hidden="1">#REF!</definedName>
    <definedName name="BExXN6QAP8UJQVN4R4BQKPP4QK35" localSheetId="28" hidden="1">#REF!</definedName>
    <definedName name="BExXN6QAP8UJQVN4R4BQKPP4QK35" hidden="1">#REF!</definedName>
    <definedName name="BExXNBOA39T2X6Y5Y5GZ5DDNA1AX" localSheetId="18" hidden="1">#REF!</definedName>
    <definedName name="BExXNBOA39T2X6Y5Y5GZ5DDNA1AX" localSheetId="28" hidden="1">#REF!</definedName>
    <definedName name="BExXNBOA39T2X6Y5Y5GZ5DDNA1AX" hidden="1">#REF!</definedName>
    <definedName name="BExXNBZ1BRDK73S9XPRR1645KLVB" localSheetId="18" hidden="1">#REF!</definedName>
    <definedName name="BExXNBZ1BRDK73S9XPRR1645KLVB" localSheetId="28" hidden="1">#REF!</definedName>
    <definedName name="BExXNBZ1BRDK73S9XPRR1645KLVB" hidden="1">#REF!</definedName>
    <definedName name="BExXND6872VJ3M2PGT056WQMWBHD" localSheetId="18" hidden="1">#REF!</definedName>
    <definedName name="BExXND6872VJ3M2PGT056WQMWBHD" localSheetId="28" hidden="1">#REF!</definedName>
    <definedName name="BExXND6872VJ3M2PGT056WQMWBHD" hidden="1">#REF!</definedName>
    <definedName name="BExXNPM24UN2PGVL9D1TUBFRIKR4" localSheetId="18" hidden="1">#REF!</definedName>
    <definedName name="BExXNPM24UN2PGVL9D1TUBFRIKR4" localSheetId="28" hidden="1">#REF!</definedName>
    <definedName name="BExXNPM24UN2PGVL9D1TUBFRIKR4" hidden="1">#REF!</definedName>
    <definedName name="BExXNWCR6WOY5G3VTC96QCIFQE0E" localSheetId="18" hidden="1">#REF!</definedName>
    <definedName name="BExXNWCR6WOY5G3VTC96QCIFQE0E" localSheetId="28" hidden="1">#REF!</definedName>
    <definedName name="BExXNWCR6WOY5G3VTC96QCIFQE0E" hidden="1">#REF!</definedName>
    <definedName name="BExXNWYB165VO9MHARCL5WLCHWS0" localSheetId="18" hidden="1">#REF!</definedName>
    <definedName name="BExXNWYB165VO9MHARCL5WLCHWS0" localSheetId="28" hidden="1">#REF!</definedName>
    <definedName name="BExXNWYB165VO9MHARCL5WLCHWS0" hidden="1">#REF!</definedName>
    <definedName name="BExXO278QHQN8JDK5425EJ615ECC" localSheetId="18" hidden="1">#REF!</definedName>
    <definedName name="BExXO278QHQN8JDK5425EJ615ECC" localSheetId="28" hidden="1">#REF!</definedName>
    <definedName name="BExXO278QHQN8JDK5425EJ615ECC" hidden="1">#REF!</definedName>
    <definedName name="BExXO4QVV7YZ6L5A7WZEMIA5AZOV" localSheetId="18" hidden="1">#REF!</definedName>
    <definedName name="BExXO4QVV7YZ6L5A7WZEMIA5AZOV" localSheetId="28" hidden="1">#REF!</definedName>
    <definedName name="BExXO4QVV7YZ6L5A7WZEMIA5AZOV" hidden="1">#REF!</definedName>
    <definedName name="BExXOBHOP0WGFHI2Y9AO4L440UVQ" localSheetId="18" hidden="1">#REF!</definedName>
    <definedName name="BExXOBHOP0WGFHI2Y9AO4L440UVQ" localSheetId="28" hidden="1">#REF!</definedName>
    <definedName name="BExXOBHOP0WGFHI2Y9AO4L440UVQ" hidden="1">#REF!</definedName>
    <definedName name="BExXOHHHX25B8F97636QMXFUDZQK" localSheetId="18" hidden="1">#REF!</definedName>
    <definedName name="BExXOHHHX25B8F97636QMXFUDZQK" localSheetId="28" hidden="1">#REF!</definedName>
    <definedName name="BExXOHHHX25B8F97636QMXFUDZQK" hidden="1">#REF!</definedName>
    <definedName name="BExXOHSAD2NSHOLLMZ2JWA4I3I1R" localSheetId="18" hidden="1">#REF!</definedName>
    <definedName name="BExXOHSAD2NSHOLLMZ2JWA4I3I1R" localSheetId="28" hidden="1">#REF!</definedName>
    <definedName name="BExXOHSAD2NSHOLLMZ2JWA4I3I1R" hidden="1">#REF!</definedName>
    <definedName name="BExXOJKWIJ6IFTV1RHIWHR91EZMW" localSheetId="18" hidden="1">#REF!</definedName>
    <definedName name="BExXOJKWIJ6IFTV1RHIWHR91EZMW" localSheetId="28" hidden="1">#REF!</definedName>
    <definedName name="BExXOJKWIJ6IFTV1RHIWHR91EZMW" hidden="1">#REF!</definedName>
    <definedName name="BExXP80B5FGA00JCM7UXKPI3PB7Y" localSheetId="18" hidden="1">#REF!</definedName>
    <definedName name="BExXP80B5FGA00JCM7UXKPI3PB7Y" localSheetId="28" hidden="1">#REF!</definedName>
    <definedName name="BExXP80B5FGA00JCM7UXKPI3PB7Y" hidden="1">#REF!</definedName>
    <definedName name="BExXP85M4WXYVN1UVHUTOEKEG5XS" localSheetId="18" hidden="1">#REF!</definedName>
    <definedName name="BExXP85M4WXYVN1UVHUTOEKEG5XS" localSheetId="28" hidden="1">#REF!</definedName>
    <definedName name="BExXP85M4WXYVN1UVHUTOEKEG5XS" hidden="1">#REF!</definedName>
    <definedName name="BExXPELOTHOAG0OWILLAH94OZV5J" localSheetId="18" hidden="1">#REF!</definedName>
    <definedName name="BExXPELOTHOAG0OWILLAH94OZV5J" localSheetId="28" hidden="1">#REF!</definedName>
    <definedName name="BExXPELOTHOAG0OWILLAH94OZV5J" hidden="1">#REF!</definedName>
    <definedName name="BExXPOSJRLJNYPU01QNNQ5URXP2U" localSheetId="18" hidden="1">#REF!</definedName>
    <definedName name="BExXPOSJRLJNYPU01QNNQ5URXP2U" localSheetId="28" hidden="1">#REF!</definedName>
    <definedName name="BExXPOSJRLJNYPU01QNNQ5URXP2U" hidden="1">#REF!</definedName>
    <definedName name="BExXPS31W1VD2NMIE4E37LHVDF0L" localSheetId="18" hidden="1">#REF!</definedName>
    <definedName name="BExXPS31W1VD2NMIE4E37LHVDF0L" localSheetId="28" hidden="1">#REF!</definedName>
    <definedName name="BExXPS31W1VD2NMIE4E37LHVDF0L" hidden="1">#REF!</definedName>
    <definedName name="BExXPZKYEMVF5JOC14HYOOYQK6JK" localSheetId="18" hidden="1">#REF!</definedName>
    <definedName name="BExXPZKYEMVF5JOC14HYOOYQK6JK" localSheetId="28" hidden="1">#REF!</definedName>
    <definedName name="BExXPZKYEMVF5JOC14HYOOYQK6JK" hidden="1">#REF!</definedName>
    <definedName name="BExXQ89PA10X79WBWOEP1AJX1OQM" localSheetId="18" hidden="1">#REF!</definedName>
    <definedName name="BExXQ89PA10X79WBWOEP1AJX1OQM" localSheetId="28" hidden="1">#REF!</definedName>
    <definedName name="BExXQ89PA10X79WBWOEP1AJX1OQM" hidden="1">#REF!</definedName>
    <definedName name="BExXQCGQGGYSI0LTRVR73MUO50AW" localSheetId="18" hidden="1">#REF!</definedName>
    <definedName name="BExXQCGQGGYSI0LTRVR73MUO50AW" localSheetId="28" hidden="1">#REF!</definedName>
    <definedName name="BExXQCGQGGYSI0LTRVR73MUO50AW" hidden="1">#REF!</definedName>
    <definedName name="BExXQEEXFHDQ8DSRAJSB5ET6J004" localSheetId="18" hidden="1">#REF!</definedName>
    <definedName name="BExXQEEXFHDQ8DSRAJSB5ET6J004" localSheetId="28" hidden="1">#REF!</definedName>
    <definedName name="BExXQEEXFHDQ8DSRAJSB5ET6J004" hidden="1">#REF!</definedName>
    <definedName name="BExXQH41O5HZAH8BO6HCFY8YC3TU" localSheetId="18" hidden="1">#REF!</definedName>
    <definedName name="BExXQH41O5HZAH8BO6HCFY8YC3TU" localSheetId="28" hidden="1">#REF!</definedName>
    <definedName name="BExXQH41O5HZAH8BO6HCFY8YC3TU" hidden="1">#REF!</definedName>
    <definedName name="BExXQJIEF5R3QQ6D8HO3NGPU0IQC" localSheetId="18" hidden="1">#REF!</definedName>
    <definedName name="BExXQJIEF5R3QQ6D8HO3NGPU0IQC" localSheetId="28" hidden="1">#REF!</definedName>
    <definedName name="BExXQJIEF5R3QQ6D8HO3NGPU0IQC" hidden="1">#REF!</definedName>
    <definedName name="BExXQRAVW0KPQXIJ59NG6UGTZB59" localSheetId="18" hidden="1">#REF!</definedName>
    <definedName name="BExXQRAVW0KPQXIJ59NG6UGTZB59" localSheetId="28" hidden="1">#REF!</definedName>
    <definedName name="BExXQRAVW0KPQXIJ59NG6UGTZB59" hidden="1">#REF!</definedName>
    <definedName name="BExXQU00K9ER4I1WM7T9J0W1E7ZC" localSheetId="18" hidden="1">#REF!</definedName>
    <definedName name="BExXQU00K9ER4I1WM7T9J0W1E7ZC" localSheetId="28" hidden="1">#REF!</definedName>
    <definedName name="BExXQU00K9ER4I1WM7T9J0W1E7ZC" hidden="1">#REF!</definedName>
    <definedName name="BExXQU00KOR7XLM8B13DGJ1MIQDY" localSheetId="18" hidden="1">#REF!</definedName>
    <definedName name="BExXQU00KOR7XLM8B13DGJ1MIQDY" localSheetId="28" hidden="1">#REF!</definedName>
    <definedName name="BExXQU00KOR7XLM8B13DGJ1MIQDY" hidden="1">#REF!</definedName>
    <definedName name="BExXQUG48Q1ISN53FE4MRROM0HSJ" localSheetId="18" hidden="1">#REF!</definedName>
    <definedName name="BExXQUG48Q1ISN53FE4MRROM0HSJ" localSheetId="28" hidden="1">#REF!</definedName>
    <definedName name="BExXQUG48Q1ISN53FE4MRROM0HSJ" hidden="1">#REF!</definedName>
    <definedName name="BExXQXG18PS8HGBOS03OSTQ0KEYC" localSheetId="18" hidden="1">#REF!</definedName>
    <definedName name="BExXQXG18PS8HGBOS03OSTQ0KEYC" localSheetId="28" hidden="1">#REF!</definedName>
    <definedName name="BExXQXG18PS8HGBOS03OSTQ0KEYC" hidden="1">#REF!</definedName>
    <definedName name="BExXQXQT4OAFQT5B0YB3USDJOJOB" localSheetId="18" hidden="1">#REF!</definedName>
    <definedName name="BExXQXQT4OAFQT5B0YB3USDJOJOB" localSheetId="28" hidden="1">#REF!</definedName>
    <definedName name="BExXQXQT4OAFQT5B0YB3USDJOJOB" hidden="1">#REF!</definedName>
    <definedName name="BExXR3FSEXAHSXEQNJORWFCPX86N" localSheetId="18" hidden="1">#REF!</definedName>
    <definedName name="BExXR3FSEXAHSXEQNJORWFCPX86N" localSheetId="28" hidden="1">#REF!</definedName>
    <definedName name="BExXR3FSEXAHSXEQNJORWFCPX86N" hidden="1">#REF!</definedName>
    <definedName name="BExXR3W3FKYQBLR299HO9RZ70C43" localSheetId="18" hidden="1">#REF!</definedName>
    <definedName name="BExXR3W3FKYQBLR299HO9RZ70C43" localSheetId="28" hidden="1">#REF!</definedName>
    <definedName name="BExXR3W3FKYQBLR299HO9RZ70C43" hidden="1">#REF!</definedName>
    <definedName name="BExXR46U23CRRBV6IZT982MAEQKI" localSheetId="18" hidden="1">#REF!</definedName>
    <definedName name="BExXR46U23CRRBV6IZT982MAEQKI" localSheetId="28" hidden="1">#REF!</definedName>
    <definedName name="BExXR46U23CRRBV6IZT982MAEQKI" hidden="1">#REF!</definedName>
    <definedName name="BExXR6A8W3ND3XDZXBMQZ1VCAXHG" localSheetId="18" hidden="1">#REF!</definedName>
    <definedName name="BExXR6A8W3ND3XDZXBMQZ1VCAXHG" localSheetId="28" hidden="1">#REF!</definedName>
    <definedName name="BExXR6A8W3ND3XDZXBMQZ1VCAXHG" hidden="1">#REF!</definedName>
    <definedName name="BExXR7HKNHT37B4OOA9K9191PP22" localSheetId="18" hidden="1">#REF!</definedName>
    <definedName name="BExXR7HKNHT37B4OOA9K9191PP22" localSheetId="28" hidden="1">#REF!</definedName>
    <definedName name="BExXR7HKNHT37B4OOA9K9191PP22" hidden="1">#REF!</definedName>
    <definedName name="BExXR8OKAVX7O70V5IYG2PRKXSTI" localSheetId="18" hidden="1">#REF!</definedName>
    <definedName name="BExXR8OKAVX7O70V5IYG2PRKXSTI" localSheetId="28" hidden="1">#REF!</definedName>
    <definedName name="BExXR8OKAVX7O70V5IYG2PRKXSTI" hidden="1">#REF!</definedName>
    <definedName name="BExXRA6N6XCLQM6XDV724ZIH6G93" localSheetId="18" hidden="1">#REF!</definedName>
    <definedName name="BExXRA6N6XCLQM6XDV724ZIH6G93" localSheetId="28" hidden="1">#REF!</definedName>
    <definedName name="BExXRA6N6XCLQM6XDV724ZIH6G93" hidden="1">#REF!</definedName>
    <definedName name="BExXRABZ1CNKCG6K1MR6OUFHF7J9" localSheetId="18" hidden="1">#REF!</definedName>
    <definedName name="BExXRABZ1CNKCG6K1MR6OUFHF7J9" localSheetId="28" hidden="1">#REF!</definedName>
    <definedName name="BExXRABZ1CNKCG6K1MR6OUFHF7J9" hidden="1">#REF!</definedName>
    <definedName name="BExXRBOFETC0OTJ6WY3VPMFH03VB" localSheetId="18" hidden="1">#REF!</definedName>
    <definedName name="BExXRBOFETC0OTJ6WY3VPMFH03VB" localSheetId="28" hidden="1">#REF!</definedName>
    <definedName name="BExXRBOFETC0OTJ6WY3VPMFH03VB" hidden="1">#REF!</definedName>
    <definedName name="BExXRD13K1S9Y3JGR7CXSONT7RJZ" localSheetId="18" hidden="1">#REF!</definedName>
    <definedName name="BExXRD13K1S9Y3JGR7CXSONT7RJZ" localSheetId="28" hidden="1">#REF!</definedName>
    <definedName name="BExXRD13K1S9Y3JGR7CXSONT7RJZ" hidden="1">#REF!</definedName>
    <definedName name="BExXRIFB4QQ87QIGA9AG0NXP577K" localSheetId="18" hidden="1">#REF!</definedName>
    <definedName name="BExXRIFB4QQ87QIGA9AG0NXP577K" localSheetId="28" hidden="1">#REF!</definedName>
    <definedName name="BExXRIFB4QQ87QIGA9AG0NXP577K" hidden="1">#REF!</definedName>
    <definedName name="BExXRIQ2JF2CVTRDQX2D9SPH7FTN" localSheetId="18" hidden="1">#REF!</definedName>
    <definedName name="BExXRIQ2JF2CVTRDQX2D9SPH7FTN" localSheetId="28" hidden="1">#REF!</definedName>
    <definedName name="BExXRIQ2JF2CVTRDQX2D9SPH7FTN" hidden="1">#REF!</definedName>
    <definedName name="BExXRO4A6VUH1F4XV8N1BRJ4896W" localSheetId="18" hidden="1">#REF!</definedName>
    <definedName name="BExXRO4A6VUH1F4XV8N1BRJ4896W" localSheetId="28" hidden="1">#REF!</definedName>
    <definedName name="BExXRO4A6VUH1F4XV8N1BRJ4896W" hidden="1">#REF!</definedName>
    <definedName name="BExXRO9N1SNJZGKD90P4K7FU1J0P" localSheetId="18" hidden="1">#REF!</definedName>
    <definedName name="BExXRO9N1SNJZGKD90P4K7FU1J0P" localSheetId="28" hidden="1">#REF!</definedName>
    <definedName name="BExXRO9N1SNJZGKD90P4K7FU1J0P" hidden="1">#REF!</definedName>
    <definedName name="BExXROF2MWDZ7IFXX27XOJ79Q86E" localSheetId="18" hidden="1">#REF!</definedName>
    <definedName name="BExXROF2MWDZ7IFXX27XOJ79Q86E" localSheetId="28" hidden="1">#REF!</definedName>
    <definedName name="BExXROF2MWDZ7IFXX27XOJ79Q86E" hidden="1">#REF!</definedName>
    <definedName name="BExXRV5QP3Z0KAQ1EQT9JYT2FV0L" localSheetId="18" hidden="1">#REF!</definedName>
    <definedName name="BExXRV5QP3Z0KAQ1EQT9JYT2FV0L" localSheetId="28" hidden="1">#REF!</definedName>
    <definedName name="BExXRV5QP3Z0KAQ1EQT9JYT2FV0L" hidden="1">#REF!</definedName>
    <definedName name="BExXRZ20LZZCW8LVGDK0XETOTSAI" localSheetId="18" hidden="1">#REF!</definedName>
    <definedName name="BExXRZ20LZZCW8LVGDK0XETOTSAI" localSheetId="28" hidden="1">#REF!</definedName>
    <definedName name="BExXRZ20LZZCW8LVGDK0XETOTSAI" hidden="1">#REF!</definedName>
    <definedName name="BExXS4R1GKUJQX6MHUIUN4S3SCAS" localSheetId="18" hidden="1">#REF!</definedName>
    <definedName name="BExXS4R1GKUJQX6MHUIUN4S3SCAS" localSheetId="28" hidden="1">#REF!</definedName>
    <definedName name="BExXS4R1GKUJQX6MHUIUN4S3SCAS" hidden="1">#REF!</definedName>
    <definedName name="BExXS63O4OMWMNXXAODZQFSDG33N" localSheetId="18" hidden="1">#REF!</definedName>
    <definedName name="BExXS63O4OMWMNXXAODZQFSDG33N" localSheetId="28" hidden="1">#REF!</definedName>
    <definedName name="BExXS63O4OMWMNXXAODZQFSDG33N" hidden="1">#REF!</definedName>
    <definedName name="BExXSBSP1TOY051HSPEPM0AEIO2M" localSheetId="18" hidden="1">#REF!</definedName>
    <definedName name="BExXSBSP1TOY051HSPEPM0AEIO2M" localSheetId="28" hidden="1">#REF!</definedName>
    <definedName name="BExXSBSP1TOY051HSPEPM0AEIO2M" hidden="1">#REF!</definedName>
    <definedName name="BExXSC8RFK5D68FJD2HI4K66SA6I" localSheetId="18" hidden="1">#REF!</definedName>
    <definedName name="BExXSC8RFK5D68FJD2HI4K66SA6I" localSheetId="28" hidden="1">#REF!</definedName>
    <definedName name="BExXSC8RFK5D68FJD2HI4K66SA6I" hidden="1">#REF!</definedName>
    <definedName name="BExXSCP0AZ5MYCC2UFG2GLBCV1CC" localSheetId="18" hidden="1">#REF!</definedName>
    <definedName name="BExXSCP0AZ5MYCC2UFG2GLBCV1CC" localSheetId="28" hidden="1">#REF!</definedName>
    <definedName name="BExXSCP0AZ5MYCC2UFG2GLBCV1CC" hidden="1">#REF!</definedName>
    <definedName name="BExXSNHC88W4UMXEOIOOATJAIKZO" localSheetId="18" hidden="1">#REF!</definedName>
    <definedName name="BExXSNHC88W4UMXEOIOOATJAIKZO" localSheetId="28" hidden="1">#REF!</definedName>
    <definedName name="BExXSNHC88W4UMXEOIOOATJAIKZO" hidden="1">#REF!</definedName>
    <definedName name="BExXSTBS08WIA9TLALV3UQ2Z3MRG" localSheetId="18" hidden="1">#REF!</definedName>
    <definedName name="BExXSTBS08WIA9TLALV3UQ2Z3MRG" localSheetId="28" hidden="1">#REF!</definedName>
    <definedName name="BExXSTBS08WIA9TLALV3UQ2Z3MRG" hidden="1">#REF!</definedName>
    <definedName name="BExXSVQ2WOJJ73YEO8Q2FK60V4G8" localSheetId="18" hidden="1">#REF!</definedName>
    <definedName name="BExXSVQ2WOJJ73YEO8Q2FK60V4G8" localSheetId="28" hidden="1">#REF!</definedName>
    <definedName name="BExXSVQ2WOJJ73YEO8Q2FK60V4G8" hidden="1">#REF!</definedName>
    <definedName name="BExXTER5A2EQ14KN6J0MVATIHVKN" localSheetId="18" hidden="1">#REF!</definedName>
    <definedName name="BExXTER5A2EQ14KN6J0MVATIHVKN" localSheetId="28" hidden="1">#REF!</definedName>
    <definedName name="BExXTER5A2EQ14KN6J0MVATIHVKN" hidden="1">#REF!</definedName>
    <definedName name="BExXTHLRNL82GN7KZY3TOLO508N7" localSheetId="18" hidden="1">#REF!</definedName>
    <definedName name="BExXTHLRNL82GN7KZY3TOLO508N7" localSheetId="28" hidden="1">#REF!</definedName>
    <definedName name="BExXTHLRNL82GN7KZY3TOLO508N7" hidden="1">#REF!</definedName>
    <definedName name="BExXTL72MKEQSQH9L2OTFLU8DM2B" localSheetId="18" hidden="1">#REF!</definedName>
    <definedName name="BExXTL72MKEQSQH9L2OTFLU8DM2B" localSheetId="28" hidden="1">#REF!</definedName>
    <definedName name="BExXTL72MKEQSQH9L2OTFLU8DM2B" hidden="1">#REF!</definedName>
    <definedName name="BExXTM3M4RTCRSX7VGAXGQNPP668" localSheetId="18" hidden="1">#REF!</definedName>
    <definedName name="BExXTM3M4RTCRSX7VGAXGQNPP668" localSheetId="28" hidden="1">#REF!</definedName>
    <definedName name="BExXTM3M4RTCRSX7VGAXGQNPP668" hidden="1">#REF!</definedName>
    <definedName name="BExXTOCF78J7WY6FOVBRY1N2RBBR" localSheetId="18" hidden="1">#REF!</definedName>
    <definedName name="BExXTOCF78J7WY6FOVBRY1N2RBBR" localSheetId="28" hidden="1">#REF!</definedName>
    <definedName name="BExXTOCF78J7WY6FOVBRY1N2RBBR" hidden="1">#REF!</definedName>
    <definedName name="BExXTP3GYO6Z9RTKKT10XA0UTV3T" localSheetId="18" hidden="1">#REF!</definedName>
    <definedName name="BExXTP3GYO6Z9RTKKT10XA0UTV3T" localSheetId="28" hidden="1">#REF!</definedName>
    <definedName name="BExXTP3GYO6Z9RTKKT10XA0UTV3T" hidden="1">#REF!</definedName>
    <definedName name="BExXTRN4AFX9QW6YC4HNGBBD5R08" localSheetId="18" hidden="1">#REF!</definedName>
    <definedName name="BExXTRN4AFX9QW6YC4HNGBBD5R08" localSheetId="28" hidden="1">#REF!</definedName>
    <definedName name="BExXTRN4AFX9QW6YC4HNGBBD5R08" hidden="1">#REF!</definedName>
    <definedName name="BExXTV8M7YIG5C64O046DN613ZRO" localSheetId="18" hidden="1">#REF!</definedName>
    <definedName name="BExXTV8M7YIG5C64O046DN613ZRO" localSheetId="28" hidden="1">#REF!</definedName>
    <definedName name="BExXTV8M7YIG5C64O046DN613ZRO" hidden="1">#REF!</definedName>
    <definedName name="BExXTVDXQ7ZX3THNLFJXFAONW0AI" localSheetId="18" hidden="1">#REF!</definedName>
    <definedName name="BExXTVDXQ7ZX3THNLFJXFAONW0AI" localSheetId="28" hidden="1">#REF!</definedName>
    <definedName name="BExXTVDXQ7ZX3THNLFJXFAONW0AI" hidden="1">#REF!</definedName>
    <definedName name="BExXTZKZ4CG92ZQLIRKEXXH9BFIR" localSheetId="18" hidden="1">#REF!</definedName>
    <definedName name="BExXTZKZ4CG92ZQLIRKEXXH9BFIR" localSheetId="28" hidden="1">#REF!</definedName>
    <definedName name="BExXTZKZ4CG92ZQLIRKEXXH9BFIR" hidden="1">#REF!</definedName>
    <definedName name="BExXU4J2BM2964GD5UZHM752Q4NS" localSheetId="18" hidden="1">#REF!</definedName>
    <definedName name="BExXU4J2BM2964GD5UZHM752Q4NS" localSheetId="28" hidden="1">#REF!</definedName>
    <definedName name="BExXU4J2BM2964GD5UZHM752Q4NS" hidden="1">#REF!</definedName>
    <definedName name="BExXU6XDTT7RM93KILIDEYPA9XKF" localSheetId="18" hidden="1">#REF!</definedName>
    <definedName name="BExXU6XDTT7RM93KILIDEYPA9XKF" localSheetId="28" hidden="1">#REF!</definedName>
    <definedName name="BExXU6XDTT7RM93KILIDEYPA9XKF" hidden="1">#REF!</definedName>
    <definedName name="BExXU8VLZA7WLPZ3RAQZGNERUD26" localSheetId="18" hidden="1">#REF!</definedName>
    <definedName name="BExXU8VLZA7WLPZ3RAQZGNERUD26" localSheetId="28" hidden="1">#REF!</definedName>
    <definedName name="BExXU8VLZA7WLPZ3RAQZGNERUD26" hidden="1">#REF!</definedName>
    <definedName name="BExXUB9RSLSCNN5ETLXY72DAPZZM" localSheetId="18" hidden="1">#REF!</definedName>
    <definedName name="BExXUB9RSLSCNN5ETLXY72DAPZZM" localSheetId="28" hidden="1">#REF!</definedName>
    <definedName name="BExXUB9RSLSCNN5ETLXY72DAPZZM" hidden="1">#REF!</definedName>
    <definedName name="BExXUFRM82XQIN2T8KGLDQL1IBQW" localSheetId="18" hidden="1">#REF!</definedName>
    <definedName name="BExXUFRM82XQIN2T8KGLDQL1IBQW" localSheetId="28" hidden="1">#REF!</definedName>
    <definedName name="BExXUFRM82XQIN2T8KGLDQL1IBQW" hidden="1">#REF!</definedName>
    <definedName name="BExXUQEQBF6FI240ZGIF9YXZSRAU" localSheetId="18" hidden="1">#REF!</definedName>
    <definedName name="BExXUQEQBF6FI240ZGIF9YXZSRAU" localSheetId="28" hidden="1">#REF!</definedName>
    <definedName name="BExXUQEQBF6FI240ZGIF9YXZSRAU" hidden="1">#REF!</definedName>
    <definedName name="BExXUX02UQ8LJPBZ4YBORILFR0W0" localSheetId="18" hidden="1">#REF!</definedName>
    <definedName name="BExXUX02UQ8LJPBZ4YBORILFR0W0" localSheetId="28" hidden="1">#REF!</definedName>
    <definedName name="BExXUX02UQ8LJPBZ4YBORILFR0W0" hidden="1">#REF!</definedName>
    <definedName name="BExXUYND6EJO7CJ5KRICV4O1JNWK" localSheetId="18" hidden="1">#REF!</definedName>
    <definedName name="BExXUYND6EJO7CJ5KRICV4O1JNWK" localSheetId="28" hidden="1">#REF!</definedName>
    <definedName name="BExXUYND6EJO7CJ5KRICV4O1JNWK" hidden="1">#REF!</definedName>
    <definedName name="BExXV6FWG4H3S2QEUJZYIXILNGJ7" localSheetId="18" hidden="1">#REF!</definedName>
    <definedName name="BExXV6FWG4H3S2QEUJZYIXILNGJ7" localSheetId="28" hidden="1">#REF!</definedName>
    <definedName name="BExXV6FWG4H3S2QEUJZYIXILNGJ7" hidden="1">#REF!</definedName>
    <definedName name="BExXVK87BMMO6LHKV0CFDNIQVIBS" localSheetId="18" hidden="1">#REF!</definedName>
    <definedName name="BExXVK87BMMO6LHKV0CFDNIQVIBS" localSheetId="28" hidden="1">#REF!</definedName>
    <definedName name="BExXVK87BMMO6LHKV0CFDNIQVIBS" hidden="1">#REF!</definedName>
    <definedName name="BExXVKZ9WXPGL6IVY6T61IDD771I" localSheetId="18" hidden="1">#REF!</definedName>
    <definedName name="BExXVKZ9WXPGL6IVY6T61IDD771I" localSheetId="28" hidden="1">#REF!</definedName>
    <definedName name="BExXVKZ9WXPGL6IVY6T61IDD771I" hidden="1">#REF!</definedName>
    <definedName name="BExXVLA319WCSEOVHB05KDUSU054" localSheetId="18" hidden="1">#REF!</definedName>
    <definedName name="BExXVLA319WCSEOVHB05KDUSU054" localSheetId="28" hidden="1">#REF!</definedName>
    <definedName name="BExXVLA319WCSEOVHB05KDUSU054" hidden="1">#REF!</definedName>
    <definedName name="BExXVTTG5YRCSTI0UL141BKR36SU" localSheetId="18" hidden="1">#REF!</definedName>
    <definedName name="BExXVTTG5YRCSTI0UL141BKR36SU" localSheetId="28" hidden="1">#REF!</definedName>
    <definedName name="BExXVTTG5YRCSTI0UL141BKR36SU" hidden="1">#REF!</definedName>
    <definedName name="BExXVYWX74VKI8BDDSX9U85460MB" localSheetId="18" hidden="1">#REF!</definedName>
    <definedName name="BExXVYWX74VKI8BDDSX9U85460MB" localSheetId="28" hidden="1">#REF!</definedName>
    <definedName name="BExXVYWX74VKI8BDDSX9U85460MB" hidden="1">#REF!</definedName>
    <definedName name="BExXW27MMXHXUXX78SDTBE1JYTHT" localSheetId="18" hidden="1">#REF!</definedName>
    <definedName name="BExXW27MMXHXUXX78SDTBE1JYTHT" localSheetId="28" hidden="1">#REF!</definedName>
    <definedName name="BExXW27MMXHXUXX78SDTBE1JYTHT" hidden="1">#REF!</definedName>
    <definedName name="BExXW2YIM2MYBSHRIX0RP9D4PRMN" localSheetId="18" hidden="1">#REF!</definedName>
    <definedName name="BExXW2YIM2MYBSHRIX0RP9D4PRMN" localSheetId="28" hidden="1">#REF!</definedName>
    <definedName name="BExXW2YIM2MYBSHRIX0RP9D4PRMN" hidden="1">#REF!</definedName>
    <definedName name="BExXWBNE4KTFSXKVSRF6WX039WPB" localSheetId="18" hidden="1">#REF!</definedName>
    <definedName name="BExXWBNE4KTFSXKVSRF6WX039WPB" localSheetId="28" hidden="1">#REF!</definedName>
    <definedName name="BExXWBNE4KTFSXKVSRF6WX039WPB" hidden="1">#REF!</definedName>
    <definedName name="BExXWFP5AYE7EHYTJWBZSQ8PQ0YX" localSheetId="18" hidden="1">#REF!</definedName>
    <definedName name="BExXWFP5AYE7EHYTJWBZSQ8PQ0YX" localSheetId="28" hidden="1">#REF!</definedName>
    <definedName name="BExXWFP5AYE7EHYTJWBZSQ8PQ0YX" hidden="1">#REF!</definedName>
    <definedName name="BExXWIUCR0LXM58OVKZT2APLVTIA" localSheetId="18" hidden="1">#REF!</definedName>
    <definedName name="BExXWIUCR0LXM58OVKZT2APLVTIA" localSheetId="28" hidden="1">#REF!</definedName>
    <definedName name="BExXWIUCR0LXM58OVKZT2APLVTIA" hidden="1">#REF!</definedName>
    <definedName name="BExXWTXJEA32DLC6QKN10QB955JT" localSheetId="18" hidden="1">#REF!</definedName>
    <definedName name="BExXWTXJEA32DLC6QKN10QB955JT" localSheetId="28" hidden="1">#REF!</definedName>
    <definedName name="BExXWTXJEA32DLC6QKN10QB955JT" hidden="1">#REF!</definedName>
    <definedName name="BExXWVFIBQT8OY1O41FRFPFGXQHK" localSheetId="18" hidden="1">#REF!</definedName>
    <definedName name="BExXWVFIBQT8OY1O41FRFPFGXQHK" localSheetId="28" hidden="1">#REF!</definedName>
    <definedName name="BExXWVFIBQT8OY1O41FRFPFGXQHK" hidden="1">#REF!</definedName>
    <definedName name="BExXWWXHBZHA9J3N8K47F84X0M0L" localSheetId="18" hidden="1">#REF!</definedName>
    <definedName name="BExXWWXHBZHA9J3N8K47F84X0M0L" localSheetId="28" hidden="1">#REF!</definedName>
    <definedName name="BExXWWXHBZHA9J3N8K47F84X0M0L" hidden="1">#REF!</definedName>
    <definedName name="BExXXBM521DL8R4ZX7NZ3DBCUOR5" localSheetId="18" hidden="1">#REF!</definedName>
    <definedName name="BExXXBM521DL8R4ZX7NZ3DBCUOR5" localSheetId="28" hidden="1">#REF!</definedName>
    <definedName name="BExXXBM521DL8R4ZX7NZ3DBCUOR5" hidden="1">#REF!</definedName>
    <definedName name="BExXXC7OZI33XZ03NRMEP7VRLQK4" localSheetId="18" hidden="1">#REF!</definedName>
    <definedName name="BExXXC7OZI33XZ03NRMEP7VRLQK4" localSheetId="28" hidden="1">#REF!</definedName>
    <definedName name="BExXXC7OZI33XZ03NRMEP7VRLQK4" hidden="1">#REF!</definedName>
    <definedName name="BExXXH5N3NKBQ7BCJPJTBF8CYM2Q" localSheetId="18" hidden="1">#REF!</definedName>
    <definedName name="BExXXH5N3NKBQ7BCJPJTBF8CYM2Q" localSheetId="28" hidden="1">#REF!</definedName>
    <definedName name="BExXXH5N3NKBQ7BCJPJTBF8CYM2Q" hidden="1">#REF!</definedName>
    <definedName name="BExXXI7HHXLBLUEW7EQ73TALJF48" localSheetId="18" hidden="1">#REF!</definedName>
    <definedName name="BExXXI7HHXLBLUEW7EQ73TALJF48" localSheetId="28" hidden="1">#REF!</definedName>
    <definedName name="BExXXI7HHXLBLUEW7EQ73TALJF48" hidden="1">#REF!</definedName>
    <definedName name="BExXXKWLM4D541BH6O8GOJMHFHMW" localSheetId="18" hidden="1">#REF!</definedName>
    <definedName name="BExXXKWLM4D541BH6O8GOJMHFHMW" localSheetId="28" hidden="1">#REF!</definedName>
    <definedName name="BExXXKWLM4D541BH6O8GOJMHFHMW" hidden="1">#REF!</definedName>
    <definedName name="BExXXNR17I6P4FQZPQF2ZXDFYB6C" localSheetId="18" hidden="1">#REF!</definedName>
    <definedName name="BExXXNR17I6P4FQZPQF2ZXDFYB6C" localSheetId="28" hidden="1">#REF!</definedName>
    <definedName name="BExXXNR17I6P4FQZPQF2ZXDFYB6C" hidden="1">#REF!</definedName>
    <definedName name="BExXXPPA1Q87XPI97X0OXCPBPDON" localSheetId="18" hidden="1">#REF!</definedName>
    <definedName name="BExXXPPA1Q87XPI97X0OXCPBPDON" localSheetId="28" hidden="1">#REF!</definedName>
    <definedName name="BExXXPPA1Q87XPI97X0OXCPBPDON" hidden="1">#REF!</definedName>
    <definedName name="BExXXVUDA98IZTQ6MANKU4MTTDVR" localSheetId="18" hidden="1">#REF!</definedName>
    <definedName name="BExXXVUDA98IZTQ6MANKU4MTTDVR" localSheetId="28" hidden="1">#REF!</definedName>
    <definedName name="BExXXVUDA98IZTQ6MANKU4MTTDVR" hidden="1">#REF!</definedName>
    <definedName name="BExXXZQNZY6IZI45DJXJK0MQZWA7" localSheetId="18" hidden="1">#REF!</definedName>
    <definedName name="BExXXZQNZY6IZI45DJXJK0MQZWA7" localSheetId="28" hidden="1">#REF!</definedName>
    <definedName name="BExXXZQNZY6IZI45DJXJK0MQZWA7" hidden="1">#REF!</definedName>
    <definedName name="BExXY5QFG6QP94SFT3935OBM8Y4K" localSheetId="18" hidden="1">#REF!</definedName>
    <definedName name="BExXY5QFG6QP94SFT3935OBM8Y4K" localSheetId="28" hidden="1">#REF!</definedName>
    <definedName name="BExXY5QFG6QP94SFT3935OBM8Y4K" hidden="1">#REF!</definedName>
    <definedName name="BExXY7TYEBFXRYUYIFHTN65RJ8EW" localSheetId="18" hidden="1">#REF!</definedName>
    <definedName name="BExXY7TYEBFXRYUYIFHTN65RJ8EW" localSheetId="28" hidden="1">#REF!</definedName>
    <definedName name="BExXY7TYEBFXRYUYIFHTN65RJ8EW" hidden="1">#REF!</definedName>
    <definedName name="BExXYLBHANUXC5FCTDDTGOVD3GQS" localSheetId="18" hidden="1">#REF!</definedName>
    <definedName name="BExXYLBHANUXC5FCTDDTGOVD3GQS" localSheetId="28" hidden="1">#REF!</definedName>
    <definedName name="BExXYLBHANUXC5FCTDDTGOVD3GQS" hidden="1">#REF!</definedName>
    <definedName name="BExXYMNYAYH3WA2ZCFAYKZID9ZCI" localSheetId="18" hidden="1">#REF!</definedName>
    <definedName name="BExXYMNYAYH3WA2ZCFAYKZID9ZCI" localSheetId="28" hidden="1">#REF!</definedName>
    <definedName name="BExXYMNYAYH3WA2ZCFAYKZID9ZCI" hidden="1">#REF!</definedName>
    <definedName name="BExXYYT12SVN2VDMLVNV4P3ISD8T" localSheetId="18" hidden="1">#REF!</definedName>
    <definedName name="BExXYYT12SVN2VDMLVNV4P3ISD8T" localSheetId="28" hidden="1">#REF!</definedName>
    <definedName name="BExXYYT12SVN2VDMLVNV4P3ISD8T" hidden="1">#REF!</definedName>
    <definedName name="BExXYZ3SPSRCWM4YHTPZDCOLZPHR" localSheetId="18" hidden="1">#REF!</definedName>
    <definedName name="BExXYZ3SPSRCWM4YHTPZDCOLZPHR" localSheetId="28" hidden="1">#REF!</definedName>
    <definedName name="BExXYZ3SPSRCWM4YHTPZDCOLZPHR" hidden="1">#REF!</definedName>
    <definedName name="BExXZFVV4YB42AZ3H1I40YG3JAPU" localSheetId="18" hidden="1">#REF!</definedName>
    <definedName name="BExXZFVV4YB42AZ3H1I40YG3JAPU" localSheetId="28" hidden="1">#REF!</definedName>
    <definedName name="BExXZFVV4YB42AZ3H1I40YG3JAPU" hidden="1">#REF!</definedName>
    <definedName name="BExXZG1CQE1M9TDJ99253H6JVGIH" localSheetId="18" hidden="1">#REF!</definedName>
    <definedName name="BExXZG1CQE1M9TDJ99253H6JVGIH" localSheetId="28" hidden="1">#REF!</definedName>
    <definedName name="BExXZG1CQE1M9TDJ99253H6JVGIH" hidden="1">#REF!</definedName>
    <definedName name="BExXZHJ9T2JELF12CHHGD54J1B0C" localSheetId="18" hidden="1">#REF!</definedName>
    <definedName name="BExXZHJ9T2JELF12CHHGD54J1B0C" localSheetId="28" hidden="1">#REF!</definedName>
    <definedName name="BExXZHJ9T2JELF12CHHGD54J1B0C" hidden="1">#REF!</definedName>
    <definedName name="BExXZNJ2X1TK2LRK5ZY3MX49H5T7" localSheetId="18" hidden="1">#REF!</definedName>
    <definedName name="BExXZNJ2X1TK2LRK5ZY3MX49H5T7" localSheetId="28" hidden="1">#REF!</definedName>
    <definedName name="BExXZNJ2X1TK2LRK5ZY3MX49H5T7" hidden="1">#REF!</definedName>
    <definedName name="BExXZOVPCEP495TQSON6PSRQ8XCY" localSheetId="18" hidden="1">#REF!</definedName>
    <definedName name="BExXZOVPCEP495TQSON6PSRQ8XCY" localSheetId="28" hidden="1">#REF!</definedName>
    <definedName name="BExXZOVPCEP495TQSON6PSRQ8XCY" hidden="1">#REF!</definedName>
    <definedName name="BExXZXKH7NBARQQAZM69Z57IH1MM" localSheetId="18" hidden="1">#REF!</definedName>
    <definedName name="BExXZXKH7NBARQQAZM69Z57IH1MM" localSheetId="28" hidden="1">#REF!</definedName>
    <definedName name="BExXZXKH7NBARQQAZM69Z57IH1MM" hidden="1">#REF!</definedName>
    <definedName name="BExY07WSDH5QEVM7BJXJK2ZRAI1O" localSheetId="18" hidden="1">#REF!</definedName>
    <definedName name="BExY07WSDH5QEVM7BJXJK2ZRAI1O" localSheetId="28" hidden="1">#REF!</definedName>
    <definedName name="BExY07WSDH5QEVM7BJXJK2ZRAI1O" hidden="1">#REF!</definedName>
    <definedName name="BExY09PJJWYWGWWLX3YT8EVK0YV4" localSheetId="18" hidden="1">#REF!</definedName>
    <definedName name="BExY09PJJWYWGWWLX3YT8EVK0YV4" localSheetId="28" hidden="1">#REF!</definedName>
    <definedName name="BExY09PJJWYWGWWLX3YT8EVK0YV4" hidden="1">#REF!</definedName>
    <definedName name="BExY0C3UBVC4M59JIRXVQ8OWAJC1" localSheetId="18" hidden="1">#REF!</definedName>
    <definedName name="BExY0C3UBVC4M59JIRXVQ8OWAJC1" localSheetId="28" hidden="1">#REF!</definedName>
    <definedName name="BExY0C3UBVC4M59JIRXVQ8OWAJC1" hidden="1">#REF!</definedName>
    <definedName name="BExY0ENH6ZXHW155XIGS0F46T43M" localSheetId="18" hidden="1">#REF!</definedName>
    <definedName name="BExY0ENH6ZXHW155XIGS0F46T43M" localSheetId="28" hidden="1">#REF!</definedName>
    <definedName name="BExY0ENH6ZXHW155XIGS0F46T43M" hidden="1">#REF!</definedName>
    <definedName name="BExY0IEEUB9SRGD9I14IDCPO5GV4" localSheetId="18" hidden="1">#REF!</definedName>
    <definedName name="BExY0IEEUB9SRGD9I14IDCPO5GV4" localSheetId="28" hidden="1">#REF!</definedName>
    <definedName name="BExY0IEEUB9SRGD9I14IDCPO5GV4" hidden="1">#REF!</definedName>
    <definedName name="BExY0LEAAM7MUGBRLXD6KXBOHZ6S" localSheetId="18" hidden="1">#REF!</definedName>
    <definedName name="BExY0LEAAM7MUGBRLXD6KXBOHZ6S" localSheetId="28" hidden="1">#REF!</definedName>
    <definedName name="BExY0LEAAM7MUGBRLXD6KXBOHZ6S" hidden="1">#REF!</definedName>
    <definedName name="BExY0OE8GFHMLLTEAFIOQTOPEVPB" localSheetId="18" hidden="1">#REF!</definedName>
    <definedName name="BExY0OE8GFHMLLTEAFIOQTOPEVPB" localSheetId="28" hidden="1">#REF!</definedName>
    <definedName name="BExY0OE8GFHMLLTEAFIOQTOPEVPB" hidden="1">#REF!</definedName>
    <definedName name="BExY0OJHW85S0VKBA8T4HTYPYBOS" localSheetId="18" hidden="1">#REF!</definedName>
    <definedName name="BExY0OJHW85S0VKBA8T4HTYPYBOS" localSheetId="28" hidden="1">#REF!</definedName>
    <definedName name="BExY0OJHW85S0VKBA8T4HTYPYBOS" hidden="1">#REF!</definedName>
    <definedName name="BExY0T1E034D7XAXNC6F7540LLIE" localSheetId="18" hidden="1">#REF!</definedName>
    <definedName name="BExY0T1E034D7XAXNC6F7540LLIE" localSheetId="28" hidden="1">#REF!</definedName>
    <definedName name="BExY0T1E034D7XAXNC6F7540LLIE" hidden="1">#REF!</definedName>
    <definedName name="BExY0XTZLHN49J2JH94BYTKBJLT3" localSheetId="18" hidden="1">#REF!</definedName>
    <definedName name="BExY0XTZLHN49J2JH94BYTKBJLT3" localSheetId="28" hidden="1">#REF!</definedName>
    <definedName name="BExY0XTZLHN49J2JH94BYTKBJLT3" hidden="1">#REF!</definedName>
    <definedName name="BExY11FH9TXHERUYGG8FE50U7H7J" localSheetId="18" hidden="1">#REF!</definedName>
    <definedName name="BExY11FH9TXHERUYGG8FE50U7H7J" localSheetId="28" hidden="1">#REF!</definedName>
    <definedName name="BExY11FH9TXHERUYGG8FE50U7H7J" hidden="1">#REF!</definedName>
    <definedName name="BExY180UKNW5NIAWD6ZUYTFEH8QS" localSheetId="18" hidden="1">#REF!</definedName>
    <definedName name="BExY180UKNW5NIAWD6ZUYTFEH8QS" localSheetId="28" hidden="1">#REF!</definedName>
    <definedName name="BExY180UKNW5NIAWD6ZUYTFEH8QS" hidden="1">#REF!</definedName>
    <definedName name="BExY1DPTV4LSY9MEOUGXF8X052NA" localSheetId="18" hidden="1">#REF!</definedName>
    <definedName name="BExY1DPTV4LSY9MEOUGXF8X052NA" localSheetId="28" hidden="1">#REF!</definedName>
    <definedName name="BExY1DPTV4LSY9MEOUGXF8X052NA" hidden="1">#REF!</definedName>
    <definedName name="BExY1GK9ELBEKDD7O6HR6DUO8YGO" localSheetId="18" hidden="1">#REF!</definedName>
    <definedName name="BExY1GK9ELBEKDD7O6HR6DUO8YGO" localSheetId="28" hidden="1">#REF!</definedName>
    <definedName name="BExY1GK9ELBEKDD7O6HR6DUO8YGO" hidden="1">#REF!</definedName>
    <definedName name="BExY1NWOXXFV9GGZ3PX444LZ8TVX" localSheetId="18" hidden="1">#REF!</definedName>
    <definedName name="BExY1NWOXXFV9GGZ3PX444LZ8TVX" localSheetId="28" hidden="1">#REF!</definedName>
    <definedName name="BExY1NWOXXFV9GGZ3PX444LZ8TVX" hidden="1">#REF!</definedName>
    <definedName name="BExY1UCL0RND63LLSM9X5SFRG117" localSheetId="18" hidden="1">#REF!</definedName>
    <definedName name="BExY1UCL0RND63LLSM9X5SFRG117" localSheetId="28" hidden="1">#REF!</definedName>
    <definedName name="BExY1UCL0RND63LLSM9X5SFRG117" hidden="1">#REF!</definedName>
    <definedName name="BExY1WAT3937L08HLHIRQHMP2A3H" localSheetId="18" hidden="1">#REF!</definedName>
    <definedName name="BExY1WAT3937L08HLHIRQHMP2A3H" localSheetId="28" hidden="1">#REF!</definedName>
    <definedName name="BExY1WAT3937L08HLHIRQHMP2A3H" hidden="1">#REF!</definedName>
    <definedName name="BExY1YEBOSLMID7LURP8QB46AI91" localSheetId="18" hidden="1">#REF!</definedName>
    <definedName name="BExY1YEBOSLMID7LURP8QB46AI91" localSheetId="28" hidden="1">#REF!</definedName>
    <definedName name="BExY1YEBOSLMID7LURP8QB46AI91" hidden="1">#REF!</definedName>
    <definedName name="BExY236UB98PA9PNCHMCSZYCHJBD" localSheetId="18" hidden="1">#REF!</definedName>
    <definedName name="BExY236UB98PA9PNCHMCSZYCHJBD" localSheetId="28" hidden="1">#REF!</definedName>
    <definedName name="BExY236UB98PA9PNCHMCSZYCHJBD" hidden="1">#REF!</definedName>
    <definedName name="BExY2FS4LFX9OHOTQT7SJ2PXAC25" localSheetId="18" hidden="1">#REF!</definedName>
    <definedName name="BExY2FS4LFX9OHOTQT7SJ2PXAC25" localSheetId="28" hidden="1">#REF!</definedName>
    <definedName name="BExY2FS4LFX9OHOTQT7SJ2PXAC25" hidden="1">#REF!</definedName>
    <definedName name="BExY2GDPCZPVU0IQ6IJIB1YQQRQ6" localSheetId="18" hidden="1">#REF!</definedName>
    <definedName name="BExY2GDPCZPVU0IQ6IJIB1YQQRQ6" localSheetId="28" hidden="1">#REF!</definedName>
    <definedName name="BExY2GDPCZPVU0IQ6IJIB1YQQRQ6" hidden="1">#REF!</definedName>
    <definedName name="BExY2GTSZ3VA9TXLY7KW1LIAKJ61" localSheetId="18" hidden="1">#REF!</definedName>
    <definedName name="BExY2GTSZ3VA9TXLY7KW1LIAKJ61" localSheetId="28" hidden="1">#REF!</definedName>
    <definedName name="BExY2GTSZ3VA9TXLY7KW1LIAKJ61" hidden="1">#REF!</definedName>
    <definedName name="BExY2IXBR1SGYZH08T7QHKEFS8HA" localSheetId="18" hidden="1">#REF!</definedName>
    <definedName name="BExY2IXBR1SGYZH08T7QHKEFS8HA" localSheetId="28" hidden="1">#REF!</definedName>
    <definedName name="BExY2IXBR1SGYZH08T7QHKEFS8HA" hidden="1">#REF!</definedName>
    <definedName name="BExY2Q4B5FUDA5VU4VRUHX327QN0" localSheetId="18" hidden="1">#REF!</definedName>
    <definedName name="BExY2Q4B5FUDA5VU4VRUHX327QN0" localSheetId="28" hidden="1">#REF!</definedName>
    <definedName name="BExY2Q4B5FUDA5VU4VRUHX327QN0" hidden="1">#REF!</definedName>
    <definedName name="BExY2S7TM2NG7A1NFYPWIFAIKUCO" localSheetId="18" hidden="1">#REF!</definedName>
    <definedName name="BExY2S7TM2NG7A1NFYPWIFAIKUCO" localSheetId="28" hidden="1">#REF!</definedName>
    <definedName name="BExY2S7TM2NG7A1NFYPWIFAIKUCO" hidden="1">#REF!</definedName>
    <definedName name="BExY2Z3ZGRGD12RWANJZ8DFQO776" localSheetId="18" hidden="1">#REF!</definedName>
    <definedName name="BExY2Z3ZGRGD12RWANJZ8DFQO776" localSheetId="28" hidden="1">#REF!</definedName>
    <definedName name="BExY2Z3ZGRGD12RWANJZ8DFQO776" hidden="1">#REF!</definedName>
    <definedName name="BExY30WPXLJ01P42XKBSUF8KNOOK" localSheetId="18" hidden="1">#REF!</definedName>
    <definedName name="BExY30WPXLJ01P42XKBSUF8KNOOK" localSheetId="28" hidden="1">#REF!</definedName>
    <definedName name="BExY30WPXLJ01P42XKBSUF8KNOOK" hidden="1">#REF!</definedName>
    <definedName name="BExY3297KIB0C8Z1G99OS1MCEGTO" localSheetId="18" hidden="1">#REF!</definedName>
    <definedName name="BExY3297KIB0C8Z1G99OS1MCEGTO" localSheetId="28" hidden="1">#REF!</definedName>
    <definedName name="BExY3297KIB0C8Z1G99OS1MCEGTO" hidden="1">#REF!</definedName>
    <definedName name="BExY3HOSK7YI364K15OX70AVR6F1" localSheetId="18" hidden="1">#REF!</definedName>
    <definedName name="BExY3HOSK7YI364K15OX70AVR6F1" localSheetId="28" hidden="1">#REF!</definedName>
    <definedName name="BExY3HOSK7YI364K15OX70AVR6F1" hidden="1">#REF!</definedName>
    <definedName name="BExY3I526B4VA8JBTKXWE3FGVT0D" localSheetId="18" hidden="1">#REF!</definedName>
    <definedName name="BExY3I526B4VA8JBTKXWE3FGVT0D" localSheetId="28" hidden="1">#REF!</definedName>
    <definedName name="BExY3I526B4VA8JBTKXWE3FGVT0D" hidden="1">#REF!</definedName>
    <definedName name="BExY3I52TZR3GXQ9HDVDNIYLIGEH" localSheetId="18" hidden="1">#REF!</definedName>
    <definedName name="BExY3I52TZR3GXQ9HDVDNIYLIGEH" localSheetId="28" hidden="1">#REF!</definedName>
    <definedName name="BExY3I52TZR3GXQ9HDVDNIYLIGEH" hidden="1">#REF!</definedName>
    <definedName name="BExY3T89AUR83SOAZZ3OMDEJDQ39" localSheetId="18" hidden="1">#REF!</definedName>
    <definedName name="BExY3T89AUR83SOAZZ3OMDEJDQ39" localSheetId="28" hidden="1">#REF!</definedName>
    <definedName name="BExY3T89AUR83SOAZZ3OMDEJDQ39" hidden="1">#REF!</definedName>
    <definedName name="BExY3WZ7VO2K6TYCHDY754FY24AA" localSheetId="18" hidden="1">#REF!</definedName>
    <definedName name="BExY3WZ7VO2K6TYCHDY754FY24AA" localSheetId="28" hidden="1">#REF!</definedName>
    <definedName name="BExY3WZ7VO2K6TYCHDY754FY24AA" hidden="1">#REF!</definedName>
    <definedName name="BExY4BIG95HDDO6MY6WBUSWJIOLR" localSheetId="18" hidden="1">#REF!</definedName>
    <definedName name="BExY4BIG95HDDO6MY6WBUSWJIOLR" localSheetId="28" hidden="1">#REF!</definedName>
    <definedName name="BExY4BIG95HDDO6MY6WBUSWJIOLR" hidden="1">#REF!</definedName>
    <definedName name="BExY4MG771JQ84EMIVB6HQGGHZY7" localSheetId="18" hidden="1">#REF!</definedName>
    <definedName name="BExY4MG771JQ84EMIVB6HQGGHZY7" localSheetId="28" hidden="1">#REF!</definedName>
    <definedName name="BExY4MG771JQ84EMIVB6HQGGHZY7" hidden="1">#REF!</definedName>
    <definedName name="BExY4PWCSFB8P3J3TBQB2MD67263" localSheetId="18" hidden="1">#REF!</definedName>
    <definedName name="BExY4PWCSFB8P3J3TBQB2MD67263" localSheetId="28" hidden="1">#REF!</definedName>
    <definedName name="BExY4PWCSFB8P3J3TBQB2MD67263" hidden="1">#REF!</definedName>
    <definedName name="BExY4RP3BE6KYZDIKQZO4U4DIT33" localSheetId="18" hidden="1">#REF!</definedName>
    <definedName name="BExY4RP3BE6KYZDIKQZO4U4DIT33" localSheetId="28" hidden="1">#REF!</definedName>
    <definedName name="BExY4RP3BE6KYZDIKQZO4U4DIT33" hidden="1">#REF!</definedName>
    <definedName name="BExY4RZW3KK11JLYBA4DWZ92M6LQ" localSheetId="18" hidden="1">#REF!</definedName>
    <definedName name="BExY4RZW3KK11JLYBA4DWZ92M6LQ" localSheetId="28" hidden="1">#REF!</definedName>
    <definedName name="BExY4RZW3KK11JLYBA4DWZ92M6LQ" hidden="1">#REF!</definedName>
    <definedName name="BExY4XOVTTNVZ577RLIEC7NZQFIX" localSheetId="18" hidden="1">#REF!</definedName>
    <definedName name="BExY4XOVTTNVZ577RLIEC7NZQFIX" localSheetId="28" hidden="1">#REF!</definedName>
    <definedName name="BExY4XOVTTNVZ577RLIEC7NZQFIX" hidden="1">#REF!</definedName>
    <definedName name="BExY50JAF5CG01GTHAUS7I4ZLUDC" localSheetId="18" hidden="1">#REF!</definedName>
    <definedName name="BExY50JAF5CG01GTHAUS7I4ZLUDC" localSheetId="28" hidden="1">#REF!</definedName>
    <definedName name="BExY50JAF5CG01GTHAUS7I4ZLUDC" hidden="1">#REF!</definedName>
    <definedName name="BExY53J7EXFEOFTRNAHLK7IH3ACB" localSheetId="18" hidden="1">#REF!</definedName>
    <definedName name="BExY53J7EXFEOFTRNAHLK7IH3ACB" localSheetId="28" hidden="1">#REF!</definedName>
    <definedName name="BExY53J7EXFEOFTRNAHLK7IH3ACB" hidden="1">#REF!</definedName>
    <definedName name="BExY5515SJTJS3VM80M3YYR0WF37" localSheetId="18" hidden="1">#REF!</definedName>
    <definedName name="BExY5515SJTJS3VM80M3YYR0WF37" localSheetId="28" hidden="1">#REF!</definedName>
    <definedName name="BExY5515SJTJS3VM80M3YYR0WF37" hidden="1">#REF!</definedName>
    <definedName name="BExY5515WE39FQ3EG5QHG67V9C0O" localSheetId="18" hidden="1">#REF!</definedName>
    <definedName name="BExY5515WE39FQ3EG5QHG67V9C0O" localSheetId="28" hidden="1">#REF!</definedName>
    <definedName name="BExY5515WE39FQ3EG5QHG67V9C0O" hidden="1">#REF!</definedName>
    <definedName name="BExY5986WNAD8NFCPXC9TVLBU4FG" localSheetId="18" hidden="1">#REF!</definedName>
    <definedName name="BExY5986WNAD8NFCPXC9TVLBU4FG" localSheetId="28" hidden="1">#REF!</definedName>
    <definedName name="BExY5986WNAD8NFCPXC9TVLBU4FG" hidden="1">#REF!</definedName>
    <definedName name="BExY5DF9MS25IFNWGJ1YAS5MDN8R" localSheetId="18" hidden="1">#REF!</definedName>
    <definedName name="BExY5DF9MS25IFNWGJ1YAS5MDN8R" localSheetId="28" hidden="1">#REF!</definedName>
    <definedName name="BExY5DF9MS25IFNWGJ1YAS5MDN8R" hidden="1">#REF!</definedName>
    <definedName name="BExY5ERVGL3UM2MGT8LJ0XPKTZEK" localSheetId="18" hidden="1">#REF!</definedName>
    <definedName name="BExY5ERVGL3UM2MGT8LJ0XPKTZEK" localSheetId="28" hidden="1">#REF!</definedName>
    <definedName name="BExY5ERVGL3UM2MGT8LJ0XPKTZEK" hidden="1">#REF!</definedName>
    <definedName name="BExY5EX6NJFK8W754ZVZDN5DS04K" localSheetId="18" hidden="1">#REF!</definedName>
    <definedName name="BExY5EX6NJFK8W754ZVZDN5DS04K" localSheetId="28" hidden="1">#REF!</definedName>
    <definedName name="BExY5EX6NJFK8W754ZVZDN5DS04K" hidden="1">#REF!</definedName>
    <definedName name="BExY5S3XD1NJT109CV54IFOHVLQ6" localSheetId="18" hidden="1">#REF!</definedName>
    <definedName name="BExY5S3XD1NJT109CV54IFOHVLQ6" localSheetId="28" hidden="1">#REF!</definedName>
    <definedName name="BExY5S3XD1NJT109CV54IFOHVLQ6" hidden="1">#REF!</definedName>
    <definedName name="BExY5W088PPAPLSMR2P7FV2CRDCT" localSheetId="18" hidden="1">#REF!</definedName>
    <definedName name="BExY5W088PPAPLSMR2P7FV2CRDCT" localSheetId="28" hidden="1">#REF!</definedName>
    <definedName name="BExY5W088PPAPLSMR2P7FV2CRDCT" hidden="1">#REF!</definedName>
    <definedName name="BExY6KA6BQ6H4SH5EMJBVF8UR4ZY" localSheetId="18" hidden="1">#REF!</definedName>
    <definedName name="BExY6KA6BQ6H4SH5EMJBVF8UR4ZY" localSheetId="28" hidden="1">#REF!</definedName>
    <definedName name="BExY6KA6BQ6H4SH5EMJBVF8UR4ZY" hidden="1">#REF!</definedName>
    <definedName name="BExY6KVS1MMZ2R34PGEFR2BMTU9W" localSheetId="18" hidden="1">#REF!</definedName>
    <definedName name="BExY6KVS1MMZ2R34PGEFR2BMTU9W" localSheetId="28" hidden="1">#REF!</definedName>
    <definedName name="BExY6KVS1MMZ2R34PGEFR2BMTU9W" hidden="1">#REF!</definedName>
    <definedName name="BExY6Q9YY7LW745GP7CYOGGSPHGE" localSheetId="18" hidden="1">#REF!</definedName>
    <definedName name="BExY6Q9YY7LW745GP7CYOGGSPHGE" localSheetId="28" hidden="1">#REF!</definedName>
    <definedName name="BExY6Q9YY7LW745GP7CYOGGSPHGE" hidden="1">#REF!</definedName>
    <definedName name="BExY6R6BYIQZ4OR1E7YI0OVOC08W" localSheetId="18" hidden="1">#REF!</definedName>
    <definedName name="BExY6R6BYIQZ4OR1E7YI0OVOC08W" localSheetId="28" hidden="1">#REF!</definedName>
    <definedName name="BExY6R6BYIQZ4OR1E7YI0OVOC08W" hidden="1">#REF!</definedName>
    <definedName name="BExZIA3C8LKJTEH3MKQ57KJH5TA2" localSheetId="18" hidden="1">#REF!</definedName>
    <definedName name="BExZIA3C8LKJTEH3MKQ57KJH5TA2" localSheetId="28" hidden="1">#REF!</definedName>
    <definedName name="BExZIA3C8LKJTEH3MKQ57KJH5TA2" hidden="1">#REF!</definedName>
    <definedName name="BExZIGDWFIOPMMVCRWX45OIJ5AP3" localSheetId="18" hidden="1">#REF!</definedName>
    <definedName name="BExZIGDWFIOPMMVCRWX45OIJ5AP3" localSheetId="28" hidden="1">#REF!</definedName>
    <definedName name="BExZIGDWFIOPMMVCRWX45OIJ5AP3" hidden="1">#REF!</definedName>
    <definedName name="BExZIIHH3QNQE3GFMHEE4UMHY6WQ" localSheetId="18" hidden="1">#REF!</definedName>
    <definedName name="BExZIIHH3QNQE3GFMHEE4UMHY6WQ" localSheetId="28" hidden="1">#REF!</definedName>
    <definedName name="BExZIIHH3QNQE3GFMHEE4UMHY6WQ" hidden="1">#REF!</definedName>
    <definedName name="BExZIYO22G5UXOB42GDLYGVRJ6U7" localSheetId="18" hidden="1">#REF!</definedName>
    <definedName name="BExZIYO22G5UXOB42GDLYGVRJ6U7" localSheetId="28" hidden="1">#REF!</definedName>
    <definedName name="BExZIYO22G5UXOB42GDLYGVRJ6U7" hidden="1">#REF!</definedName>
    <definedName name="BExZJ7I9T8XU4MZRKJ1VVU76V2LZ" localSheetId="18" hidden="1">#REF!</definedName>
    <definedName name="BExZJ7I9T8XU4MZRKJ1VVU76V2LZ" localSheetId="28" hidden="1">#REF!</definedName>
    <definedName name="BExZJ7I9T8XU4MZRKJ1VVU76V2LZ" hidden="1">#REF!</definedName>
    <definedName name="BExZJMY170JCUU1RWASNZ1HJPRTA" localSheetId="18" hidden="1">#REF!</definedName>
    <definedName name="BExZJMY170JCUU1RWASNZ1HJPRTA" localSheetId="28" hidden="1">#REF!</definedName>
    <definedName name="BExZJMY170JCUU1RWASNZ1HJPRTA" hidden="1">#REF!</definedName>
    <definedName name="BExZJOQR77H0P4SUKVYACDCFBBXO" localSheetId="18" hidden="1">#REF!</definedName>
    <definedName name="BExZJOQR77H0P4SUKVYACDCFBBXO" localSheetId="28" hidden="1">#REF!</definedName>
    <definedName name="BExZJOQR77H0P4SUKVYACDCFBBXO" hidden="1">#REF!</definedName>
    <definedName name="BExZJS6RG34ODDY9HMZ0O34MEMSB" localSheetId="18" hidden="1">#REF!</definedName>
    <definedName name="BExZJS6RG34ODDY9HMZ0O34MEMSB" localSheetId="28" hidden="1">#REF!</definedName>
    <definedName name="BExZJS6RG34ODDY9HMZ0O34MEMSB" hidden="1">#REF!</definedName>
    <definedName name="BExZK34NR4BAD7HJAP7SQ926UQP3" localSheetId="18" hidden="1">#REF!</definedName>
    <definedName name="BExZK34NR4BAD7HJAP7SQ926UQP3" localSheetId="28" hidden="1">#REF!</definedName>
    <definedName name="BExZK34NR4BAD7HJAP7SQ926UQP3" hidden="1">#REF!</definedName>
    <definedName name="BExZK3FGPHH5H771U7D5XY7XBS6E" localSheetId="18" hidden="1">#REF!</definedName>
    <definedName name="BExZK3FGPHH5H771U7D5XY7XBS6E" localSheetId="28" hidden="1">#REF!</definedName>
    <definedName name="BExZK3FGPHH5H771U7D5XY7XBS6E" hidden="1">#REF!</definedName>
    <definedName name="BExZK46CVVS9X1BZ6LLL71016ENT" localSheetId="18" hidden="1">#REF!</definedName>
    <definedName name="BExZK46CVVS9X1BZ6LLL71016ENT" localSheetId="28" hidden="1">#REF!</definedName>
    <definedName name="BExZK46CVVS9X1BZ6LLL71016ENT" hidden="1">#REF!</definedName>
    <definedName name="BExZK52PZLTP1F04T09MP30BVT7H" localSheetId="18" hidden="1">#REF!</definedName>
    <definedName name="BExZK52PZLTP1F04T09MP30BVT7H" localSheetId="28" hidden="1">#REF!</definedName>
    <definedName name="BExZK52PZLTP1F04T09MP30BVT7H" hidden="1">#REF!</definedName>
    <definedName name="BExZKHYORG3O8C772XPFHM1N8T80" localSheetId="18" hidden="1">#REF!</definedName>
    <definedName name="BExZKHYORG3O8C772XPFHM1N8T80" localSheetId="28" hidden="1">#REF!</definedName>
    <definedName name="BExZKHYORG3O8C772XPFHM1N8T80" hidden="1">#REF!</definedName>
    <definedName name="BExZKJRF2IRR57DG9CLC7MSHWNNN" localSheetId="18" hidden="1">#REF!</definedName>
    <definedName name="BExZKJRF2IRR57DG9CLC7MSHWNNN" localSheetId="28" hidden="1">#REF!</definedName>
    <definedName name="BExZKJRF2IRR57DG9CLC7MSHWNNN" hidden="1">#REF!</definedName>
    <definedName name="BExZKV5GYXO0X760SBD9TWTIQHGI" localSheetId="18" hidden="1">#REF!</definedName>
    <definedName name="BExZKV5GYXO0X760SBD9TWTIQHGI" localSheetId="28" hidden="1">#REF!</definedName>
    <definedName name="BExZKV5GYXO0X760SBD9TWTIQHGI" hidden="1">#REF!</definedName>
    <definedName name="BExZKZCGNEA9IPON37A91L4H4H17" localSheetId="18" hidden="1">#REF!</definedName>
    <definedName name="BExZKZCGNEA9IPON37A91L4H4H17" localSheetId="28" hidden="1">#REF!</definedName>
    <definedName name="BExZKZCGNEA9IPON37A91L4H4H17" hidden="1">#REF!</definedName>
    <definedName name="BExZL6E4YVXRUN7ZGF2BIGIXFR8K" localSheetId="18" hidden="1">#REF!</definedName>
    <definedName name="BExZL6E4YVXRUN7ZGF2BIGIXFR8K" localSheetId="28" hidden="1">#REF!</definedName>
    <definedName name="BExZL6E4YVXRUN7ZGF2BIGIXFR8K" hidden="1">#REF!</definedName>
    <definedName name="BExZLF2ZTA4EPN0GHO7C5O8DZ1SN" localSheetId="18" hidden="1">#REF!</definedName>
    <definedName name="BExZLF2ZTA4EPN0GHO7C5O8DZ1SN" localSheetId="28" hidden="1">#REF!</definedName>
    <definedName name="BExZLF2ZTA4EPN0GHO7C5O8DZ1SN" hidden="1">#REF!</definedName>
    <definedName name="BExZLGVLMKTPFXG42QYT0PO81G7F" localSheetId="18" hidden="1">#REF!</definedName>
    <definedName name="BExZLGVLMKTPFXG42QYT0PO81G7F" localSheetId="28" hidden="1">#REF!</definedName>
    <definedName name="BExZLGVLMKTPFXG42QYT0PO81G7F" hidden="1">#REF!</definedName>
    <definedName name="BExZLHRYQQ7BYD3VQWHVTZGYGRCT" localSheetId="18" hidden="1">#REF!</definedName>
    <definedName name="BExZLHRYQQ7BYD3VQWHVTZGYGRCT" localSheetId="28" hidden="1">#REF!</definedName>
    <definedName name="BExZLHRYQQ7BYD3VQWHVTZGYGRCT" hidden="1">#REF!</definedName>
    <definedName name="BExZLKMK7LRK14S09WLMH7MXSQXM" localSheetId="18" hidden="1">#REF!</definedName>
    <definedName name="BExZLKMK7LRK14S09WLMH7MXSQXM" localSheetId="28" hidden="1">#REF!</definedName>
    <definedName name="BExZLKMK7LRK14S09WLMH7MXSQXM" hidden="1">#REF!</definedName>
    <definedName name="BExZM503X0NZBS0FF22LK2RGG6GP" localSheetId="18" hidden="1">#REF!</definedName>
    <definedName name="BExZM503X0NZBS0FF22LK2RGG6GP" localSheetId="28" hidden="1">#REF!</definedName>
    <definedName name="BExZM503X0NZBS0FF22LK2RGG6GP" hidden="1">#REF!</definedName>
    <definedName name="BExZM7JVLG0W8EG5RBU915U3SKBY" localSheetId="18" hidden="1">#REF!</definedName>
    <definedName name="BExZM7JVLG0W8EG5RBU915U3SKBY" localSheetId="28" hidden="1">#REF!</definedName>
    <definedName name="BExZM7JVLG0W8EG5RBU915U3SKBY" hidden="1">#REF!</definedName>
    <definedName name="BExZM85FOVUFF110XMQ9O2ODSJUK" localSheetId="18" hidden="1">#REF!</definedName>
    <definedName name="BExZM85FOVUFF110XMQ9O2ODSJUK" localSheetId="28" hidden="1">#REF!</definedName>
    <definedName name="BExZM85FOVUFF110XMQ9O2ODSJUK" hidden="1">#REF!</definedName>
    <definedName name="BExZMF1MMTZ1TA14PZ8ASSU2CBSP" localSheetId="18" hidden="1">#REF!</definedName>
    <definedName name="BExZMF1MMTZ1TA14PZ8ASSU2CBSP" localSheetId="28" hidden="1">#REF!</definedName>
    <definedName name="BExZMF1MMTZ1TA14PZ8ASSU2CBSP" hidden="1">#REF!</definedName>
    <definedName name="BExZMH54ZU6X4KM0375X9K5VJDZN" localSheetId="18" hidden="1">#REF!</definedName>
    <definedName name="BExZMH54ZU6X4KM0375X9K5VJDZN" localSheetId="28" hidden="1">#REF!</definedName>
    <definedName name="BExZMH54ZU6X4KM0375X9K5VJDZN" hidden="1">#REF!</definedName>
    <definedName name="BExZMKL5YQZD7F0FUCSVFGLPFK52" localSheetId="18" hidden="1">#REF!</definedName>
    <definedName name="BExZMKL5YQZD7F0FUCSVFGLPFK52" localSheetId="28" hidden="1">#REF!</definedName>
    <definedName name="BExZMKL5YQZD7F0FUCSVFGLPFK52" hidden="1">#REF!</definedName>
    <definedName name="BExZMOC3VNZALJM71X2T6FV91GTB" localSheetId="18" hidden="1">#REF!</definedName>
    <definedName name="BExZMOC3VNZALJM71X2T6FV91GTB" localSheetId="28" hidden="1">#REF!</definedName>
    <definedName name="BExZMOC3VNZALJM71X2T6FV91GTB" hidden="1">#REF!</definedName>
    <definedName name="BExZMRHA7TTR9QKJOMONHRVY3YOF" localSheetId="18" hidden="1">#REF!</definedName>
    <definedName name="BExZMRHA7TTR9QKJOMONHRVY3YOF" localSheetId="28" hidden="1">#REF!</definedName>
    <definedName name="BExZMRHA7TTR9QKJOMONHRVY3YOF" hidden="1">#REF!</definedName>
    <definedName name="BExZMXH39OB0I43XEL3K11U3G9PM" localSheetId="18" hidden="1">#REF!</definedName>
    <definedName name="BExZMXH39OB0I43XEL3K11U3G9PM" localSheetId="28" hidden="1">#REF!</definedName>
    <definedName name="BExZMXH39OB0I43XEL3K11U3G9PM" hidden="1">#REF!</definedName>
    <definedName name="BExZMZQ3RBKDHT5GLFNLS52OSJA0" localSheetId="18" hidden="1">#REF!</definedName>
    <definedName name="BExZMZQ3RBKDHT5GLFNLS52OSJA0" localSheetId="28" hidden="1">#REF!</definedName>
    <definedName name="BExZMZQ3RBKDHT5GLFNLS52OSJA0" hidden="1">#REF!</definedName>
    <definedName name="BExZN2F7Y2J2L2LN5WZRG949MS4A" localSheetId="18" hidden="1">#REF!</definedName>
    <definedName name="BExZN2F7Y2J2L2LN5WZRG949MS4A" localSheetId="28" hidden="1">#REF!</definedName>
    <definedName name="BExZN2F7Y2J2L2LN5WZRG949MS4A" hidden="1">#REF!</definedName>
    <definedName name="BExZN847WUWKRYTZWG9TCQZJS3OL" localSheetId="18" hidden="1">#REF!</definedName>
    <definedName name="BExZN847WUWKRYTZWG9TCQZJS3OL" localSheetId="28" hidden="1">#REF!</definedName>
    <definedName name="BExZN847WUWKRYTZWG9TCQZJS3OL" hidden="1">#REF!</definedName>
    <definedName name="BExZNA2ALK6RDWFAXZQCL9TWRDCF" localSheetId="18" hidden="1">#REF!</definedName>
    <definedName name="BExZNA2ALK6RDWFAXZQCL9TWRDCF" localSheetId="28" hidden="1">#REF!</definedName>
    <definedName name="BExZNA2ALK6RDWFAXZQCL9TWRDCF" hidden="1">#REF!</definedName>
    <definedName name="BExZNH3VISFF4NQI11BZDP5IQ7VG" localSheetId="18" hidden="1">#REF!</definedName>
    <definedName name="BExZNH3VISFF4NQI11BZDP5IQ7VG" localSheetId="28" hidden="1">#REF!</definedName>
    <definedName name="BExZNH3VISFF4NQI11BZDP5IQ7VG" hidden="1">#REF!</definedName>
    <definedName name="BExZNJYCFYVMAOI62GB2BABK1ELE" localSheetId="18" hidden="1">#REF!</definedName>
    <definedName name="BExZNJYCFYVMAOI62GB2BABK1ELE" localSheetId="28" hidden="1">#REF!</definedName>
    <definedName name="BExZNJYCFYVMAOI62GB2BABK1ELE" hidden="1">#REF!</definedName>
    <definedName name="BExZNLGAA6ATMJW0Y28J4OI5W27I" localSheetId="18" hidden="1">#REF!</definedName>
    <definedName name="BExZNLGAA6ATMJW0Y28J4OI5W27I" localSheetId="28" hidden="1">#REF!</definedName>
    <definedName name="BExZNLGAA6ATMJW0Y28J4OI5W27I" hidden="1">#REF!</definedName>
    <definedName name="BExZNP7916CH3QP4VCZEULUIKKS5" localSheetId="18" hidden="1">#REF!</definedName>
    <definedName name="BExZNP7916CH3QP4VCZEULUIKKS5" localSheetId="28" hidden="1">#REF!</definedName>
    <definedName name="BExZNP7916CH3QP4VCZEULUIKKS5" hidden="1">#REF!</definedName>
    <definedName name="BExZNV707LIU6Z5H6QI6H67LHTI1" localSheetId="18" hidden="1">#REF!</definedName>
    <definedName name="BExZNV707LIU6Z5H6QI6H67LHTI1" localSheetId="28" hidden="1">#REF!</definedName>
    <definedName name="BExZNV707LIU6Z5H6QI6H67LHTI1" hidden="1">#REF!</definedName>
    <definedName name="BExZNVCBKB930QQ9QW7KSGOZ0V1M" localSheetId="18" hidden="1">#REF!</definedName>
    <definedName name="BExZNVCBKB930QQ9QW7KSGOZ0V1M" localSheetId="28" hidden="1">#REF!</definedName>
    <definedName name="BExZNVCBKB930QQ9QW7KSGOZ0V1M" hidden="1">#REF!</definedName>
    <definedName name="BExZNW8QJ18X0RSGFDWAE9ZSDX39" localSheetId="18" hidden="1">#REF!</definedName>
    <definedName name="BExZNW8QJ18X0RSGFDWAE9ZSDX39" localSheetId="28" hidden="1">#REF!</definedName>
    <definedName name="BExZNW8QJ18X0RSGFDWAE9ZSDX39" hidden="1">#REF!</definedName>
    <definedName name="BExZNZDWRS6Q40L8OCWFEIVI0A1O" localSheetId="18" hidden="1">#REF!</definedName>
    <definedName name="BExZNZDWRS6Q40L8OCWFEIVI0A1O" localSheetId="28" hidden="1">#REF!</definedName>
    <definedName name="BExZNZDWRS6Q40L8OCWFEIVI0A1O" hidden="1">#REF!</definedName>
    <definedName name="BExZOBO9NYLGVJQ31LVQ9XS2ZT4N" localSheetId="18" hidden="1">#REF!</definedName>
    <definedName name="BExZOBO9NYLGVJQ31LVQ9XS2ZT4N" localSheetId="28" hidden="1">#REF!</definedName>
    <definedName name="BExZOBO9NYLGVJQ31LVQ9XS2ZT4N" hidden="1">#REF!</definedName>
    <definedName name="BExZOETNB1CJ3Y2RKLI1ZK0S8Z6H" localSheetId="18" hidden="1">#REF!</definedName>
    <definedName name="BExZOETNB1CJ3Y2RKLI1ZK0S8Z6H" localSheetId="28" hidden="1">#REF!</definedName>
    <definedName name="BExZOETNB1CJ3Y2RKLI1ZK0S8Z6H" hidden="1">#REF!</definedName>
    <definedName name="BExZOREMVSK4E5VSWM838KHUB8AI" localSheetId="18" hidden="1">#REF!</definedName>
    <definedName name="BExZOREMVSK4E5VSWM838KHUB8AI" localSheetId="28" hidden="1">#REF!</definedName>
    <definedName name="BExZOREMVSK4E5VSWM838KHUB8AI" hidden="1">#REF!</definedName>
    <definedName name="BExZOVR745T5P1KS9NV2PXZPZVRG" localSheetId="18" hidden="1">#REF!</definedName>
    <definedName name="BExZOVR745T5P1KS9NV2PXZPZVRG" localSheetId="28" hidden="1">#REF!</definedName>
    <definedName name="BExZOVR745T5P1KS9NV2PXZPZVRG" hidden="1">#REF!</definedName>
    <definedName name="BExZOZSWGLSY2XYVRIS6VSNJDSGD" localSheetId="18" hidden="1">#REF!</definedName>
    <definedName name="BExZOZSWGLSY2XYVRIS6VSNJDSGD" localSheetId="28" hidden="1">#REF!</definedName>
    <definedName name="BExZOZSWGLSY2XYVRIS6VSNJDSGD" hidden="1">#REF!</definedName>
    <definedName name="BExZP7AIJKLM6C6CSUIIFAHFBNX2" localSheetId="18" hidden="1">#REF!</definedName>
    <definedName name="BExZP7AIJKLM6C6CSUIIFAHFBNX2" localSheetId="28" hidden="1">#REF!</definedName>
    <definedName name="BExZP7AIJKLM6C6CSUIIFAHFBNX2" hidden="1">#REF!</definedName>
    <definedName name="BExZPALCPOH27L4MUPX2RFT3F8OM" localSheetId="18" hidden="1">#REF!</definedName>
    <definedName name="BExZPALCPOH27L4MUPX2RFT3F8OM" localSheetId="28" hidden="1">#REF!</definedName>
    <definedName name="BExZPALCPOH27L4MUPX2RFT3F8OM" hidden="1">#REF!</definedName>
    <definedName name="BExZPQ0XY507N8FJMVPKCTK8HC9H" localSheetId="18" hidden="1">#REF!</definedName>
    <definedName name="BExZPQ0XY507N8FJMVPKCTK8HC9H" localSheetId="28" hidden="1">#REF!</definedName>
    <definedName name="BExZPQ0XY507N8FJMVPKCTK8HC9H" hidden="1">#REF!</definedName>
    <definedName name="BExZPXTHEWEN48J9E5ARSA8IGRBI" localSheetId="18" hidden="1">#REF!</definedName>
    <definedName name="BExZPXTHEWEN48J9E5ARSA8IGRBI" localSheetId="28" hidden="1">#REF!</definedName>
    <definedName name="BExZPXTHEWEN48J9E5ARSA8IGRBI" hidden="1">#REF!</definedName>
    <definedName name="BExZQ37OVBR25U32CO2YYVPZOMR5" localSheetId="18" hidden="1">#REF!</definedName>
    <definedName name="BExZQ37OVBR25U32CO2YYVPZOMR5" localSheetId="28" hidden="1">#REF!</definedName>
    <definedName name="BExZQ37OVBR25U32CO2YYVPZOMR5" hidden="1">#REF!</definedName>
    <definedName name="BExZQ3NT7H06VO0AR48WHZULZB93" localSheetId="18" hidden="1">#REF!</definedName>
    <definedName name="BExZQ3NT7H06VO0AR48WHZULZB93" localSheetId="28" hidden="1">#REF!</definedName>
    <definedName name="BExZQ3NT7H06VO0AR48WHZULZB93" hidden="1">#REF!</definedName>
    <definedName name="BExZQ5RCYU1R0DUT1MFN99S1C408" localSheetId="18" hidden="1">#REF!</definedName>
    <definedName name="BExZQ5RCYU1R0DUT1MFN99S1C408" localSheetId="28" hidden="1">#REF!</definedName>
    <definedName name="BExZQ5RCYU1R0DUT1MFN99S1C408" hidden="1">#REF!</definedName>
    <definedName name="BExZQ7PJU07SEJMDX18U9YVDC2GU" localSheetId="18" hidden="1">#REF!</definedName>
    <definedName name="BExZQ7PJU07SEJMDX18U9YVDC2GU" localSheetId="28" hidden="1">#REF!</definedName>
    <definedName name="BExZQ7PJU07SEJMDX18U9YVDC2GU" hidden="1">#REF!</definedName>
    <definedName name="BExZQAJXQ5IJ5RB71EDSPGTRO5HC" localSheetId="18" hidden="1">#REF!</definedName>
    <definedName name="BExZQAJXQ5IJ5RB71EDSPGTRO5HC" localSheetId="28" hidden="1">#REF!</definedName>
    <definedName name="BExZQAJXQ5IJ5RB71EDSPGTRO5HC" hidden="1">#REF!</definedName>
    <definedName name="BExZQBLTKPF3O4MCH6L4LE544FQB" localSheetId="18" hidden="1">#REF!</definedName>
    <definedName name="BExZQBLTKPF3O4MCH6L4LE544FQB" localSheetId="28" hidden="1">#REF!</definedName>
    <definedName name="BExZQBLTKPF3O4MCH6L4LE544FQB" hidden="1">#REF!</definedName>
    <definedName name="BExZQIHTGHK7OOI2Y2PN3JYBY82I" localSheetId="18" hidden="1">#REF!</definedName>
    <definedName name="BExZQIHTGHK7OOI2Y2PN3JYBY82I" localSheetId="28" hidden="1">#REF!</definedName>
    <definedName name="BExZQIHTGHK7OOI2Y2PN3JYBY82I" hidden="1">#REF!</definedName>
    <definedName name="BExZQJJMGU5MHQOILGXGJPAQI5XI" localSheetId="18" hidden="1">#REF!</definedName>
    <definedName name="BExZQJJMGU5MHQOILGXGJPAQI5XI" localSheetId="28" hidden="1">#REF!</definedName>
    <definedName name="BExZQJJMGU5MHQOILGXGJPAQI5XI" hidden="1">#REF!</definedName>
    <definedName name="BExZQL1M2EX5YEQBMNQKVD747N3I" localSheetId="18" hidden="1">#REF!</definedName>
    <definedName name="BExZQL1M2EX5YEQBMNQKVD747N3I" localSheetId="28" hidden="1">#REF!</definedName>
    <definedName name="BExZQL1M2EX5YEQBMNQKVD747N3I" hidden="1">#REF!</definedName>
    <definedName name="BExZQPDYUBJL0C1OME996KHU23N5" localSheetId="18" hidden="1">#REF!</definedName>
    <definedName name="BExZQPDYUBJL0C1OME996KHU23N5" localSheetId="28" hidden="1">#REF!</definedName>
    <definedName name="BExZQPDYUBJL0C1OME996KHU23N5" hidden="1">#REF!</definedName>
    <definedName name="BExZQXBYEBN28QUH1KOVW6KKA5UM" localSheetId="18" hidden="1">#REF!</definedName>
    <definedName name="BExZQXBYEBN28QUH1KOVW6KKA5UM" localSheetId="28" hidden="1">#REF!</definedName>
    <definedName name="BExZQXBYEBN28QUH1KOVW6KKA5UM" hidden="1">#REF!</definedName>
    <definedName name="BExZQZKT146WEN8FTVZ7Y5TSB8L5" localSheetId="18" hidden="1">#REF!</definedName>
    <definedName name="BExZQZKT146WEN8FTVZ7Y5TSB8L5" localSheetId="28" hidden="1">#REF!</definedName>
    <definedName name="BExZQZKT146WEN8FTVZ7Y5TSB8L5" hidden="1">#REF!</definedName>
    <definedName name="BExZR485AKBH93YZ08CMUC3WROED" localSheetId="18" hidden="1">#REF!</definedName>
    <definedName name="BExZR485AKBH93YZ08CMUC3WROED" localSheetId="28" hidden="1">#REF!</definedName>
    <definedName name="BExZR485AKBH93YZ08CMUC3WROED" hidden="1">#REF!</definedName>
    <definedName name="BExZR7TL98P2PPUVGIZYR5873DWW" localSheetId="18" hidden="1">#REF!</definedName>
    <definedName name="BExZR7TL98P2PPUVGIZYR5873DWW" localSheetId="28" hidden="1">#REF!</definedName>
    <definedName name="BExZR7TL98P2PPUVGIZYR5873DWW" hidden="1">#REF!</definedName>
    <definedName name="BExZRAYSYOXAM1PBW1EF6YAZ9RU3" localSheetId="18" hidden="1">#REF!</definedName>
    <definedName name="BExZRAYSYOXAM1PBW1EF6YAZ9RU3" localSheetId="28" hidden="1">#REF!</definedName>
    <definedName name="BExZRAYSYOXAM1PBW1EF6YAZ9RU3" hidden="1">#REF!</definedName>
    <definedName name="BExZRGD1603X5ACFALUUDKCD7X48" localSheetId="18" hidden="1">#REF!</definedName>
    <definedName name="BExZRGD1603X5ACFALUUDKCD7X48" localSheetId="28" hidden="1">#REF!</definedName>
    <definedName name="BExZRGD1603X5ACFALUUDKCD7X48" hidden="1">#REF!</definedName>
    <definedName name="BExZRMSYHFOP8FFWKKUSBHU85J81" localSheetId="18" hidden="1">#REF!</definedName>
    <definedName name="BExZRMSYHFOP8FFWKKUSBHU85J81" localSheetId="28" hidden="1">#REF!</definedName>
    <definedName name="BExZRMSYHFOP8FFWKKUSBHU85J81" hidden="1">#REF!</definedName>
    <definedName name="BExZRP1X6UVLN1UOLHH5VF4STP1O" localSheetId="18" hidden="1">#REF!</definedName>
    <definedName name="BExZRP1X6UVLN1UOLHH5VF4STP1O" localSheetId="28" hidden="1">#REF!</definedName>
    <definedName name="BExZRP1X6UVLN1UOLHH5VF4STP1O" hidden="1">#REF!</definedName>
    <definedName name="BExZRQ930U6OCYNV00CH5I0Q4LPE" localSheetId="18" hidden="1">#REF!</definedName>
    <definedName name="BExZRQ930U6OCYNV00CH5I0Q4LPE" localSheetId="28" hidden="1">#REF!</definedName>
    <definedName name="BExZRQ930U6OCYNV00CH5I0Q4LPE" hidden="1">#REF!</definedName>
    <definedName name="BExZRQP7JLKS45QOGATXS7MK5GUZ" localSheetId="18" hidden="1">#REF!</definedName>
    <definedName name="BExZRQP7JLKS45QOGATXS7MK5GUZ" localSheetId="28" hidden="1">#REF!</definedName>
    <definedName name="BExZRQP7JLKS45QOGATXS7MK5GUZ" hidden="1">#REF!</definedName>
    <definedName name="BExZRW8W514W8OZ72YBONYJ64GXF" localSheetId="18" hidden="1">#REF!</definedName>
    <definedName name="BExZRW8W514W8OZ72YBONYJ64GXF" localSheetId="28" hidden="1">#REF!</definedName>
    <definedName name="BExZRW8W514W8OZ72YBONYJ64GXF" hidden="1">#REF!</definedName>
    <definedName name="BExZRWJP2BUVFJPO8U8ATQEP0LZU" localSheetId="18" hidden="1">#REF!</definedName>
    <definedName name="BExZRWJP2BUVFJPO8U8ATQEP0LZU" localSheetId="28" hidden="1">#REF!</definedName>
    <definedName name="BExZRWJP2BUVFJPO8U8ATQEP0LZU" hidden="1">#REF!</definedName>
    <definedName name="BExZSI9USDLZAN8LI8M4YYQL24GZ" localSheetId="18" hidden="1">#REF!</definedName>
    <definedName name="BExZSI9USDLZAN8LI8M4YYQL24GZ" localSheetId="28" hidden="1">#REF!</definedName>
    <definedName name="BExZSI9USDLZAN8LI8M4YYQL24GZ" hidden="1">#REF!</definedName>
    <definedName name="BExZSLKO175YAM0RMMZH1FPXL4V2" localSheetId="18" hidden="1">#REF!</definedName>
    <definedName name="BExZSLKO175YAM0RMMZH1FPXL4V2" localSheetId="28" hidden="1">#REF!</definedName>
    <definedName name="BExZSLKO175YAM0RMMZH1FPXL4V2" hidden="1">#REF!</definedName>
    <definedName name="BExZSS0LA2JY4ZLJ1Z5YCMLJJZCH" localSheetId="18" hidden="1">#REF!</definedName>
    <definedName name="BExZSS0LA2JY4ZLJ1Z5YCMLJJZCH" localSheetId="28" hidden="1">#REF!</definedName>
    <definedName name="BExZSS0LA2JY4ZLJ1Z5YCMLJJZCH" hidden="1">#REF!</definedName>
    <definedName name="BExZSTNUWCRNCL22SMKXKFSLCJ0O" localSheetId="18" hidden="1">#REF!</definedName>
    <definedName name="BExZSTNUWCRNCL22SMKXKFSLCJ0O" localSheetId="28" hidden="1">#REF!</definedName>
    <definedName name="BExZSTNUWCRNCL22SMKXKFSLCJ0O" hidden="1">#REF!</definedName>
    <definedName name="BExZSYRA4NR7K6RLC3I81QSG5SQR" localSheetId="18" hidden="1">#REF!</definedName>
    <definedName name="BExZSYRA4NR7K6RLC3I81QSG5SQR" localSheetId="28" hidden="1">#REF!</definedName>
    <definedName name="BExZSYRA4NR7K6RLC3I81QSG5SQR" hidden="1">#REF!</definedName>
    <definedName name="BExZT6JSZ8CBS0SB3T07N3LMAX7M" localSheetId="18" hidden="1">#REF!</definedName>
    <definedName name="BExZT6JSZ8CBS0SB3T07N3LMAX7M" localSheetId="28" hidden="1">#REF!</definedName>
    <definedName name="BExZT6JSZ8CBS0SB3T07N3LMAX7M" hidden="1">#REF!</definedName>
    <definedName name="BExZTAQV2QVSZY5Y3VCCWUBSBW9P" localSheetId="18" hidden="1">#REF!</definedName>
    <definedName name="BExZTAQV2QVSZY5Y3VCCWUBSBW9P" localSheetId="28" hidden="1">#REF!</definedName>
    <definedName name="BExZTAQV2QVSZY5Y3VCCWUBSBW9P" hidden="1">#REF!</definedName>
    <definedName name="BExZTHSI2FX56PWRSNX9H5EWTZFO" localSheetId="18" hidden="1">#REF!</definedName>
    <definedName name="BExZTHSI2FX56PWRSNX9H5EWTZFO" localSheetId="28" hidden="1">#REF!</definedName>
    <definedName name="BExZTHSI2FX56PWRSNX9H5EWTZFO" hidden="1">#REF!</definedName>
    <definedName name="BExZTJL3HVBFY139H6CJHEQCT1EL" localSheetId="18" hidden="1">#REF!</definedName>
    <definedName name="BExZTJL3HVBFY139H6CJHEQCT1EL" localSheetId="28" hidden="1">#REF!</definedName>
    <definedName name="BExZTJL3HVBFY139H6CJHEQCT1EL" hidden="1">#REF!</definedName>
    <definedName name="BExZTLOL8OPABZI453E0KVNA1GJS" localSheetId="18" hidden="1">#REF!</definedName>
    <definedName name="BExZTLOL8OPABZI453E0KVNA1GJS" localSheetId="28" hidden="1">#REF!</definedName>
    <definedName name="BExZTLOL8OPABZI453E0KVNA1GJS" hidden="1">#REF!</definedName>
    <definedName name="BExZTOTZ9F2ZI18DZM8GW39VDF1N" localSheetId="18" hidden="1">#REF!</definedName>
    <definedName name="BExZTOTZ9F2ZI18DZM8GW39VDF1N" localSheetId="28" hidden="1">#REF!</definedName>
    <definedName name="BExZTOTZ9F2ZI18DZM8GW39VDF1N" hidden="1">#REF!</definedName>
    <definedName name="BExZTT6J3X0TOX0ZY6YPLUVMCW9X" localSheetId="18" hidden="1">#REF!</definedName>
    <definedName name="BExZTT6J3X0TOX0ZY6YPLUVMCW9X" localSheetId="28" hidden="1">#REF!</definedName>
    <definedName name="BExZTT6J3X0TOX0ZY6YPLUVMCW9X" hidden="1">#REF!</definedName>
    <definedName name="BExZTW6ECBRA0BBITWBQ8R93RMCL" localSheetId="18" hidden="1">#REF!</definedName>
    <definedName name="BExZTW6ECBRA0BBITWBQ8R93RMCL" localSheetId="28" hidden="1">#REF!</definedName>
    <definedName name="BExZTW6ECBRA0BBITWBQ8R93RMCL" hidden="1">#REF!</definedName>
    <definedName name="BExZU2BHYAOKSCBM3C5014ZF6IXS" localSheetId="18" hidden="1">#REF!</definedName>
    <definedName name="BExZU2BHYAOKSCBM3C5014ZF6IXS" localSheetId="28" hidden="1">#REF!</definedName>
    <definedName name="BExZU2BHYAOKSCBM3C5014ZF6IXS" hidden="1">#REF!</definedName>
    <definedName name="BExZU2RMJTXOCS0ROPMYPE6WTD87" localSheetId="18" hidden="1">#REF!</definedName>
    <definedName name="BExZU2RMJTXOCS0ROPMYPE6WTD87" localSheetId="28" hidden="1">#REF!</definedName>
    <definedName name="BExZU2RMJTXOCS0ROPMYPE6WTD87" hidden="1">#REF!</definedName>
    <definedName name="BExZUBRAHA9DNEGONEZEB2TDVFC2" localSheetId="18" hidden="1">#REF!</definedName>
    <definedName name="BExZUBRAHA9DNEGONEZEB2TDVFC2" localSheetId="28" hidden="1">#REF!</definedName>
    <definedName name="BExZUBRAHA9DNEGONEZEB2TDVFC2" hidden="1">#REF!</definedName>
    <definedName name="BExZUF7G8FENTJKH9R1XUWXM6CWD" localSheetId="18" hidden="1">#REF!</definedName>
    <definedName name="BExZUF7G8FENTJKH9R1XUWXM6CWD" localSheetId="28" hidden="1">#REF!</definedName>
    <definedName name="BExZUF7G8FENTJKH9R1XUWXM6CWD" hidden="1">#REF!</definedName>
    <definedName name="BExZUNARUJBIZ08VCAV3GEVBIR3D" localSheetId="18" hidden="1">#REF!</definedName>
    <definedName name="BExZUNARUJBIZ08VCAV3GEVBIR3D" localSheetId="28" hidden="1">#REF!</definedName>
    <definedName name="BExZUNARUJBIZ08VCAV3GEVBIR3D" hidden="1">#REF!</definedName>
    <definedName name="BExZUSZT5496UMBP4LFSLTR1GVEW" localSheetId="18" hidden="1">#REF!</definedName>
    <definedName name="BExZUSZT5496UMBP4LFSLTR1GVEW" localSheetId="28" hidden="1">#REF!</definedName>
    <definedName name="BExZUSZT5496UMBP4LFSLTR1GVEW" hidden="1">#REF!</definedName>
    <definedName name="BExZUT54340I38GVCV79EL116WR0" localSheetId="18" hidden="1">#REF!</definedName>
    <definedName name="BExZUT54340I38GVCV79EL116WR0" localSheetId="28" hidden="1">#REF!</definedName>
    <definedName name="BExZUT54340I38GVCV79EL116WR0" hidden="1">#REF!</definedName>
    <definedName name="BExZUXC66MK2SXPXCLD8ZSU0BMTY" localSheetId="18" hidden="1">#REF!</definedName>
    <definedName name="BExZUXC66MK2SXPXCLD8ZSU0BMTY" localSheetId="28" hidden="1">#REF!</definedName>
    <definedName name="BExZUXC66MK2SXPXCLD8ZSU0BMTY" hidden="1">#REF!</definedName>
    <definedName name="BExZUYDULCX65H9OZ9JHPBNKF3MI" localSheetId="18" hidden="1">#REF!</definedName>
    <definedName name="BExZUYDULCX65H9OZ9JHPBNKF3MI" localSheetId="28" hidden="1">#REF!</definedName>
    <definedName name="BExZUYDULCX65H9OZ9JHPBNKF3MI" hidden="1">#REF!</definedName>
    <definedName name="BExZV2QD5ZDK3AGDRULLA7JB46C3" localSheetId="18" hidden="1">#REF!</definedName>
    <definedName name="BExZV2QD5ZDK3AGDRULLA7JB46C3" localSheetId="28" hidden="1">#REF!</definedName>
    <definedName name="BExZV2QD5ZDK3AGDRULLA7JB46C3" hidden="1">#REF!</definedName>
    <definedName name="BExZVBQ29OM0V8XAL3HL0JIM0MMU" localSheetId="18" hidden="1">#REF!</definedName>
    <definedName name="BExZVBQ29OM0V8XAL3HL0JIM0MMU" localSheetId="28" hidden="1">#REF!</definedName>
    <definedName name="BExZVBQ29OM0V8XAL3HL0JIM0MMU" hidden="1">#REF!</definedName>
    <definedName name="BExZVKV2XCPCINW1KP8Q1FI6KDNG" localSheetId="18" hidden="1">#REF!</definedName>
    <definedName name="BExZVKV2XCPCINW1KP8Q1FI6KDNG" localSheetId="28" hidden="1">#REF!</definedName>
    <definedName name="BExZVKV2XCPCINW1KP8Q1FI6KDNG" hidden="1">#REF!</definedName>
    <definedName name="BExZVLM4T9ORS4ZWHME46U4Q103C" localSheetId="18" hidden="1">#REF!</definedName>
    <definedName name="BExZVLM4T9ORS4ZWHME46U4Q103C" localSheetId="28" hidden="1">#REF!</definedName>
    <definedName name="BExZVLM4T9ORS4ZWHME46U4Q103C" hidden="1">#REF!</definedName>
    <definedName name="BExZVM7OZWPPRH5YQW50EYMMIW1A" localSheetId="18" hidden="1">#REF!</definedName>
    <definedName name="BExZVM7OZWPPRH5YQW50EYMMIW1A" localSheetId="28" hidden="1">#REF!</definedName>
    <definedName name="BExZVM7OZWPPRH5YQW50EYMMIW1A" hidden="1">#REF!</definedName>
    <definedName name="BExZVMYK7BAH6AGIAEXBE1NXDZ5Z" localSheetId="18" hidden="1">#REF!</definedName>
    <definedName name="BExZVMYK7BAH6AGIAEXBE1NXDZ5Z" localSheetId="28" hidden="1">#REF!</definedName>
    <definedName name="BExZVMYK7BAH6AGIAEXBE1NXDZ5Z" hidden="1">#REF!</definedName>
    <definedName name="BExZVPYGX2C5OSHMZ6F0KBKZ6B1S" localSheetId="18" hidden="1">#REF!</definedName>
    <definedName name="BExZVPYGX2C5OSHMZ6F0KBKZ6B1S" localSheetId="28" hidden="1">#REF!</definedName>
    <definedName name="BExZVPYGX2C5OSHMZ6F0KBKZ6B1S" hidden="1">#REF!</definedName>
    <definedName name="BExZW3LHTS7PFBNTYM95N8J5AFYQ" localSheetId="18" hidden="1">#REF!</definedName>
    <definedName name="BExZW3LHTS7PFBNTYM95N8J5AFYQ" localSheetId="28" hidden="1">#REF!</definedName>
    <definedName name="BExZW3LHTS7PFBNTYM95N8J5AFYQ" hidden="1">#REF!</definedName>
    <definedName name="BExZW472V5ADKCFHIKAJ6D4R8MU4" localSheetId="18" hidden="1">#REF!</definedName>
    <definedName name="BExZW472V5ADKCFHIKAJ6D4R8MU4" localSheetId="28" hidden="1">#REF!</definedName>
    <definedName name="BExZW472V5ADKCFHIKAJ6D4R8MU4" hidden="1">#REF!</definedName>
    <definedName name="BExZW5UARC8W9AQNLJX2I5WQWS5F" localSheetId="18" hidden="1">#REF!</definedName>
    <definedName name="BExZW5UARC8W9AQNLJX2I5WQWS5F" localSheetId="28" hidden="1">#REF!</definedName>
    <definedName name="BExZW5UARC8W9AQNLJX2I5WQWS5F" hidden="1">#REF!</definedName>
    <definedName name="BExZW7HRGN6A9YS41KI2B2UUMJ7X" localSheetId="18" hidden="1">#REF!</definedName>
    <definedName name="BExZW7HRGN6A9YS41KI2B2UUMJ7X" localSheetId="28" hidden="1">#REF!</definedName>
    <definedName name="BExZW7HRGN6A9YS41KI2B2UUMJ7X" hidden="1">#REF!</definedName>
    <definedName name="BExZW8ZPNV43UXGOT98FDNIBQHZY" localSheetId="18" hidden="1">#REF!</definedName>
    <definedName name="BExZW8ZPNV43UXGOT98FDNIBQHZY" localSheetId="28" hidden="1">#REF!</definedName>
    <definedName name="BExZW8ZPNV43UXGOT98FDNIBQHZY" hidden="1">#REF!</definedName>
    <definedName name="BExZWKZ5N3RDXU8MZ8HQVYYD8O0F" localSheetId="18" hidden="1">#REF!</definedName>
    <definedName name="BExZWKZ5N3RDXU8MZ8HQVYYD8O0F" localSheetId="28" hidden="1">#REF!</definedName>
    <definedName name="BExZWKZ5N3RDXU8MZ8HQVYYD8O0F" hidden="1">#REF!</definedName>
    <definedName name="BExZWMBRUCPO6F4QT5FNX8JRFL7V" localSheetId="18" hidden="1">#REF!</definedName>
    <definedName name="BExZWMBRUCPO6F4QT5FNX8JRFL7V" localSheetId="28" hidden="1">#REF!</definedName>
    <definedName name="BExZWMBRUCPO6F4QT5FNX8JRFL7V" hidden="1">#REF!</definedName>
    <definedName name="BExZWQO5171HT1OZ6D6JZBHEW4JG" localSheetId="18" hidden="1">#REF!</definedName>
    <definedName name="BExZWQO5171HT1OZ6D6JZBHEW4JG" localSheetId="28" hidden="1">#REF!</definedName>
    <definedName name="BExZWQO5171HT1OZ6D6JZBHEW4JG" hidden="1">#REF!</definedName>
    <definedName name="BExZWSMC9T48W74GFGQCIUJ8ZPP3" localSheetId="18" hidden="1">#REF!</definedName>
    <definedName name="BExZWSMC9T48W74GFGQCIUJ8ZPP3" localSheetId="28" hidden="1">#REF!</definedName>
    <definedName name="BExZWSMC9T48W74GFGQCIUJ8ZPP3" hidden="1">#REF!</definedName>
    <definedName name="BExZWUF2V4HY3HI8JN9ZVPRWK1H3" localSheetId="18" hidden="1">#REF!</definedName>
    <definedName name="BExZWUF2V4HY3HI8JN9ZVPRWK1H3" localSheetId="28" hidden="1">#REF!</definedName>
    <definedName name="BExZWUF2V4HY3HI8JN9ZVPRWK1H3" hidden="1">#REF!</definedName>
    <definedName name="BExZWX45URTK9KYDJHEXL1OTZ833" localSheetId="18" hidden="1">#REF!</definedName>
    <definedName name="BExZWX45URTK9KYDJHEXL1OTZ833" localSheetId="28" hidden="1">#REF!</definedName>
    <definedName name="BExZWX45URTK9KYDJHEXL1OTZ833" hidden="1">#REF!</definedName>
    <definedName name="BExZX0EWQEZO86WDAD9A4EAEZ012" localSheetId="18" hidden="1">#REF!</definedName>
    <definedName name="BExZX0EWQEZO86WDAD9A4EAEZ012" localSheetId="28" hidden="1">#REF!</definedName>
    <definedName name="BExZX0EWQEZO86WDAD9A4EAEZ012" hidden="1">#REF!</definedName>
    <definedName name="BExZX2T6ZT2DZLYSDJJBPVIT5OK2" localSheetId="18" hidden="1">#REF!</definedName>
    <definedName name="BExZX2T6ZT2DZLYSDJJBPVIT5OK2" localSheetId="28" hidden="1">#REF!</definedName>
    <definedName name="BExZX2T6ZT2DZLYSDJJBPVIT5OK2" hidden="1">#REF!</definedName>
    <definedName name="BExZXOJDELULNLEH7WG0OYJT0NJ4" localSheetId="18" hidden="1">#REF!</definedName>
    <definedName name="BExZXOJDELULNLEH7WG0OYJT0NJ4" localSheetId="28" hidden="1">#REF!</definedName>
    <definedName name="BExZXOJDELULNLEH7WG0OYJT0NJ4" hidden="1">#REF!</definedName>
    <definedName name="BExZXOOTRNUK8LGEAZ8ZCFW9KXQ1" localSheetId="18" hidden="1">#REF!</definedName>
    <definedName name="BExZXOOTRNUK8LGEAZ8ZCFW9KXQ1" localSheetId="28" hidden="1">#REF!</definedName>
    <definedName name="BExZXOOTRNUK8LGEAZ8ZCFW9KXQ1" hidden="1">#REF!</definedName>
    <definedName name="BExZXT6JOXNKEDU23DKL8XZAJZIH" localSheetId="18" hidden="1">#REF!</definedName>
    <definedName name="BExZXT6JOXNKEDU23DKL8XZAJZIH" localSheetId="28" hidden="1">#REF!</definedName>
    <definedName name="BExZXT6JOXNKEDU23DKL8XZAJZIH" hidden="1">#REF!</definedName>
    <definedName name="BExZXUTYW1HWEEZ1LIX4OQWC7HL1" localSheetId="18" hidden="1">#REF!</definedName>
    <definedName name="BExZXUTYW1HWEEZ1LIX4OQWC7HL1" localSheetId="28" hidden="1">#REF!</definedName>
    <definedName name="BExZXUTYW1HWEEZ1LIX4OQWC7HL1" hidden="1">#REF!</definedName>
    <definedName name="BExZXY4NKQL9QD76YMQJ15U1C2G8" localSheetId="18" hidden="1">#REF!</definedName>
    <definedName name="BExZXY4NKQL9QD76YMQJ15U1C2G8" localSheetId="28" hidden="1">#REF!</definedName>
    <definedName name="BExZXY4NKQL9QD76YMQJ15U1C2G8" hidden="1">#REF!</definedName>
    <definedName name="BExZXYQ7U5G08FQGUIGYT14QCBOF" localSheetId="18" hidden="1">#REF!</definedName>
    <definedName name="BExZXYQ7U5G08FQGUIGYT14QCBOF" localSheetId="28" hidden="1">#REF!</definedName>
    <definedName name="BExZXYQ7U5G08FQGUIGYT14QCBOF" hidden="1">#REF!</definedName>
    <definedName name="BExZY02V77YJBMODJSWZOYCMPS5X" localSheetId="18" hidden="1">#REF!</definedName>
    <definedName name="BExZY02V77YJBMODJSWZOYCMPS5X" localSheetId="28" hidden="1">#REF!</definedName>
    <definedName name="BExZY02V77YJBMODJSWZOYCMPS5X" hidden="1">#REF!</definedName>
    <definedName name="BExZY3DEOYNIHRV56IY5LJXZK8RU" localSheetId="18" hidden="1">#REF!</definedName>
    <definedName name="BExZY3DEOYNIHRV56IY5LJXZK8RU" localSheetId="28" hidden="1">#REF!</definedName>
    <definedName name="BExZY3DEOYNIHRV56IY5LJXZK8RU" hidden="1">#REF!</definedName>
    <definedName name="BExZY49QRZIR6CA41LFA9LM6EULU" localSheetId="18" hidden="1">#REF!</definedName>
    <definedName name="BExZY49QRZIR6CA41LFA9LM6EULU" localSheetId="28" hidden="1">#REF!</definedName>
    <definedName name="BExZY49QRZIR6CA41LFA9LM6EULU" hidden="1">#REF!</definedName>
    <definedName name="BExZYTG2G7W27YATTETFDDCZ0C4U" localSheetId="18" hidden="1">#REF!</definedName>
    <definedName name="BExZYTG2G7W27YATTETFDDCZ0C4U" localSheetId="28" hidden="1">#REF!</definedName>
    <definedName name="BExZYTG2G7W27YATTETFDDCZ0C4U" hidden="1">#REF!</definedName>
    <definedName name="BExZYYOZMC36ROQDWLR5Z17WKHCR" localSheetId="18" hidden="1">#REF!</definedName>
    <definedName name="BExZYYOZMC36ROQDWLR5Z17WKHCR" localSheetId="28" hidden="1">#REF!</definedName>
    <definedName name="BExZYYOZMC36ROQDWLR5Z17WKHCR" hidden="1">#REF!</definedName>
    <definedName name="BExZZ2FQA9A8C7CJKMEFQ9VPSLCE" localSheetId="18" hidden="1">#REF!</definedName>
    <definedName name="BExZZ2FQA9A8C7CJKMEFQ9VPSLCE" localSheetId="28" hidden="1">#REF!</definedName>
    <definedName name="BExZZ2FQA9A8C7CJKMEFQ9VPSLCE" hidden="1">#REF!</definedName>
    <definedName name="BExZZ7ZGXIMA3OVYAWY3YQSK64LF" localSheetId="18" hidden="1">#REF!</definedName>
    <definedName name="BExZZ7ZGXIMA3OVYAWY3YQSK64LF" localSheetId="28" hidden="1">#REF!</definedName>
    <definedName name="BExZZ7ZGXIMA3OVYAWY3YQSK64LF" hidden="1">#REF!</definedName>
    <definedName name="BExZZ8FKEIFG203MU6SEJ69MINCD" localSheetId="18" hidden="1">#REF!</definedName>
    <definedName name="BExZZ8FKEIFG203MU6SEJ69MINCD" localSheetId="28" hidden="1">#REF!</definedName>
    <definedName name="BExZZ8FKEIFG203MU6SEJ69MINCD" hidden="1">#REF!</definedName>
    <definedName name="BExZZCHAVHW8C2H649KRGVQ0WVRT" localSheetId="18" hidden="1">#REF!</definedName>
    <definedName name="BExZZCHAVHW8C2H649KRGVQ0WVRT" localSheetId="28" hidden="1">#REF!</definedName>
    <definedName name="BExZZCHAVHW8C2H649KRGVQ0WVRT" hidden="1">#REF!</definedName>
    <definedName name="BExZZTK54OTLF2YB68BHGOS27GEN" localSheetId="18" hidden="1">#REF!</definedName>
    <definedName name="BExZZTK54OTLF2YB68BHGOS27GEN" localSheetId="28" hidden="1">#REF!</definedName>
    <definedName name="BExZZTK54OTLF2YB68BHGOS27GEN" hidden="1">#REF!</definedName>
    <definedName name="BExZZXB3JQQG4SIZS4MRU6NNW7HI" localSheetId="18" hidden="1">#REF!</definedName>
    <definedName name="BExZZXB3JQQG4SIZS4MRU6NNW7HI" localSheetId="28" hidden="1">#REF!</definedName>
    <definedName name="BExZZXB3JQQG4SIZS4MRU6NNW7HI" hidden="1">#REF!</definedName>
    <definedName name="BExZZZEMIIFKMLLV4DJKX5TB9R5V" localSheetId="18" hidden="1">#REF!</definedName>
    <definedName name="BExZZZEMIIFKMLLV4DJKX5TB9R5V" localSheetId="28" hidden="1">#REF!</definedName>
    <definedName name="BExZZZEMIIFKMLLV4DJKX5TB9R5V" hidden="1">#REF!</definedName>
    <definedName name="BL" localSheetId="2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et" localSheetId="2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2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localSheetId="18" hidden="1">#REF!</definedName>
    <definedName name="Bum" localSheetId="28" hidden="1">#REF!</definedName>
    <definedName name="Bum" hidden="1">#REF!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hidden="1">{#N/A,#N/A,FALSE,"Coversheet";#N/A,#N/A,FALSE,"QA"}</definedName>
    <definedName name="df" localSheetId="2" hidden="1">{#N/A,#N/A,FALSE,"CESTSUM";#N/A,#N/A,FALSE,"est sum A";#N/A,#N/A,FALSE,"est detail A"}</definedName>
    <definedName name="df" hidden="1">{#N/A,#N/A,FALSE,"CESTSUM";#N/A,#N/A,FALSE,"est sum A";#N/A,#N/A,FALSE,"est detail A"}</definedName>
    <definedName name="DFIT" localSheetId="2" hidden="1">{#N/A,#N/A,FALSE,"Coversheet";#N/A,#N/A,FALSE,"QA"}</definedName>
    <definedName name="DFIT" hidden="1">{#N/A,#N/A,FALSE,"Coversheet";#N/A,#N/A,FALSE,"QA"}</definedName>
    <definedName name="ee" localSheetId="19" hidden="1">{#N/A,#N/A,FALSE,"Month ";#N/A,#N/A,FALSE,"YTD";#N/A,#N/A,FALSE,"12 mo ended"}</definedName>
    <definedName name="ee" localSheetId="20" hidden="1">{#N/A,#N/A,FALSE,"Month ";#N/A,#N/A,FALSE,"YTD";#N/A,#N/A,FALSE,"12 mo ended"}</definedName>
    <definedName name="ee" localSheetId="2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2" hidden="1">{#N/A,#N/A,FALSE,"Coversheet";#N/A,#N/A,FALSE,"QA"}</definedName>
    <definedName name="error" hidden="1">{#N/A,#N/A,FALSE,"Coversheet";#N/A,#N/A,FALSE,"QA"}</definedName>
    <definedName name="Estimate" localSheetId="2" hidden="1">{#N/A,#N/A,FALSE,"Summ";#N/A,#N/A,FALSE,"General"}</definedName>
    <definedName name="Estimate" hidden="1">{#N/A,#N/A,FALSE,"Summ";#N/A,#N/A,FALSE,"General"}</definedName>
    <definedName name="ex" localSheetId="2" hidden="1">{#N/A,#N/A,FALSE,"Summ";#N/A,#N/A,FALSE,"General"}</definedName>
    <definedName name="ex" hidden="1">{#N/A,#N/A,FALSE,"Summ";#N/A,#N/A,FALSE,"General"}</definedName>
    <definedName name="fdasfdas" localSheetId="1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2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9" hidden="1">{#N/A,#N/A,FALSE,"Month ";#N/A,#N/A,FALSE,"YTD";#N/A,#N/A,FALSE,"12 mo ended"}</definedName>
    <definedName name="fdsafdasfdsa" localSheetId="20" hidden="1">{#N/A,#N/A,FALSE,"Month ";#N/A,#N/A,FALSE,"YTD";#N/A,#N/A,FALSE,"12 mo ended"}</definedName>
    <definedName name="fdsafdasfdsa" localSheetId="2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2" hidden="1">{#N/A,#N/A,FALSE,"Coversheet";#N/A,#N/A,FALSE,"QA"}</definedName>
    <definedName name="ffff" hidden="1">{#N/A,#N/A,FALSE,"Coversheet";#N/A,#N/A,FALSE,"QA"}</definedName>
    <definedName name="fffgf" localSheetId="2" hidden="1">{#N/A,#N/A,FALSE,"Coversheet";#N/A,#N/A,FALSE,"QA"}</definedName>
    <definedName name="fffgf" hidden="1">{#N/A,#N/A,FALSE,"Coversheet";#N/A,#N/A,FALSE,"QA"}</definedName>
    <definedName name="gary" localSheetId="2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helllo" localSheetId="2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2" hidden="1">{#N/A,#N/A,FALSE,"Coversheet";#N/A,#N/A,FALSE,"QA"}</definedName>
    <definedName name="HELP" hidden="1">{#N/A,#N/A,FALSE,"Coversheet";#N/A,#N/A,FALSE,"QA"}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2" hidden="1">{#N/A,#N/A,FALSE,"Summ";#N/A,#N/A,FALSE,"General"}</definedName>
    <definedName name="jfkljsdkljiejgr" hidden="1">{#N/A,#N/A,FALSE,"Summ";#N/A,#N/A,FALSE,"General"}</definedName>
    <definedName name="k" localSheetId="1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2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2" hidden="1">{#N/A,#N/A,FALSE,"Coversheet";#N/A,#N/A,FALSE,"QA"}</definedName>
    <definedName name="lookup" hidden="1">{#N/A,#N/A,FALSE,"Coversheet";#N/A,#N/A,FALSE,"QA"}</definedName>
    <definedName name="Miller" localSheetId="2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2" hidden="1">{#N/A,#N/A,FALSE,"Summ";#N/A,#N/A,FALSE,"General"}</definedName>
    <definedName name="new" hidden="1">{#N/A,#N/A,FALSE,"Summ";#N/A,#N/A,FALSE,"General"}</definedName>
    <definedName name="NOYT" localSheetId="2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p" localSheetId="1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2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7">'2022 Weather Adj'!$A$1:$P$253</definedName>
    <definedName name="_xlnm.Print_Area" localSheetId="16">'F2022 Forecast'!$A$1:$P$52</definedName>
    <definedName name="_xlnm.Print_Area" localSheetId="5">'Rate Impacts Sch 142'!$B$1:$U$37</definedName>
    <definedName name="_xlnm.Print_Area" localSheetId="6">'Typical Res Bill Sch 142'!$B$1:$H$41</definedName>
    <definedName name="_xlnm.Print_Titles" localSheetId="7">'Revenue Impacts Sch 142'!$1:$8</definedName>
    <definedName name="q" localSheetId="2" hidden="1">{#N/A,#N/A,FALSE,"Coversheet";#N/A,#N/A,FALSE,"QA"}</definedName>
    <definedName name="q" hidden="1">{#N/A,#N/A,FALSE,"Coversheet";#N/A,#N/A,FALSE,"QA"}</definedName>
    <definedName name="qqq" localSheetId="2" hidden="1">{#N/A,#N/A,FALSE,"schA"}</definedName>
    <definedName name="qqq" hidden="1">{#N/A,#N/A,FALSE,"schA"}</definedName>
    <definedName name="rec_weco_gl_contract_aug99" localSheetId="2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sdlfhsdlhfkl" localSheetId="2" hidden="1">{#N/A,#N/A,FALSE,"Summ";#N/A,#N/A,FALSE,"General"}</definedName>
    <definedName name="sdlfhsdlhfkl" hidden="1">{#N/A,#N/A,FALSE,"Summ";#N/A,#N/A,FALSE,"General"}</definedName>
    <definedName name="seven" localSheetId="2" hidden="1">{#N/A,#N/A,FALSE,"CRPT";#N/A,#N/A,FALSE,"TREND";#N/A,#N/A,FALSE,"%Curve"}</definedName>
    <definedName name="seven" hidden="1">{#N/A,#N/A,FALSE,"CRPT";#N/A,#N/A,FALSE,"TREND";#N/A,#N/A,FALSE,"%Curve"}</definedName>
    <definedName name="six" localSheetId="2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ue" localSheetId="2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san" localSheetId="2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localSheetId="2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2" hidden="1">{#N/A,#N/A,FALSE,"Summ";#N/A,#N/A,FALSE,"General"}</definedName>
    <definedName name="tem" hidden="1">{#N/A,#N/A,FALSE,"Summ";#N/A,#N/A,FALSE,"General"}</definedName>
    <definedName name="TEMP" localSheetId="2" hidden="1">{#N/A,#N/A,FALSE,"Summ";#N/A,#N/A,FALSE,"General"}</definedName>
    <definedName name="TEMP" hidden="1">{#N/A,#N/A,FALSE,"Summ";#N/A,#N/A,FALSE,"General"}</definedName>
    <definedName name="Temp1" localSheetId="2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2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18" hidden="1">#REF!</definedName>
    <definedName name="Transfer" localSheetId="28" hidden="1">#REF!</definedName>
    <definedName name="Transfer" hidden="1">#REF!</definedName>
    <definedName name="Transfers" localSheetId="18" hidden="1">#REF!</definedName>
    <definedName name="Transfers" localSheetId="28" hidden="1">#REF!</definedName>
    <definedName name="Transfers" hidden="1">#REF!</definedName>
    <definedName name="u" localSheetId="2" hidden="1">{#N/A,#N/A,FALSE,"Summ";#N/A,#N/A,FALSE,"General"}</definedName>
    <definedName name="u" hidden="1">{#N/A,#N/A,FALSE,"Summ";#N/A,#N/A,FALSE,"General"}</definedName>
    <definedName name="v" localSheetId="2" hidden="1">{#N/A,#N/A,FALSE,"Coversheet";#N/A,#N/A,FALSE,"QA"}</definedName>
    <definedName name="v" hidden="1">{#N/A,#N/A,FALSE,"Coversheet";#N/A,#N/A,FALSE,"QA"}</definedName>
    <definedName name="Value" localSheetId="2" hidden="1">{#N/A,#N/A,FALSE,"Summ";#N/A,#N/A,FALSE,"General"}</definedName>
    <definedName name="Value" hidden="1">{#N/A,#N/A,FALSE,"Summ";#N/A,#N/A,FALSE,"General"}</definedName>
    <definedName name="w" localSheetId="2" hidden="1">{#N/A,#N/A,FALSE,"Schedule F";#N/A,#N/A,FALSE,"Schedule G"}</definedName>
    <definedName name="w" hidden="1">{#N/A,#N/A,FALSE,"Schedule F";#N/A,#N/A,FALSE,"Schedule G"}</definedName>
    <definedName name="we" localSheetId="19" hidden="1">{#N/A,#N/A,FALSE,"Pg 6b CustCount_Gas";#N/A,#N/A,FALSE,"QA";#N/A,#N/A,FALSE,"Report";#N/A,#N/A,FALSE,"forecast"}</definedName>
    <definedName name="we" localSheetId="20" hidden="1">{#N/A,#N/A,FALSE,"Pg 6b CustCount_Gas";#N/A,#N/A,FALSE,"QA";#N/A,#N/A,FALSE,"Report";#N/A,#N/A,FALSE,"forecast"}</definedName>
    <definedName name="we" localSheetId="2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2" hidden="1">{#N/A,#N/A,FALSE,"Coversheet";#N/A,#N/A,FALSE,"QA"}</definedName>
    <definedName name="WH" hidden="1">{#N/A,#N/A,FALSE,"Coversheet";#N/A,#N/A,FALSE,"QA"}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2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2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localSheetId="2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2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localSheetId="2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2" hidden="1">{#N/A,#N/A,FALSE,"Cost Adjustment "}</definedName>
    <definedName name="wrn.Cost._.Adjustment." hidden="1">{#N/A,#N/A,FALSE,"Cost Adjustment "}</definedName>
    <definedName name="wrn.Customer._.Counts._.Electric." localSheetId="1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9" hidden="1">{#N/A,#N/A,FALSE,"Pg 6b CustCount_Gas";#N/A,#N/A,FALSE,"QA";#N/A,#N/A,FALSE,"Report";#N/A,#N/A,FALSE,"forecast"}</definedName>
    <definedName name="wrn.Customer._.Counts._.Gas." localSheetId="20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localSheetId="2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ECR." localSheetId="2" hidden="1">{#N/A,#N/A,FALSE,"schA"}</definedName>
    <definedName name="wrn.ECR." hidden="1">{#N/A,#N/A,FALSE,"schA"}</definedName>
    <definedName name="wrn.ESTIMATE." localSheetId="2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localSheetId="2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2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2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19" hidden="1">{#N/A,#N/A,FALSE,"Coversheet";#N/A,#N/A,FALSE,"QA"}</definedName>
    <definedName name="wrn.Incentive._.Overhead." localSheetId="20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19" hidden="1">{#N/A,#N/A,FALSE,"Month ";#N/A,#N/A,FALSE,"YTD";#N/A,#N/A,FALSE,"12 mo ended"}</definedName>
    <definedName name="wrn.MARGIN_WO_QTR." localSheetId="20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2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2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1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localSheetId="2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2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2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2" hidden="1">{#N/A,#N/A,FALSE,"7617 Fab";#N/A,#N/A,FALSE,"7617 NSK"}</definedName>
    <definedName name="wrn.SCHEDULE." hidden="1">{#N/A,#N/A,FALSE,"7617 Fab";#N/A,#N/A,FALSE,"7617 NSK"}</definedName>
    <definedName name="wrn.Semi._.Annual._.Cost._.Adj." localSheetId="2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2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wrn.Summary." localSheetId="2" hidden="1">{#N/A,#N/A,FALSE,"Summ";#N/A,#N/A,FALSE,"General"}</definedName>
    <definedName name="wrn.Summary." hidden="1">{#N/A,#N/A,FALSE,"Summ";#N/A,#N/A,FALSE,"General"}</definedName>
    <definedName name="wrn.test." localSheetId="2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2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2" hidden="1">{#N/A,#N/A,FALSE,"schA"}</definedName>
    <definedName name="www" hidden="1">{#N/A,#N/A,FALSE,"schA"}</definedName>
    <definedName name="x" localSheetId="2" hidden="1">{#N/A,#N/A,FALSE,"Coversheet";#N/A,#N/A,FALSE,"QA"}</definedName>
    <definedName name="x" hidden="1">{#N/A,#N/A,FALSE,"Coversheet";#N/A,#N/A,FALSE,"QA"}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1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2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2" hidden="1">{#N/A,#N/A,FALSE,"Summ";#N/A,#N/A,FALSE,"General"}</definedName>
    <definedName name="yuf" hidden="1">{#N/A,#N/A,FALSE,"Summ";#N/A,#N/A,FALSE,"General"}</definedName>
    <definedName name="z" localSheetId="2" hidden="1">{#N/A,#N/A,FALSE,"Coversheet";#N/A,#N/A,FALSE,"QA"}</definedName>
    <definedName name="z" hidden="1">{#N/A,#N/A,FALSE,"Coversheet";#N/A,#N/A,FALSE,"QA"}</definedName>
    <definedName name="zzz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62913" concurrentManualCount="8"/>
</workbook>
</file>

<file path=xl/calcChain.xml><?xml version="1.0" encoding="utf-8"?>
<calcChain xmlns="http://schemas.openxmlformats.org/spreadsheetml/2006/main">
  <c r="D13" i="62" l="1"/>
  <c r="C36" i="56" l="1"/>
  <c r="C34" i="56"/>
  <c r="A30" i="56"/>
  <c r="A31" i="56" s="1"/>
  <c r="A32" i="56" s="1"/>
  <c r="A33" i="56" s="1"/>
  <c r="A34" i="56" s="1"/>
  <c r="A35" i="56" s="1"/>
  <c r="A36" i="56" s="1"/>
  <c r="A37" i="56" s="1"/>
  <c r="A4" i="64" l="1"/>
  <c r="A2" i="64"/>
  <c r="B25" i="64"/>
  <c r="B37" i="64" s="1"/>
  <c r="B33" i="64"/>
  <c r="B31" i="64"/>
  <c r="Q30" i="85" l="1"/>
  <c r="Q32" i="85"/>
  <c r="Q33" i="85"/>
  <c r="O27" i="85"/>
  <c r="O30" i="85"/>
  <c r="P32" i="85"/>
  <c r="O33" i="85"/>
  <c r="P33" i="85"/>
  <c r="N27" i="85"/>
  <c r="N28" i="85"/>
  <c r="N33" i="85"/>
  <c r="G31" i="86"/>
  <c r="G30" i="86"/>
  <c r="G28" i="86"/>
  <c r="G25" i="86"/>
  <c r="G23" i="86"/>
  <c r="G22" i="86"/>
  <c r="G21" i="86"/>
  <c r="G20" i="86"/>
  <c r="G19" i="86"/>
  <c r="G18" i="86"/>
  <c r="G17" i="86"/>
  <c r="G16" i="86"/>
  <c r="D39" i="87"/>
  <c r="D22" i="87"/>
  <c r="D14" i="87"/>
  <c r="B2" i="85"/>
  <c r="B4" i="85"/>
  <c r="A2" i="87"/>
  <c r="A2" i="86"/>
  <c r="A4" i="86"/>
  <c r="A4" i="87"/>
  <c r="Q29" i="85" l="1"/>
  <c r="Q31" i="85"/>
  <c r="O31" i="85"/>
  <c r="N31" i="85"/>
  <c r="O28" i="85"/>
  <c r="P31" i="85"/>
  <c r="P30" i="85"/>
  <c r="O29" i="85"/>
  <c r="P27" i="85"/>
  <c r="Q28" i="85"/>
  <c r="N32" i="85"/>
  <c r="P29" i="85"/>
  <c r="O24" i="85"/>
  <c r="N29" i="85"/>
  <c r="Q27" i="85"/>
  <c r="P28" i="85"/>
  <c r="O32" i="85"/>
  <c r="N30" i="85"/>
  <c r="Q24" i="85"/>
  <c r="P24" i="85"/>
  <c r="N24" i="85"/>
  <c r="O34" i="85" l="1"/>
  <c r="N34" i="85"/>
  <c r="P34" i="85"/>
  <c r="Q34" i="85"/>
  <c r="A33" i="64" l="1"/>
  <c r="A34" i="64"/>
  <c r="A35" i="64" s="1"/>
  <c r="A36" i="64" s="1"/>
  <c r="A37" i="64" s="1"/>
  <c r="A38" i="64" s="1"/>
  <c r="A39" i="64" s="1"/>
  <c r="A40" i="64" s="1"/>
  <c r="A41" i="64" s="1"/>
  <c r="F11" i="102"/>
  <c r="F13" i="102" s="1"/>
  <c r="E11" i="102"/>
  <c r="E13" i="102" s="1"/>
  <c r="D11" i="102"/>
  <c r="D13" i="102" s="1"/>
  <c r="C16" i="102"/>
  <c r="A11" i="102"/>
  <c r="A12" i="102" s="1"/>
  <c r="C13" i="102" l="1"/>
  <c r="A13" i="102"/>
  <c r="A14" i="102" s="1"/>
  <c r="A15" i="102" s="1"/>
  <c r="A16" i="102" s="1"/>
  <c r="A17" i="102" l="1"/>
  <c r="A18" i="102" s="1"/>
  <c r="A19" i="102" s="1"/>
  <c r="A20" i="102" s="1"/>
  <c r="C18" i="102" l="1"/>
  <c r="DU87" i="23" l="1"/>
  <c r="DT87" i="23"/>
  <c r="DS87" i="23"/>
  <c r="P26" i="42" l="1"/>
  <c r="Q26" i="42"/>
  <c r="P22" i="42"/>
  <c r="Q22" i="42" s="1"/>
  <c r="D26" i="41"/>
  <c r="E26" i="41"/>
  <c r="F26" i="41"/>
  <c r="G26" i="41"/>
  <c r="H26" i="41"/>
  <c r="I26" i="41"/>
  <c r="J26" i="41"/>
  <c r="K26" i="41"/>
  <c r="L26" i="41"/>
  <c r="M26" i="41"/>
  <c r="N26" i="41"/>
  <c r="O26" i="41"/>
  <c r="P26" i="41"/>
  <c r="Q26" i="41"/>
  <c r="P22" i="41"/>
  <c r="Q22" i="41"/>
  <c r="P34" i="40"/>
  <c r="Q34" i="40" s="1"/>
  <c r="CW118" i="23"/>
  <c r="CX118" i="23"/>
  <c r="CY118" i="23"/>
  <c r="CZ118" i="23"/>
  <c r="DA118" i="23"/>
  <c r="DB118" i="23"/>
  <c r="DC118" i="23"/>
  <c r="DD118" i="23"/>
  <c r="DE118" i="23"/>
  <c r="DF118" i="23"/>
  <c r="DG118" i="23"/>
  <c r="DC109" i="23"/>
  <c r="DD109" i="23"/>
  <c r="DE109" i="23"/>
  <c r="DF109" i="23"/>
  <c r="DG109" i="23"/>
  <c r="DC88" i="23"/>
  <c r="DD88" i="23"/>
  <c r="DE88" i="23"/>
  <c r="DF88" i="23"/>
  <c r="DG88" i="23"/>
  <c r="DC78" i="23"/>
  <c r="DD78" i="23"/>
  <c r="DE78" i="23"/>
  <c r="DF78" i="23"/>
  <c r="DG78" i="23"/>
  <c r="DC69" i="23"/>
  <c r="DD69" i="23"/>
  <c r="DE69" i="23"/>
  <c r="DF69" i="23"/>
  <c r="DG69" i="23"/>
  <c r="DC49" i="23"/>
  <c r="DD49" i="23"/>
  <c r="DE49" i="23"/>
  <c r="DF49" i="23"/>
  <c r="DG49" i="23"/>
  <c r="DD40" i="23"/>
  <c r="DE40" i="23"/>
  <c r="DF40" i="23"/>
  <c r="DG40" i="23"/>
  <c r="DE32" i="23"/>
  <c r="DE123" i="23" s="1"/>
  <c r="DF32" i="23"/>
  <c r="DF123" i="23" s="1"/>
  <c r="DG32" i="23"/>
  <c r="DG123" i="23" s="1"/>
  <c r="DE14" i="23"/>
  <c r="DF14" i="23"/>
  <c r="DG14" i="23"/>
  <c r="DU117" i="23" l="1"/>
  <c r="DU118" i="23" s="1"/>
  <c r="DT117" i="23"/>
  <c r="DT118" i="23" s="1"/>
  <c r="DI117" i="23"/>
  <c r="DI118" i="23" s="1"/>
  <c r="DJ117" i="23"/>
  <c r="DJ118" i="23" s="1"/>
  <c r="DK117" i="23"/>
  <c r="DK118" i="23" s="1"/>
  <c r="DL117" i="23"/>
  <c r="DM117" i="23"/>
  <c r="DM118" i="23" s="1"/>
  <c r="DN117" i="23"/>
  <c r="DN118" i="23" s="1"/>
  <c r="DO117" i="23"/>
  <c r="DO118" i="23" s="1"/>
  <c r="DP117" i="23"/>
  <c r="DP118" i="23" s="1"/>
  <c r="DQ117" i="23"/>
  <c r="DQ118" i="23" s="1"/>
  <c r="DR117" i="23"/>
  <c r="DR118" i="23" s="1"/>
  <c r="DS117" i="23"/>
  <c r="DS118" i="23" s="1"/>
  <c r="DH117" i="23"/>
  <c r="DH118" i="23" s="1"/>
  <c r="DI87" i="23"/>
  <c r="DI88" i="23" s="1"/>
  <c r="DJ87" i="23"/>
  <c r="DK87" i="23"/>
  <c r="DL87" i="23"/>
  <c r="DM87" i="23"/>
  <c r="DN87" i="23"/>
  <c r="DO87" i="23"/>
  <c r="DP87" i="23"/>
  <c r="DQ87" i="23"/>
  <c r="DR87" i="23"/>
  <c r="DH87" i="23"/>
  <c r="DH88" i="23" s="1"/>
  <c r="DU39" i="23"/>
  <c r="DU31" i="23"/>
  <c r="DU32" i="23" s="1"/>
  <c r="DT31" i="23"/>
  <c r="DT32" i="23" s="1"/>
  <c r="DI31" i="23"/>
  <c r="DJ31" i="23"/>
  <c r="DK31" i="23"/>
  <c r="DL31" i="23"/>
  <c r="DM31" i="23"/>
  <c r="DM32" i="23" s="1"/>
  <c r="DN31" i="23"/>
  <c r="DN32" i="23" s="1"/>
  <c r="DO31" i="23"/>
  <c r="DO32" i="23" s="1"/>
  <c r="DP31" i="23"/>
  <c r="DP32" i="23" s="1"/>
  <c r="DQ31" i="23"/>
  <c r="DQ32" i="23" s="1"/>
  <c r="DR31" i="23"/>
  <c r="DR32" i="23" s="1"/>
  <c r="DS31" i="23"/>
  <c r="DS32" i="23" s="1"/>
  <c r="C22" i="42"/>
  <c r="D22" i="42" s="1"/>
  <c r="E22" i="42" s="1"/>
  <c r="F22" i="42" s="1"/>
  <c r="G22" i="42" s="1"/>
  <c r="H22" i="42" s="1"/>
  <c r="I22" i="42" s="1"/>
  <c r="J22" i="42" s="1"/>
  <c r="K22" i="42" s="1"/>
  <c r="L22" i="42" s="1"/>
  <c r="M22" i="42" s="1"/>
  <c r="N22" i="42" s="1"/>
  <c r="C6" i="42"/>
  <c r="A9" i="42"/>
  <c r="A10" i="42" s="1"/>
  <c r="A11" i="42" s="1"/>
  <c r="A12" i="42" s="1"/>
  <c r="A13" i="42" s="1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D6" i="42"/>
  <c r="E6" i="42" s="1"/>
  <c r="F6" i="42" s="1"/>
  <c r="G6" i="42" s="1"/>
  <c r="H6" i="42" s="1"/>
  <c r="I6" i="42" s="1"/>
  <c r="J6" i="42" s="1"/>
  <c r="K6" i="42" s="1"/>
  <c r="L6" i="42" s="1"/>
  <c r="M6" i="42" s="1"/>
  <c r="N6" i="42" s="1"/>
  <c r="P6" i="42" s="1"/>
  <c r="Q6" i="42" s="1"/>
  <c r="DU108" i="23"/>
  <c r="DT108" i="23"/>
  <c r="DI108" i="23"/>
  <c r="DI109" i="23" s="1"/>
  <c r="DJ108" i="23"/>
  <c r="DJ109" i="23" s="1"/>
  <c r="DK108" i="23"/>
  <c r="DL108" i="23"/>
  <c r="DM108" i="23"/>
  <c r="DN108" i="23"/>
  <c r="DO108" i="23"/>
  <c r="DP108" i="23"/>
  <c r="DQ108" i="23"/>
  <c r="DR108" i="23"/>
  <c r="DS108" i="23"/>
  <c r="DH108" i="23"/>
  <c r="DH109" i="23" s="1"/>
  <c r="DL118" i="23" l="1"/>
  <c r="O22" i="42"/>
  <c r="N26" i="42"/>
  <c r="DS39" i="23" s="1"/>
  <c r="E26" i="42"/>
  <c r="DJ39" i="23" s="1"/>
  <c r="DJ40" i="23" s="1"/>
  <c r="M26" i="42"/>
  <c r="DR39" i="23" s="1"/>
  <c r="G26" i="42"/>
  <c r="DL39" i="23" s="1"/>
  <c r="H26" i="42"/>
  <c r="DM39" i="23" s="1"/>
  <c r="C26" i="42"/>
  <c r="DH39" i="23" s="1"/>
  <c r="DH40" i="23" s="1"/>
  <c r="F26" i="42"/>
  <c r="DK39" i="23" s="1"/>
  <c r="D26" i="42"/>
  <c r="DI39" i="23" s="1"/>
  <c r="DI40" i="23" s="1"/>
  <c r="L26" i="42"/>
  <c r="DQ39" i="23" s="1"/>
  <c r="I26" i="42"/>
  <c r="DN39" i="23" s="1"/>
  <c r="O6" i="42"/>
  <c r="O26" i="42"/>
  <c r="DT39" i="23" s="1"/>
  <c r="K26" i="42"/>
  <c r="DP39" i="23" s="1"/>
  <c r="J26" i="42"/>
  <c r="DO39" i="23" s="1"/>
  <c r="E22" i="41" l="1"/>
  <c r="F22" i="41" s="1"/>
  <c r="D22" i="41"/>
  <c r="C22" i="41"/>
  <c r="C34" i="40"/>
  <c r="C6" i="41"/>
  <c r="D6" i="41" s="1"/>
  <c r="E6" i="41" s="1"/>
  <c r="F6" i="41" s="1"/>
  <c r="G6" i="41" s="1"/>
  <c r="H6" i="41" s="1"/>
  <c r="I6" i="41" s="1"/>
  <c r="J6" i="41" s="1"/>
  <c r="K6" i="41" s="1"/>
  <c r="L6" i="41" s="1"/>
  <c r="M6" i="41" s="1"/>
  <c r="N6" i="41" s="1"/>
  <c r="A9" i="41"/>
  <c r="A10" i="41" s="1"/>
  <c r="A11" i="41" s="1"/>
  <c r="A12" i="41" s="1"/>
  <c r="A13" i="41" s="1"/>
  <c r="A14" i="41" s="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G22" i="41" l="1"/>
  <c r="C26" i="41"/>
  <c r="DH31" i="23" s="1"/>
  <c r="DH32" i="23" s="1"/>
  <c r="P6" i="41"/>
  <c r="Q6" i="41" s="1"/>
  <c r="O6" i="41"/>
  <c r="H22" i="41" l="1"/>
  <c r="I22" i="41" l="1"/>
  <c r="J22" i="41" l="1"/>
  <c r="K22" i="41" l="1"/>
  <c r="L22" i="41" l="1"/>
  <c r="M22" i="41" l="1"/>
  <c r="N22" i="41" l="1"/>
  <c r="O22" i="41" l="1"/>
  <c r="D14" i="101" l="1"/>
  <c r="D16" i="101" l="1"/>
  <c r="D18" i="101" s="1"/>
  <c r="P20" i="42" l="1"/>
  <c r="Q20" i="42" s="1"/>
  <c r="P32" i="40"/>
  <c r="P20" i="41"/>
  <c r="D19" i="101"/>
  <c r="D21" i="101" s="1"/>
  <c r="Q32" i="40"/>
  <c r="C22" i="62"/>
  <c r="C31" i="62" s="1"/>
  <c r="Q20" i="41" l="1"/>
  <c r="I14" i="101"/>
  <c r="I16" i="101" s="1"/>
  <c r="I18" i="101" s="1"/>
  <c r="D32" i="56" s="1"/>
  <c r="F32" i="56" l="1"/>
  <c r="E32" i="56"/>
  <c r="C19" i="64"/>
  <c r="D18" i="61"/>
  <c r="I19" i="101"/>
  <c r="I21" i="101" s="1"/>
  <c r="DH100" i="23"/>
  <c r="DL32" i="23" l="1"/>
  <c r="J45" i="21" l="1"/>
  <c r="I45" i="21"/>
  <c r="P8" i="21"/>
  <c r="H45" i="21"/>
  <c r="B45" i="21"/>
  <c r="N45" i="21"/>
  <c r="F45" i="21"/>
  <c r="O45" i="21"/>
  <c r="G45" i="21"/>
  <c r="M45" i="21"/>
  <c r="E45" i="21"/>
  <c r="L45" i="21"/>
  <c r="D45" i="21"/>
  <c r="K45" i="21"/>
  <c r="C45" i="21"/>
  <c r="I54" i="100"/>
  <c r="I50" i="100"/>
  <c r="I47" i="100"/>
  <c r="I37" i="100"/>
  <c r="I31" i="100"/>
  <c r="I29" i="100"/>
  <c r="I28" i="100"/>
  <c r="I25" i="100"/>
  <c r="I22" i="100"/>
  <c r="I19" i="100"/>
  <c r="I17" i="100"/>
  <c r="I14" i="100"/>
  <c r="I11" i="100"/>
  <c r="I53" i="100"/>
  <c r="I45" i="100"/>
  <c r="I44" i="100"/>
  <c r="I41" i="100"/>
  <c r="I38" i="100"/>
  <c r="I34" i="100"/>
  <c r="A12" i="100"/>
  <c r="A13" i="100" s="1"/>
  <c r="A14" i="100" s="1"/>
  <c r="A15" i="100" s="1"/>
  <c r="A16" i="100" s="1"/>
  <c r="A17" i="100" s="1"/>
  <c r="A18" i="100" s="1"/>
  <c r="A19" i="100" s="1"/>
  <c r="A20" i="100" s="1"/>
  <c r="A21" i="100" s="1"/>
  <c r="A22" i="100" s="1"/>
  <c r="A23" i="100" s="1"/>
  <c r="A24" i="100" s="1"/>
  <c r="A25" i="100" s="1"/>
  <c r="A26" i="100" s="1"/>
  <c r="A27" i="100" s="1"/>
  <c r="A28" i="100" s="1"/>
  <c r="A29" i="100" s="1"/>
  <c r="A30" i="100" s="1"/>
  <c r="A31" i="100" s="1"/>
  <c r="A32" i="100" s="1"/>
  <c r="A33" i="100" s="1"/>
  <c r="A34" i="100" s="1"/>
  <c r="A35" i="100" s="1"/>
  <c r="A36" i="100" s="1"/>
  <c r="A37" i="100" s="1"/>
  <c r="A38" i="100" s="1"/>
  <c r="A39" i="100" s="1"/>
  <c r="A40" i="100" s="1"/>
  <c r="A41" i="100" s="1"/>
  <c r="A42" i="100" s="1"/>
  <c r="A43" i="100" s="1"/>
  <c r="A44" i="100" s="1"/>
  <c r="A45" i="100" s="1"/>
  <c r="A46" i="100" s="1"/>
  <c r="A47" i="100" s="1"/>
  <c r="A48" i="100" s="1"/>
  <c r="A49" i="100" s="1"/>
  <c r="A50" i="100" s="1"/>
  <c r="A51" i="100" s="1"/>
  <c r="A52" i="100" s="1"/>
  <c r="A53" i="100" s="1"/>
  <c r="A54" i="100" s="1"/>
  <c r="A11" i="100"/>
  <c r="C13" i="40" l="1"/>
  <c r="C17" i="40" s="1"/>
  <c r="R11" i="99"/>
  <c r="D32" i="99"/>
  <c r="D28" i="99"/>
  <c r="C19" i="99"/>
  <c r="C15" i="99"/>
  <c r="A13" i="99"/>
  <c r="A14" i="99" s="1"/>
  <c r="A15" i="99" s="1"/>
  <c r="A16" i="99" s="1"/>
  <c r="A12" i="99"/>
  <c r="A11" i="99"/>
  <c r="D14" i="26"/>
  <c r="R15" i="99" l="1"/>
  <c r="M16" i="99" s="1"/>
  <c r="M29" i="99" s="1"/>
  <c r="J9" i="41" s="1"/>
  <c r="J10" i="41" s="1"/>
  <c r="J14" i="41" s="1"/>
  <c r="J24" i="41" s="1"/>
  <c r="DO68" i="23" s="1"/>
  <c r="P16" i="99"/>
  <c r="P29" i="99" s="1"/>
  <c r="M9" i="41" s="1"/>
  <c r="M10" i="41" s="1"/>
  <c r="M14" i="41" s="1"/>
  <c r="M24" i="41" s="1"/>
  <c r="DR68" i="23" s="1"/>
  <c r="I16" i="99"/>
  <c r="I29" i="99" s="1"/>
  <c r="F9" i="41" s="1"/>
  <c r="F10" i="41" s="1"/>
  <c r="F14" i="41" s="1"/>
  <c r="F24" i="41" s="1"/>
  <c r="DK68" i="23" s="1"/>
  <c r="Q16" i="99"/>
  <c r="Q29" i="99" s="1"/>
  <c r="N9" i="41" s="1"/>
  <c r="N10" i="41" s="1"/>
  <c r="N14" i="41" s="1"/>
  <c r="N24" i="41" s="1"/>
  <c r="DS68" i="23" s="1"/>
  <c r="H16" i="99"/>
  <c r="H29" i="99" s="1"/>
  <c r="E9" i="41" s="1"/>
  <c r="E10" i="41" s="1"/>
  <c r="E14" i="41" s="1"/>
  <c r="E24" i="41" s="1"/>
  <c r="DJ68" i="23" s="1"/>
  <c r="L12" i="99"/>
  <c r="L25" i="99" s="1"/>
  <c r="I9" i="40" s="1"/>
  <c r="A17" i="99"/>
  <c r="A18" i="99" s="1"/>
  <c r="A19" i="99" s="1"/>
  <c r="A20" i="99" s="1"/>
  <c r="N12" i="99"/>
  <c r="N25" i="99" s="1"/>
  <c r="K9" i="40" s="1"/>
  <c r="F12" i="99"/>
  <c r="K12" i="99"/>
  <c r="K25" i="99" s="1"/>
  <c r="H9" i="40" s="1"/>
  <c r="M12" i="99"/>
  <c r="M25" i="99" s="1"/>
  <c r="J9" i="40" s="1"/>
  <c r="G12" i="99"/>
  <c r="G25" i="99" s="1"/>
  <c r="D9" i="40" s="1"/>
  <c r="P12" i="99"/>
  <c r="P25" i="99" s="1"/>
  <c r="M9" i="40" s="1"/>
  <c r="O12" i="99"/>
  <c r="O25" i="99" s="1"/>
  <c r="L9" i="40" s="1"/>
  <c r="H12" i="99"/>
  <c r="H25" i="99" s="1"/>
  <c r="E9" i="40" s="1"/>
  <c r="I12" i="99"/>
  <c r="I25" i="99" s="1"/>
  <c r="F9" i="40" s="1"/>
  <c r="Q12" i="99"/>
  <c r="Q25" i="99" s="1"/>
  <c r="N9" i="40" s="1"/>
  <c r="L16" i="99"/>
  <c r="L29" i="99" s="1"/>
  <c r="I9" i="41" s="1"/>
  <c r="I10" i="41" s="1"/>
  <c r="I14" i="41" s="1"/>
  <c r="I24" i="41" s="1"/>
  <c r="DN68" i="23" s="1"/>
  <c r="O16" i="99"/>
  <c r="O29" i="99" s="1"/>
  <c r="L9" i="41" s="1"/>
  <c r="L10" i="41" s="1"/>
  <c r="L14" i="41" s="1"/>
  <c r="L24" i="41" s="1"/>
  <c r="DQ68" i="23" s="1"/>
  <c r="G16" i="99"/>
  <c r="G29" i="99" s="1"/>
  <c r="D9" i="41" s="1"/>
  <c r="D10" i="41" s="1"/>
  <c r="D14" i="41" s="1"/>
  <c r="D24" i="41" s="1"/>
  <c r="DI68" i="23" s="1"/>
  <c r="DI69" i="23" s="1"/>
  <c r="N16" i="99"/>
  <c r="N29" i="99" s="1"/>
  <c r="K9" i="41" s="1"/>
  <c r="K10" i="41" s="1"/>
  <c r="K14" i="41" s="1"/>
  <c r="K24" i="41" s="1"/>
  <c r="DP68" i="23" s="1"/>
  <c r="F16" i="99"/>
  <c r="F29" i="99" s="1"/>
  <c r="J12" i="99"/>
  <c r="J25" i="99" s="1"/>
  <c r="G9" i="40" s="1"/>
  <c r="K16" i="99"/>
  <c r="K29" i="99" s="1"/>
  <c r="H9" i="41" s="1"/>
  <c r="H10" i="41" s="1"/>
  <c r="H14" i="41" s="1"/>
  <c r="H24" i="41" s="1"/>
  <c r="DM68" i="23" s="1"/>
  <c r="J16" i="99"/>
  <c r="J29" i="99" s="1"/>
  <c r="G9" i="41" s="1"/>
  <c r="G10" i="41" s="1"/>
  <c r="G14" i="41" s="1"/>
  <c r="G24" i="41" s="1"/>
  <c r="DL68" i="23" s="1"/>
  <c r="R19" i="99"/>
  <c r="O9" i="41" l="1"/>
  <c r="O10" i="41" s="1"/>
  <c r="O14" i="41" s="1"/>
  <c r="O24" i="41" s="1"/>
  <c r="C9" i="41"/>
  <c r="C10" i="41" s="1"/>
  <c r="C14" i="41" s="1"/>
  <c r="C24" i="41" s="1"/>
  <c r="DH68" i="23" s="1"/>
  <c r="DH69" i="23" s="1"/>
  <c r="M20" i="99"/>
  <c r="M33" i="99" s="1"/>
  <c r="J9" i="42" s="1"/>
  <c r="J10" i="42" s="1"/>
  <c r="J14" i="42" s="1"/>
  <c r="J24" i="42" s="1"/>
  <c r="DO77" i="23" s="1"/>
  <c r="P20" i="99"/>
  <c r="P33" i="99" s="1"/>
  <c r="M9" i="42" s="1"/>
  <c r="M10" i="42" s="1"/>
  <c r="M14" i="42" s="1"/>
  <c r="M24" i="42" s="1"/>
  <c r="DR77" i="23" s="1"/>
  <c r="H20" i="99"/>
  <c r="H33" i="99" s="1"/>
  <c r="E9" i="42" s="1"/>
  <c r="E10" i="42" s="1"/>
  <c r="E14" i="42" s="1"/>
  <c r="E24" i="42" s="1"/>
  <c r="DJ77" i="23" s="1"/>
  <c r="DJ78" i="23" s="1"/>
  <c r="O20" i="99"/>
  <c r="O33" i="99" s="1"/>
  <c r="L9" i="42" s="1"/>
  <c r="L10" i="42" s="1"/>
  <c r="L14" i="42" s="1"/>
  <c r="L24" i="42" s="1"/>
  <c r="DQ77" i="23" s="1"/>
  <c r="G20" i="99"/>
  <c r="G33" i="99" s="1"/>
  <c r="D9" i="42" s="1"/>
  <c r="D10" i="42" s="1"/>
  <c r="D14" i="42" s="1"/>
  <c r="D24" i="42" s="1"/>
  <c r="DI77" i="23" s="1"/>
  <c r="DI78" i="23" s="1"/>
  <c r="R16" i="99"/>
  <c r="I20" i="99"/>
  <c r="I33" i="99" s="1"/>
  <c r="F9" i="42" s="1"/>
  <c r="F10" i="42" s="1"/>
  <c r="F14" i="42" s="1"/>
  <c r="F24" i="42" s="1"/>
  <c r="DK77" i="23" s="1"/>
  <c r="DK78" i="23" s="1"/>
  <c r="N20" i="99"/>
  <c r="N33" i="99" s="1"/>
  <c r="K9" i="42" s="1"/>
  <c r="K10" i="42" s="1"/>
  <c r="K14" i="42" s="1"/>
  <c r="K24" i="42" s="1"/>
  <c r="DP77" i="23" s="1"/>
  <c r="L20" i="99"/>
  <c r="L33" i="99" s="1"/>
  <c r="I9" i="42" s="1"/>
  <c r="I10" i="42" s="1"/>
  <c r="I14" i="42" s="1"/>
  <c r="I24" i="42" s="1"/>
  <c r="DN77" i="23" s="1"/>
  <c r="J20" i="99"/>
  <c r="J33" i="99" s="1"/>
  <c r="G9" i="42" s="1"/>
  <c r="G10" i="42" s="1"/>
  <c r="G14" i="42" s="1"/>
  <c r="G24" i="42" s="1"/>
  <c r="DL77" i="23" s="1"/>
  <c r="F20" i="99"/>
  <c r="R12" i="99"/>
  <c r="K20" i="99"/>
  <c r="K33" i="99" s="1"/>
  <c r="H9" i="42" s="1"/>
  <c r="H10" i="42" s="1"/>
  <c r="H14" i="42" s="1"/>
  <c r="H24" i="42" s="1"/>
  <c r="DM77" i="23" s="1"/>
  <c r="R29" i="99"/>
  <c r="A21" i="99"/>
  <c r="A22" i="99" s="1"/>
  <c r="A23" i="99" s="1"/>
  <c r="A24" i="99" s="1"/>
  <c r="F25" i="99"/>
  <c r="Q20" i="99"/>
  <c r="Q33" i="99" s="1"/>
  <c r="N9" i="42" s="1"/>
  <c r="N10" i="42" s="1"/>
  <c r="N14" i="42" s="1"/>
  <c r="N24" i="42" s="1"/>
  <c r="DS77" i="23" s="1"/>
  <c r="R25" i="99" l="1"/>
  <c r="C9" i="40"/>
  <c r="O9" i="40" s="1"/>
  <c r="A25" i="99"/>
  <c r="A26" i="99" s="1"/>
  <c r="A27" i="99" s="1"/>
  <c r="A28" i="99" s="1"/>
  <c r="D25" i="99"/>
  <c r="R20" i="99"/>
  <c r="F33" i="99"/>
  <c r="R33" i="99" l="1"/>
  <c r="C9" i="42"/>
  <c r="C10" i="42" s="1"/>
  <c r="C14" i="42" s="1"/>
  <c r="C24" i="42" s="1"/>
  <c r="DH77" i="23" s="1"/>
  <c r="DH78" i="23" s="1"/>
  <c r="O9" i="42"/>
  <c r="O10" i="42" s="1"/>
  <c r="O14" i="42" s="1"/>
  <c r="O24" i="42" s="1"/>
  <c r="A29" i="99"/>
  <c r="A30" i="99" s="1"/>
  <c r="A31" i="99" s="1"/>
  <c r="A32" i="99" s="1"/>
  <c r="D29" i="99"/>
  <c r="A33" i="99" l="1"/>
  <c r="D33" i="99"/>
  <c r="C28" i="40" l="1"/>
  <c r="O10" i="40"/>
  <c r="N10" i="40"/>
  <c r="M10" i="40"/>
  <c r="L10" i="40"/>
  <c r="K10" i="40"/>
  <c r="J10" i="40"/>
  <c r="I10" i="40"/>
  <c r="H10" i="40"/>
  <c r="G10" i="40"/>
  <c r="F10" i="40"/>
  <c r="E10" i="40"/>
  <c r="D10" i="40"/>
  <c r="C10" i="40"/>
  <c r="A9" i="40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33" i="40" s="1"/>
  <c r="A34" i="40" s="1"/>
  <c r="A35" i="40" s="1"/>
  <c r="A36" i="40" s="1"/>
  <c r="A37" i="40" s="1"/>
  <c r="A38" i="40" s="1"/>
  <c r="A39" i="40" s="1"/>
  <c r="A40" i="40" s="1"/>
  <c r="A41" i="40" s="1"/>
  <c r="A42" i="40" s="1"/>
  <c r="A43" i="40" s="1"/>
  <c r="A44" i="40" s="1"/>
  <c r="A45" i="40" s="1"/>
  <c r="A46" i="40" s="1"/>
  <c r="A47" i="40" s="1"/>
  <c r="A48" i="40" s="1"/>
  <c r="D6" i="40"/>
  <c r="E6" i="40" s="1"/>
  <c r="F6" i="40" s="1"/>
  <c r="G6" i="40" s="1"/>
  <c r="H6" i="40" s="1"/>
  <c r="I6" i="40" s="1"/>
  <c r="J6" i="40" s="1"/>
  <c r="K6" i="40" s="1"/>
  <c r="L6" i="40" s="1"/>
  <c r="M6" i="40" s="1"/>
  <c r="N6" i="40" s="1"/>
  <c r="O6" i="40" l="1"/>
  <c r="Q6" i="40" s="1"/>
  <c r="P6" i="40"/>
  <c r="D17" i="40"/>
  <c r="E17" i="40" s="1"/>
  <c r="D28" i="40"/>
  <c r="E28" i="40" s="1"/>
  <c r="F28" i="40" s="1"/>
  <c r="D26" i="40"/>
  <c r="D13" i="40"/>
  <c r="C14" i="40"/>
  <c r="C18" i="40"/>
  <c r="H26" i="40"/>
  <c r="C30" i="40" l="1"/>
  <c r="D18" i="40"/>
  <c r="C20" i="40"/>
  <c r="C22" i="40" s="1"/>
  <c r="F17" i="40"/>
  <c r="E18" i="40"/>
  <c r="I26" i="40"/>
  <c r="E13" i="40"/>
  <c r="D14" i="40"/>
  <c r="E26" i="40"/>
  <c r="D30" i="40"/>
  <c r="D38" i="40" s="1"/>
  <c r="D20" i="40" l="1"/>
  <c r="D22" i="40" s="1"/>
  <c r="E30" i="40"/>
  <c r="E38" i="40" s="1"/>
  <c r="F26" i="40"/>
  <c r="E14" i="40"/>
  <c r="E20" i="40" s="1"/>
  <c r="E22" i="40" s="1"/>
  <c r="F13" i="40"/>
  <c r="J28" i="40"/>
  <c r="K28" i="40" s="1"/>
  <c r="L28" i="40" s="1"/>
  <c r="M28" i="40" s="1"/>
  <c r="N28" i="40" s="1"/>
  <c r="O28" i="40" s="1"/>
  <c r="P28" i="40" s="1"/>
  <c r="Q28" i="40" s="1"/>
  <c r="J26" i="40"/>
  <c r="G17" i="40"/>
  <c r="F18" i="40"/>
  <c r="G18" i="40" l="1"/>
  <c r="H17" i="40"/>
  <c r="F14" i="40"/>
  <c r="F20" i="40" s="1"/>
  <c r="F22" i="40" s="1"/>
  <c r="G13" i="40"/>
  <c r="K26" i="40"/>
  <c r="J30" i="40"/>
  <c r="J38" i="40" s="1"/>
  <c r="F30" i="40"/>
  <c r="F38" i="40" s="1"/>
  <c r="G28" i="40"/>
  <c r="H28" i="40" l="1"/>
  <c r="G30" i="40"/>
  <c r="G38" i="40" s="1"/>
  <c r="L26" i="40"/>
  <c r="K30" i="40"/>
  <c r="K38" i="40" s="1"/>
  <c r="G14" i="40"/>
  <c r="G20" i="40" s="1"/>
  <c r="G22" i="40" s="1"/>
  <c r="H13" i="40"/>
  <c r="H18" i="40"/>
  <c r="I17" i="40"/>
  <c r="I18" i="40" l="1"/>
  <c r="J17" i="40"/>
  <c r="I13" i="40"/>
  <c r="H14" i="40"/>
  <c r="H20" i="40" s="1"/>
  <c r="H22" i="40" s="1"/>
  <c r="M26" i="40"/>
  <c r="L30" i="40"/>
  <c r="L38" i="40" s="1"/>
  <c r="I28" i="40"/>
  <c r="I30" i="40" s="1"/>
  <c r="I38" i="40" s="1"/>
  <c r="H30" i="40"/>
  <c r="H38" i="40" s="1"/>
  <c r="M30" i="40" l="1"/>
  <c r="M38" i="40" s="1"/>
  <c r="N26" i="40"/>
  <c r="O26" i="40" s="1"/>
  <c r="J13" i="40"/>
  <c r="I14" i="40"/>
  <c r="I20" i="40" s="1"/>
  <c r="I22" i="40" s="1"/>
  <c r="K17" i="40"/>
  <c r="J18" i="40"/>
  <c r="P26" i="40" l="1"/>
  <c r="O30" i="40"/>
  <c r="O38" i="40" s="1"/>
  <c r="N30" i="40"/>
  <c r="N38" i="40" s="1"/>
  <c r="L17" i="40"/>
  <c r="K18" i="40"/>
  <c r="K13" i="40"/>
  <c r="J14" i="40"/>
  <c r="J20" i="40" s="1"/>
  <c r="J22" i="40" s="1"/>
  <c r="P30" i="40" l="1"/>
  <c r="P38" i="40" s="1"/>
  <c r="Q26" i="40"/>
  <c r="Q30" i="40" s="1"/>
  <c r="K14" i="40"/>
  <c r="K20" i="40" s="1"/>
  <c r="K22" i="40" s="1"/>
  <c r="L13" i="40"/>
  <c r="M17" i="40"/>
  <c r="L18" i="40"/>
  <c r="Q38" i="40" l="1"/>
  <c r="DU13" i="23" s="1"/>
  <c r="N17" i="40"/>
  <c r="O17" i="40" s="1"/>
  <c r="M18" i="40"/>
  <c r="M13" i="40"/>
  <c r="L14" i="40"/>
  <c r="L20" i="40" s="1"/>
  <c r="L22" i="40" s="1"/>
  <c r="P17" i="40" l="1"/>
  <c r="O18" i="40"/>
  <c r="N18" i="40"/>
  <c r="N13" i="40"/>
  <c r="O13" i="40" s="1"/>
  <c r="M14" i="40"/>
  <c r="M20" i="40" s="1"/>
  <c r="M22" i="40" s="1"/>
  <c r="P18" i="40" l="1"/>
  <c r="Q17" i="40"/>
  <c r="Q18" i="40" s="1"/>
  <c r="O14" i="40"/>
  <c r="O20" i="40" s="1"/>
  <c r="O22" i="40" s="1"/>
  <c r="N14" i="40"/>
  <c r="N20" i="40" s="1"/>
  <c r="N22" i="40" s="1"/>
  <c r="CV118" i="23" l="1"/>
  <c r="CV109" i="23"/>
  <c r="CW109" i="23"/>
  <c r="CX109" i="23"/>
  <c r="CY109" i="23"/>
  <c r="CZ109" i="23"/>
  <c r="DA109" i="23"/>
  <c r="DB109" i="23"/>
  <c r="CV100" i="23"/>
  <c r="CW100" i="23"/>
  <c r="CX100" i="23"/>
  <c r="CY100" i="23"/>
  <c r="CZ100" i="23"/>
  <c r="DA100" i="23"/>
  <c r="DB100" i="23"/>
  <c r="DC100" i="23"/>
  <c r="DD100" i="23"/>
  <c r="DE100" i="23"/>
  <c r="DF100" i="23"/>
  <c r="DG100" i="23"/>
  <c r="CV88" i="23"/>
  <c r="CW88" i="23"/>
  <c r="CX88" i="23"/>
  <c r="CY88" i="23"/>
  <c r="CZ88" i="23"/>
  <c r="DA88" i="23"/>
  <c r="DB88" i="23"/>
  <c r="CV78" i="23"/>
  <c r="CW78" i="23"/>
  <c r="CX78" i="23"/>
  <c r="CY78" i="23"/>
  <c r="CZ78" i="23"/>
  <c r="DA78" i="23"/>
  <c r="DB78" i="23"/>
  <c r="CV69" i="23"/>
  <c r="CW69" i="23"/>
  <c r="CX69" i="23"/>
  <c r="CY69" i="23"/>
  <c r="CZ69" i="23"/>
  <c r="DA69" i="23"/>
  <c r="DB69" i="23"/>
  <c r="CV60" i="23"/>
  <c r="CW60" i="23"/>
  <c r="CX60" i="23"/>
  <c r="CY60" i="23"/>
  <c r="CZ60" i="23"/>
  <c r="DA60" i="23"/>
  <c r="DB60" i="23"/>
  <c r="DC60" i="23"/>
  <c r="DD60" i="23"/>
  <c r="DE60" i="23"/>
  <c r="DF60" i="23"/>
  <c r="DG60" i="23"/>
  <c r="DH60" i="23"/>
  <c r="CV49" i="23"/>
  <c r="CW49" i="23"/>
  <c r="CX49" i="23"/>
  <c r="CY49" i="23"/>
  <c r="CZ49" i="23"/>
  <c r="DA49" i="23"/>
  <c r="DB49" i="23"/>
  <c r="CV40" i="23"/>
  <c r="CW40" i="23"/>
  <c r="CX40" i="23"/>
  <c r="CY40" i="23"/>
  <c r="CZ40" i="23"/>
  <c r="DA40" i="23"/>
  <c r="DB40" i="23"/>
  <c r="DC40" i="23"/>
  <c r="CV32" i="23"/>
  <c r="CV123" i="23" s="1"/>
  <c r="CW32" i="23"/>
  <c r="CW123" i="23" s="1"/>
  <c r="CX32" i="23"/>
  <c r="CX123" i="23" s="1"/>
  <c r="CY32" i="23"/>
  <c r="CZ32" i="23"/>
  <c r="DA32" i="23"/>
  <c r="DB32" i="23"/>
  <c r="DB123" i="23" s="1"/>
  <c r="DC32" i="23"/>
  <c r="DC123" i="23" s="1"/>
  <c r="DD32" i="23"/>
  <c r="DD123" i="23" s="1"/>
  <c r="CV23" i="23"/>
  <c r="CW23" i="23"/>
  <c r="CX23" i="23"/>
  <c r="CY23" i="23"/>
  <c r="CZ23" i="23"/>
  <c r="DA23" i="23"/>
  <c r="DB23" i="23"/>
  <c r="DC23" i="23"/>
  <c r="DD23" i="23"/>
  <c r="DE23" i="23"/>
  <c r="DF23" i="23"/>
  <c r="DG23" i="23"/>
  <c r="CV14" i="23"/>
  <c r="CW14" i="23"/>
  <c r="CX14" i="23"/>
  <c r="CY14" i="23"/>
  <c r="CZ14" i="23"/>
  <c r="DA14" i="23"/>
  <c r="DB14" i="23"/>
  <c r="DC14" i="23"/>
  <c r="DD14" i="23"/>
  <c r="DA123" i="23" l="1"/>
  <c r="CZ123" i="23"/>
  <c r="CY123" i="23"/>
  <c r="A2" i="97" l="1"/>
  <c r="A4" i="97"/>
  <c r="A12" i="97"/>
  <c r="A13" i="97"/>
  <c r="A14" i="97" s="1"/>
  <c r="A15" i="97" s="1"/>
  <c r="A16" i="97" s="1"/>
  <c r="A17" i="97" s="1"/>
  <c r="A18" i="97" s="1"/>
  <c r="A19" i="97" s="1"/>
  <c r="A20" i="97" s="1"/>
  <c r="A21" i="97" s="1"/>
  <c r="A22" i="97" s="1"/>
  <c r="A23" i="97" s="1"/>
  <c r="A24" i="97" s="1"/>
  <c r="A25" i="97" s="1"/>
  <c r="A26" i="97" s="1"/>
  <c r="A27" i="97" s="1"/>
  <c r="A28" i="97" s="1"/>
  <c r="A29" i="97" s="1"/>
  <c r="A30" i="97" s="1"/>
  <c r="A31" i="97" s="1"/>
  <c r="A32" i="97" s="1"/>
  <c r="A33" i="97" s="1"/>
  <c r="A34" i="97" s="1"/>
  <c r="A35" i="97" s="1"/>
  <c r="A36" i="97" s="1"/>
  <c r="A37" i="97" s="1"/>
  <c r="A38" i="97" s="1"/>
  <c r="A39" i="97" s="1"/>
  <c r="A40" i="97" s="1"/>
  <c r="A41" i="97" s="1"/>
  <c r="A42" i="97" s="1"/>
  <c r="A43" i="97" s="1"/>
  <c r="A44" i="97" s="1"/>
  <c r="A45" i="97" s="1"/>
  <c r="A46" i="97" s="1"/>
  <c r="A47" i="97" s="1"/>
  <c r="A48" i="97" s="1"/>
  <c r="A49" i="97" s="1"/>
  <c r="A50" i="97" s="1"/>
  <c r="A51" i="97" s="1"/>
  <c r="J37" i="95"/>
  <c r="E34" i="97" s="1"/>
  <c r="E26" i="93"/>
  <c r="L27" i="93"/>
  <c r="K27" i="93"/>
  <c r="E25" i="93"/>
  <c r="H27" i="93"/>
  <c r="E22" i="93"/>
  <c r="D32" i="96"/>
  <c r="B31" i="96"/>
  <c r="D28" i="96"/>
  <c r="B27" i="96"/>
  <c r="B23" i="96"/>
  <c r="C19" i="96"/>
  <c r="D15" i="96"/>
  <c r="D19" i="96" s="1"/>
  <c r="C15" i="96"/>
  <c r="A11" i="96"/>
  <c r="A12" i="96" s="1"/>
  <c r="A13" i="96" s="1"/>
  <c r="A14" i="96" s="1"/>
  <c r="A15" i="96" s="1"/>
  <c r="A16" i="96" s="1"/>
  <c r="A5" i="96"/>
  <c r="A2" i="96"/>
  <c r="J38" i="95"/>
  <c r="E35" i="97" s="1"/>
  <c r="A36" i="95"/>
  <c r="A37" i="95" s="1"/>
  <c r="A38" i="95" s="1"/>
  <c r="A39" i="95" s="1"/>
  <c r="A40" i="95" s="1"/>
  <c r="A41" i="95" s="1"/>
  <c r="A42" i="95" s="1"/>
  <c r="A43" i="95" s="1"/>
  <c r="A44" i="95" s="1"/>
  <c r="A45" i="95" s="1"/>
  <c r="A46" i="95" s="1"/>
  <c r="A47" i="95" s="1"/>
  <c r="A48" i="95" s="1"/>
  <c r="A49" i="95" s="1"/>
  <c r="A50" i="95" s="1"/>
  <c r="A51" i="95" s="1"/>
  <c r="A52" i="95" s="1"/>
  <c r="A53" i="95" s="1"/>
  <c r="A54" i="95" s="1"/>
  <c r="E14" i="95"/>
  <c r="E17" i="95" s="1"/>
  <c r="E19" i="95" s="1"/>
  <c r="E22" i="95" s="1"/>
  <c r="E25" i="95" s="1"/>
  <c r="E28" i="95" s="1"/>
  <c r="E29" i="95" s="1"/>
  <c r="E31" i="95" s="1"/>
  <c r="E34" i="95" s="1"/>
  <c r="E37" i="95" s="1"/>
  <c r="E38" i="95" s="1"/>
  <c r="E41" i="95" s="1"/>
  <c r="E44" i="95" s="1"/>
  <c r="E45" i="95" s="1"/>
  <c r="E47" i="95" s="1"/>
  <c r="E50" i="95" s="1"/>
  <c r="E53" i="95" s="1"/>
  <c r="E54" i="95" s="1"/>
  <c r="A11" i="95"/>
  <c r="A12" i="95" s="1"/>
  <c r="A13" i="95" s="1"/>
  <c r="A14" i="95" s="1"/>
  <c r="A15" i="95" s="1"/>
  <c r="A16" i="95" s="1"/>
  <c r="A17" i="95" s="1"/>
  <c r="A18" i="95" s="1"/>
  <c r="A19" i="95" s="1"/>
  <c r="A20" i="95" s="1"/>
  <c r="A21" i="95" s="1"/>
  <c r="A22" i="95" s="1"/>
  <c r="A23" i="95" s="1"/>
  <c r="A24" i="95" s="1"/>
  <c r="A25" i="95" s="1"/>
  <c r="A26" i="95" s="1"/>
  <c r="A27" i="95" s="1"/>
  <c r="A28" i="95" s="1"/>
  <c r="A29" i="95" s="1"/>
  <c r="A30" i="95" s="1"/>
  <c r="A31" i="95" s="1"/>
  <c r="A32" i="95" s="1"/>
  <c r="A33" i="95" s="1"/>
  <c r="A34" i="95" s="1"/>
  <c r="A35" i="95" s="1"/>
  <c r="A5" i="95"/>
  <c r="A2" i="95"/>
  <c r="C16" i="94"/>
  <c r="A11" i="94"/>
  <c r="A5" i="94"/>
  <c r="A2" i="94"/>
  <c r="C25" i="93"/>
  <c r="C26" i="93" s="1"/>
  <c r="C21" i="93"/>
  <c r="C22" i="93" s="1"/>
  <c r="O15" i="93"/>
  <c r="O17" i="93" s="1"/>
  <c r="N15" i="93"/>
  <c r="N17" i="93" s="1"/>
  <c r="M15" i="93"/>
  <c r="M17" i="93" s="1"/>
  <c r="L15" i="93"/>
  <c r="L17" i="93" s="1"/>
  <c r="K15" i="93"/>
  <c r="K17" i="93" s="1"/>
  <c r="J15" i="93"/>
  <c r="J17" i="93" s="1"/>
  <c r="I15" i="93"/>
  <c r="I17" i="93" s="1"/>
  <c r="H15" i="93"/>
  <c r="H17" i="93" s="1"/>
  <c r="F14" i="93"/>
  <c r="F15" i="93" s="1"/>
  <c r="E14" i="93"/>
  <c r="D14" i="93"/>
  <c r="C14" i="93"/>
  <c r="F13" i="93"/>
  <c r="E13" i="93"/>
  <c r="D13" i="93"/>
  <c r="D15" i="93" s="1"/>
  <c r="D17" i="93" s="1"/>
  <c r="D11" i="94" s="1"/>
  <c r="D13" i="94" s="1"/>
  <c r="C13" i="93"/>
  <c r="F11" i="93"/>
  <c r="E11" i="93"/>
  <c r="D11" i="93"/>
  <c r="A11" i="93"/>
  <c r="A12" i="93" s="1"/>
  <c r="A13" i="93" s="1"/>
  <c r="E21" i="93" l="1"/>
  <c r="F25" i="93"/>
  <c r="J41" i="95"/>
  <c r="E38" i="97" s="1"/>
  <c r="J47" i="95"/>
  <c r="L47" i="95" s="1"/>
  <c r="D22" i="93"/>
  <c r="J44" i="95"/>
  <c r="E41" i="97" s="1"/>
  <c r="J31" i="95"/>
  <c r="L31" i="95" s="1"/>
  <c r="J50" i="95"/>
  <c r="E47" i="97" s="1"/>
  <c r="J14" i="95"/>
  <c r="L14" i="95" s="1"/>
  <c r="J34" i="95"/>
  <c r="E30" i="97" s="1"/>
  <c r="F22" i="93"/>
  <c r="J53" i="95"/>
  <c r="E50" i="97" s="1"/>
  <c r="J23" i="93"/>
  <c r="J11" i="95"/>
  <c r="R11" i="96"/>
  <c r="R19" i="96"/>
  <c r="R15" i="96"/>
  <c r="J22" i="95"/>
  <c r="J17" i="95"/>
  <c r="J45" i="95"/>
  <c r="J54" i="95"/>
  <c r="A12" i="94"/>
  <c r="A13" i="94" s="1"/>
  <c r="A14" i="94" s="1"/>
  <c r="A15" i="94" s="1"/>
  <c r="A16" i="94" s="1"/>
  <c r="H23" i="93"/>
  <c r="H29" i="93" s="1"/>
  <c r="N23" i="93"/>
  <c r="D26" i="93"/>
  <c r="E15" i="93"/>
  <c r="E27" i="93"/>
  <c r="E17" i="93"/>
  <c r="E11" i="94" s="1"/>
  <c r="E13" i="94" s="1"/>
  <c r="O23" i="93"/>
  <c r="F21" i="93"/>
  <c r="D21" i="93"/>
  <c r="D20" i="93"/>
  <c r="K23" i="93"/>
  <c r="K29" i="93" s="1"/>
  <c r="N27" i="93"/>
  <c r="F17" i="93"/>
  <c r="F11" i="94" s="1"/>
  <c r="F13" i="94" s="1"/>
  <c r="M23" i="93"/>
  <c r="A14" i="93"/>
  <c r="A15" i="93" s="1"/>
  <c r="C15" i="93"/>
  <c r="E20" i="93"/>
  <c r="F20" i="93"/>
  <c r="J27" i="93"/>
  <c r="J19" i="95"/>
  <c r="E14" i="97" s="1"/>
  <c r="F26" i="93"/>
  <c r="F27" i="93" s="1"/>
  <c r="M27" i="93"/>
  <c r="I27" i="93"/>
  <c r="D25" i="93"/>
  <c r="L23" i="93"/>
  <c r="L37" i="95"/>
  <c r="I23" i="93"/>
  <c r="O27" i="93"/>
  <c r="A17" i="96"/>
  <c r="A18" i="96" s="1"/>
  <c r="A19" i="96" s="1"/>
  <c r="A20" i="96" s="1"/>
  <c r="J25" i="95"/>
  <c r="E20" i="97" s="1"/>
  <c r="L38" i="95"/>
  <c r="J28" i="95"/>
  <c r="E24" i="97" s="1"/>
  <c r="J29" i="95"/>
  <c r="E25" i="97" s="1"/>
  <c r="L41" i="95"/>
  <c r="N20" i="96" l="1"/>
  <c r="F17" i="102"/>
  <c r="N12" i="96"/>
  <c r="D17" i="102"/>
  <c r="N16" i="96"/>
  <c r="E17" i="102"/>
  <c r="E44" i="97"/>
  <c r="L11" i="95"/>
  <c r="P13" i="40"/>
  <c r="L53" i="95"/>
  <c r="L44" i="95"/>
  <c r="I20" i="96"/>
  <c r="L50" i="95"/>
  <c r="E27" i="97"/>
  <c r="L34" i="95"/>
  <c r="J29" i="93"/>
  <c r="J31" i="93" s="1"/>
  <c r="N29" i="93"/>
  <c r="K20" i="96"/>
  <c r="L54" i="95"/>
  <c r="E51" i="97"/>
  <c r="D27" i="93"/>
  <c r="G20" i="96"/>
  <c r="L45" i="95"/>
  <c r="E42" i="97"/>
  <c r="H20" i="96"/>
  <c r="E23" i="93"/>
  <c r="E29" i="93" s="1"/>
  <c r="L17" i="95"/>
  <c r="E12" i="97"/>
  <c r="O20" i="96"/>
  <c r="Q20" i="96"/>
  <c r="L22" i="95"/>
  <c r="E17" i="97"/>
  <c r="J20" i="96"/>
  <c r="P20" i="96"/>
  <c r="L20" i="96"/>
  <c r="M20" i="96"/>
  <c r="J16" i="96"/>
  <c r="P16" i="96"/>
  <c r="G16" i="96"/>
  <c r="K16" i="96"/>
  <c r="H16" i="96"/>
  <c r="O16" i="96"/>
  <c r="I16" i="96"/>
  <c r="M16" i="96"/>
  <c r="L16" i="96"/>
  <c r="Q16" i="96"/>
  <c r="F16" i="96"/>
  <c r="M12" i="96"/>
  <c r="F12" i="96"/>
  <c r="Q12" i="96"/>
  <c r="O12" i="96"/>
  <c r="J12" i="96"/>
  <c r="I12" i="96"/>
  <c r="P12" i="96"/>
  <c r="G12" i="96"/>
  <c r="L12" i="96"/>
  <c r="K12" i="96"/>
  <c r="H12" i="96"/>
  <c r="F20" i="96"/>
  <c r="A17" i="94"/>
  <c r="A18" i="94" s="1"/>
  <c r="A19" i="94" s="1"/>
  <c r="A20" i="94" s="1"/>
  <c r="C18" i="94"/>
  <c r="C13" i="94"/>
  <c r="O29" i="93"/>
  <c r="O31" i="93" s="1"/>
  <c r="I29" i="93"/>
  <c r="I31" i="93" s="1"/>
  <c r="L19" i="95"/>
  <c r="H31" i="93"/>
  <c r="K31" i="93"/>
  <c r="L29" i="95"/>
  <c r="D23" i="93"/>
  <c r="A16" i="93"/>
  <c r="A17" i="93" s="1"/>
  <c r="A18" i="93" s="1"/>
  <c r="A19" i="93" s="1"/>
  <c r="A20" i="93" s="1"/>
  <c r="C17" i="93"/>
  <c r="M29" i="93"/>
  <c r="N31" i="93"/>
  <c r="L29" i="93"/>
  <c r="F23" i="93"/>
  <c r="F29" i="93" s="1"/>
  <c r="F16" i="102" s="1"/>
  <c r="F18" i="102" s="1"/>
  <c r="L25" i="95"/>
  <c r="A21" i="96"/>
  <c r="A22" i="96" s="1"/>
  <c r="A23" i="96" s="1"/>
  <c r="A24" i="96" s="1"/>
  <c r="L28" i="95"/>
  <c r="F20" i="102" l="1"/>
  <c r="E31" i="93"/>
  <c r="E16" i="102"/>
  <c r="E18" i="102" s="1"/>
  <c r="P14" i="40"/>
  <c r="P20" i="40" s="1"/>
  <c r="Q13" i="40"/>
  <c r="Q14" i="40" s="1"/>
  <c r="Q20" i="40" s="1"/>
  <c r="E16" i="94"/>
  <c r="E18" i="94" s="1"/>
  <c r="R16" i="96"/>
  <c r="D29" i="93"/>
  <c r="D16" i="102" s="1"/>
  <c r="D18" i="102" s="1"/>
  <c r="D20" i="102" s="1"/>
  <c r="R12" i="96"/>
  <c r="R20" i="96"/>
  <c r="A25" i="96"/>
  <c r="A26" i="96" s="1"/>
  <c r="A27" i="96" s="1"/>
  <c r="A28" i="96" s="1"/>
  <c r="D25" i="96"/>
  <c r="L31" i="93"/>
  <c r="A21" i="93"/>
  <c r="A22" i="93" s="1"/>
  <c r="A23" i="93" s="1"/>
  <c r="C23" i="93"/>
  <c r="M31" i="93"/>
  <c r="F31" i="93"/>
  <c r="F16" i="94"/>
  <c r="D31" i="93" l="1"/>
  <c r="D16" i="94"/>
  <c r="D18" i="94" s="1"/>
  <c r="R24" i="96" s="1"/>
  <c r="E20" i="102"/>
  <c r="F32" i="93"/>
  <c r="R28" i="96"/>
  <c r="E20" i="94"/>
  <c r="A24" i="93"/>
  <c r="A25" i="93" s="1"/>
  <c r="F18" i="94"/>
  <c r="A29" i="96"/>
  <c r="A30" i="96" s="1"/>
  <c r="A31" i="96" s="1"/>
  <c r="A32" i="96" s="1"/>
  <c r="D29" i="96"/>
  <c r="A26" i="93" l="1"/>
  <c r="A27" i="93" s="1"/>
  <c r="D20" i="94"/>
  <c r="A33" i="96"/>
  <c r="D33" i="96"/>
  <c r="R32" i="96"/>
  <c r="F20" i="94"/>
  <c r="P29" i="96"/>
  <c r="H29" i="96"/>
  <c r="O29" i="96"/>
  <c r="G29" i="96"/>
  <c r="Q9" i="41" s="1"/>
  <c r="Q10" i="41" s="1"/>
  <c r="Q14" i="41" s="1"/>
  <c r="Q24" i="41" s="1"/>
  <c r="DU68" i="23" s="1"/>
  <c r="N29" i="96"/>
  <c r="F29" i="96"/>
  <c r="P9" i="41" s="1"/>
  <c r="P10" i="41" s="1"/>
  <c r="P14" i="41" s="1"/>
  <c r="P24" i="41" s="1"/>
  <c r="DT68" i="23" s="1"/>
  <c r="M29" i="96"/>
  <c r="L29" i="96"/>
  <c r="K29" i="96"/>
  <c r="Q29" i="96"/>
  <c r="I29" i="96"/>
  <c r="J29" i="96"/>
  <c r="K25" i="96" l="1"/>
  <c r="J25" i="96"/>
  <c r="Q25" i="96"/>
  <c r="I25" i="96"/>
  <c r="P25" i="96"/>
  <c r="H25" i="96"/>
  <c r="O25" i="96"/>
  <c r="G25" i="96"/>
  <c r="N25" i="96"/>
  <c r="F25" i="96"/>
  <c r="L25" i="96"/>
  <c r="M25" i="96"/>
  <c r="M33" i="96"/>
  <c r="L33" i="96"/>
  <c r="K33" i="96"/>
  <c r="J33" i="96"/>
  <c r="Q33" i="96"/>
  <c r="I33" i="96"/>
  <c r="P33" i="96"/>
  <c r="H33" i="96"/>
  <c r="N33" i="96"/>
  <c r="F33" i="96"/>
  <c r="P9" i="42" s="1"/>
  <c r="P10" i="42" s="1"/>
  <c r="P14" i="42" s="1"/>
  <c r="P24" i="42" s="1"/>
  <c r="DT77" i="23" s="1"/>
  <c r="O33" i="96"/>
  <c r="G33" i="96"/>
  <c r="Q9" i="42" s="1"/>
  <c r="Q10" i="42" s="1"/>
  <c r="Q14" i="42" s="1"/>
  <c r="Q24" i="42" s="1"/>
  <c r="DU77" i="23" s="1"/>
  <c r="C27" i="93"/>
  <c r="R29" i="96"/>
  <c r="A28" i="93"/>
  <c r="A29" i="93" s="1"/>
  <c r="A30" i="93" s="1"/>
  <c r="A31" i="93" s="1"/>
  <c r="A32" i="93" s="1"/>
  <c r="C29" i="93"/>
  <c r="P9" i="40" l="1"/>
  <c r="P10" i="40" s="1"/>
  <c r="P22" i="40" s="1"/>
  <c r="P36" i="40" s="1"/>
  <c r="Q9" i="40"/>
  <c r="Q10" i="40" s="1"/>
  <c r="Q22" i="40" s="1"/>
  <c r="Q36" i="40" s="1"/>
  <c r="DU48" i="23" s="1"/>
  <c r="R33" i="96"/>
  <c r="R25" i="96"/>
  <c r="D54" i="87" l="1"/>
  <c r="D53" i="87"/>
  <c r="G49" i="87"/>
  <c r="G48" i="87"/>
  <c r="G46" i="87"/>
  <c r="G42" i="87"/>
  <c r="G41" i="87"/>
  <c r="G39" i="87"/>
  <c r="G38" i="87"/>
  <c r="G34" i="87"/>
  <c r="G33" i="87"/>
  <c r="G32" i="87"/>
  <c r="G30" i="87"/>
  <c r="G26" i="87"/>
  <c r="G25" i="87"/>
  <c r="G24" i="87"/>
  <c r="G22" i="87"/>
  <c r="G21" i="87"/>
  <c r="G18" i="87"/>
  <c r="R18" i="85" s="1"/>
  <c r="G14" i="87"/>
  <c r="G13" i="87"/>
  <c r="G10" i="87"/>
  <c r="R11" i="85" s="1"/>
  <c r="R27" i="85" s="1"/>
  <c r="D32" i="86"/>
  <c r="E32" i="86" s="1"/>
  <c r="H28" i="86"/>
  <c r="E28" i="86"/>
  <c r="D24" i="86"/>
  <c r="D26" i="86" s="1"/>
  <c r="E26" i="86" s="1"/>
  <c r="D13" i="86"/>
  <c r="G12" i="86"/>
  <c r="H12" i="86" s="1"/>
  <c r="H13" i="86" s="1"/>
  <c r="E12" i="86"/>
  <c r="E13" i="86" s="1"/>
  <c r="T33" i="85"/>
  <c r="R33" i="85"/>
  <c r="M33" i="85"/>
  <c r="L33" i="85"/>
  <c r="K33" i="85"/>
  <c r="J33" i="85"/>
  <c r="I33" i="85"/>
  <c r="G33" i="85"/>
  <c r="E33" i="85"/>
  <c r="D33" i="85"/>
  <c r="T32" i="85"/>
  <c r="R32" i="85"/>
  <c r="M32" i="85"/>
  <c r="L32" i="85"/>
  <c r="K32" i="85"/>
  <c r="J32" i="85"/>
  <c r="I32" i="85"/>
  <c r="G32" i="85"/>
  <c r="E32" i="85"/>
  <c r="D32" i="85"/>
  <c r="M31" i="85"/>
  <c r="L31" i="85"/>
  <c r="K31" i="85"/>
  <c r="J31" i="85"/>
  <c r="I31" i="85"/>
  <c r="G31" i="85"/>
  <c r="E31" i="85"/>
  <c r="D31" i="85"/>
  <c r="T30" i="85"/>
  <c r="R30" i="85"/>
  <c r="M30" i="85"/>
  <c r="L30" i="85"/>
  <c r="K30" i="85"/>
  <c r="J30" i="85"/>
  <c r="I30" i="85"/>
  <c r="G30" i="85"/>
  <c r="E30" i="85"/>
  <c r="D30" i="85"/>
  <c r="M29" i="85"/>
  <c r="L29" i="85"/>
  <c r="K29" i="85"/>
  <c r="J29" i="85"/>
  <c r="I29" i="85"/>
  <c r="G29" i="85"/>
  <c r="E29" i="85"/>
  <c r="D29" i="85"/>
  <c r="M28" i="85"/>
  <c r="L28" i="85"/>
  <c r="K28" i="85"/>
  <c r="J28" i="85"/>
  <c r="I28" i="85"/>
  <c r="G28" i="85"/>
  <c r="E28" i="85"/>
  <c r="D28" i="85"/>
  <c r="M27" i="85"/>
  <c r="L27" i="85"/>
  <c r="K27" i="85"/>
  <c r="J27" i="85"/>
  <c r="I27" i="85"/>
  <c r="G27" i="85"/>
  <c r="E27" i="85"/>
  <c r="D27" i="85"/>
  <c r="M24" i="85"/>
  <c r="L24" i="85"/>
  <c r="K24" i="85"/>
  <c r="J24" i="85"/>
  <c r="I24" i="85"/>
  <c r="G24" i="85"/>
  <c r="E24" i="85"/>
  <c r="D24" i="85"/>
  <c r="F23" i="85"/>
  <c r="H23" i="85" s="1"/>
  <c r="F22" i="85"/>
  <c r="H22" i="85" s="1"/>
  <c r="S22" i="85" s="1"/>
  <c r="F21" i="85"/>
  <c r="H21" i="85" s="1"/>
  <c r="F20" i="85"/>
  <c r="H20" i="85" s="1"/>
  <c r="S20" i="85" s="1"/>
  <c r="F19" i="85"/>
  <c r="H19" i="85" s="1"/>
  <c r="F18" i="85"/>
  <c r="H18" i="85" s="1"/>
  <c r="F17" i="85"/>
  <c r="H17" i="85" s="1"/>
  <c r="F16" i="85"/>
  <c r="H16" i="85" s="1"/>
  <c r="F15" i="85"/>
  <c r="H15" i="85" s="1"/>
  <c r="F14" i="85"/>
  <c r="H14" i="85" s="1"/>
  <c r="F13" i="85"/>
  <c r="H13" i="85" s="1"/>
  <c r="F12" i="85"/>
  <c r="H12" i="85" s="1"/>
  <c r="S12" i="85" s="1"/>
  <c r="U12" i="85" s="1"/>
  <c r="F11" i="85"/>
  <c r="H11" i="85" s="1"/>
  <c r="F27" i="85" l="1"/>
  <c r="F32" i="85"/>
  <c r="M34" i="85"/>
  <c r="I34" i="85"/>
  <c r="K34" i="85"/>
  <c r="F33" i="85"/>
  <c r="L34" i="85"/>
  <c r="J34" i="85"/>
  <c r="G34" i="85"/>
  <c r="E34" i="85"/>
  <c r="F31" i="85"/>
  <c r="U22" i="85"/>
  <c r="W22" i="85"/>
  <c r="U20" i="85"/>
  <c r="W20" i="85"/>
  <c r="F30" i="85"/>
  <c r="W12" i="85"/>
  <c r="F24" i="85"/>
  <c r="D34" i="85"/>
  <c r="H31" i="85"/>
  <c r="F29" i="85"/>
  <c r="S18" i="85"/>
  <c r="W18" i="85" s="1"/>
  <c r="G13" i="86"/>
  <c r="G15" i="87"/>
  <c r="R13" i="85" s="1"/>
  <c r="R28" i="85" s="1"/>
  <c r="G50" i="87"/>
  <c r="R21" i="85" s="1"/>
  <c r="S21" i="85" s="1"/>
  <c r="W21" i="85" s="1"/>
  <c r="G43" i="87"/>
  <c r="R16" i="85" s="1"/>
  <c r="S16" i="85" s="1"/>
  <c r="G35" i="87"/>
  <c r="R19" i="85" s="1"/>
  <c r="S19" i="85" s="1"/>
  <c r="W19" i="85" s="1"/>
  <c r="G27" i="87"/>
  <c r="R14" i="85" s="1"/>
  <c r="E33" i="86"/>
  <c r="E35" i="86" s="1"/>
  <c r="G32" i="86"/>
  <c r="H32" i="86" s="1"/>
  <c r="S11" i="85"/>
  <c r="W11" i="85" s="1"/>
  <c r="H24" i="85"/>
  <c r="H27" i="85"/>
  <c r="H29" i="85"/>
  <c r="S23" i="85"/>
  <c r="W23" i="85" s="1"/>
  <c r="H33" i="85"/>
  <c r="H30" i="85"/>
  <c r="S15" i="85"/>
  <c r="W15" i="85" s="1"/>
  <c r="H32" i="85"/>
  <c r="S17" i="85"/>
  <c r="W17" i="85" s="1"/>
  <c r="F28" i="85"/>
  <c r="H28" i="85"/>
  <c r="D33" i="86"/>
  <c r="D39" i="86"/>
  <c r="S13" i="85" l="1"/>
  <c r="F34" i="85"/>
  <c r="R29" i="85"/>
  <c r="S14" i="85"/>
  <c r="S24" i="85" s="1"/>
  <c r="G52" i="87"/>
  <c r="R31" i="85"/>
  <c r="R34" i="85" s="1"/>
  <c r="R24" i="85"/>
  <c r="S31" i="85"/>
  <c r="W16" i="85"/>
  <c r="S28" i="85"/>
  <c r="W13" i="85"/>
  <c r="S27" i="85"/>
  <c r="S33" i="85"/>
  <c r="U33" i="85" s="1"/>
  <c r="U23" i="85"/>
  <c r="S30" i="85"/>
  <c r="U30" i="85" s="1"/>
  <c r="U15" i="85"/>
  <c r="H34" i="85"/>
  <c r="U17" i="85"/>
  <c r="S32" i="85"/>
  <c r="U32" i="85" s="1"/>
  <c r="S29" i="85" l="1"/>
  <c r="S34" i="85" s="1"/>
  <c r="W14" i="85"/>
  <c r="CJ14" i="23" l="1"/>
  <c r="CK14" i="23"/>
  <c r="CL14" i="23"/>
  <c r="CM14" i="23"/>
  <c r="CN14" i="23"/>
  <c r="CO14" i="23"/>
  <c r="CP14" i="23"/>
  <c r="CQ14" i="23"/>
  <c r="CR14" i="23"/>
  <c r="CS14" i="23"/>
  <c r="CT14" i="23"/>
  <c r="CU14" i="23"/>
  <c r="CJ23" i="23"/>
  <c r="CK23" i="23"/>
  <c r="CL23" i="23"/>
  <c r="CM23" i="23"/>
  <c r="CN23" i="23"/>
  <c r="CO23" i="23"/>
  <c r="CP23" i="23"/>
  <c r="CQ23" i="23"/>
  <c r="CR23" i="23"/>
  <c r="CS23" i="23"/>
  <c r="CT23" i="23"/>
  <c r="CU23" i="23"/>
  <c r="CJ32" i="23"/>
  <c r="CK32" i="23"/>
  <c r="CL32" i="23"/>
  <c r="CM32" i="23"/>
  <c r="CN32" i="23"/>
  <c r="CO32" i="23"/>
  <c r="CP32" i="23"/>
  <c r="CQ32" i="23"/>
  <c r="CQ123" i="23" s="1"/>
  <c r="CR32" i="23"/>
  <c r="CS32" i="23"/>
  <c r="CT32" i="23"/>
  <c r="CU32" i="23"/>
  <c r="CJ40" i="23"/>
  <c r="CK40" i="23"/>
  <c r="CL40" i="23"/>
  <c r="CM40" i="23"/>
  <c r="CN40" i="23"/>
  <c r="CO40" i="23"/>
  <c r="CP40" i="23"/>
  <c r="CQ40" i="23"/>
  <c r="CR40" i="23"/>
  <c r="CS40" i="23"/>
  <c r="CT40" i="23"/>
  <c r="CU40" i="23"/>
  <c r="CJ49" i="23"/>
  <c r="CK49" i="23"/>
  <c r="CL49" i="23"/>
  <c r="CM49" i="23"/>
  <c r="CN49" i="23"/>
  <c r="CO49" i="23"/>
  <c r="CP49" i="23"/>
  <c r="CQ49" i="23"/>
  <c r="CR49" i="23"/>
  <c r="CS49" i="23"/>
  <c r="CT49" i="23"/>
  <c r="CU49" i="23"/>
  <c r="CJ60" i="23"/>
  <c r="CK60" i="23"/>
  <c r="CL60" i="23"/>
  <c r="CM60" i="23"/>
  <c r="CN60" i="23"/>
  <c r="CO60" i="23"/>
  <c r="CP60" i="23"/>
  <c r="CQ60" i="23"/>
  <c r="CR60" i="23"/>
  <c r="CS60" i="23"/>
  <c r="CT60" i="23"/>
  <c r="CU60" i="23"/>
  <c r="CJ69" i="23"/>
  <c r="CK69" i="23"/>
  <c r="CL69" i="23"/>
  <c r="CM69" i="23"/>
  <c r="CN69" i="23"/>
  <c r="CO69" i="23"/>
  <c r="CP69" i="23"/>
  <c r="CQ69" i="23"/>
  <c r="CR69" i="23"/>
  <c r="CS69" i="23"/>
  <c r="CT69" i="23"/>
  <c r="CU69" i="23"/>
  <c r="CJ78" i="23"/>
  <c r="CK78" i="23"/>
  <c r="CL78" i="23"/>
  <c r="CM78" i="23"/>
  <c r="CN78" i="23"/>
  <c r="CO78" i="23"/>
  <c r="CP78" i="23"/>
  <c r="CQ78" i="23"/>
  <c r="CR78" i="23"/>
  <c r="CS78" i="23"/>
  <c r="CT78" i="23"/>
  <c r="CU78" i="23"/>
  <c r="CJ88" i="23"/>
  <c r="CK88" i="23"/>
  <c r="CL88" i="23"/>
  <c r="CM88" i="23"/>
  <c r="CN88" i="23"/>
  <c r="CO88" i="23"/>
  <c r="CP88" i="23"/>
  <c r="CQ88" i="23"/>
  <c r="CR88" i="23"/>
  <c r="CS88" i="23"/>
  <c r="CT88" i="23"/>
  <c r="CU88" i="23"/>
  <c r="CJ100" i="23"/>
  <c r="CK100" i="23"/>
  <c r="CL100" i="23"/>
  <c r="CM100" i="23"/>
  <c r="CN100" i="23"/>
  <c r="CO100" i="23"/>
  <c r="CP100" i="23"/>
  <c r="CQ100" i="23"/>
  <c r="CR100" i="23"/>
  <c r="CS100" i="23"/>
  <c r="CT100" i="23"/>
  <c r="CU100" i="23"/>
  <c r="CJ109" i="23"/>
  <c r="CK109" i="23"/>
  <c r="CL109" i="23"/>
  <c r="CM109" i="23"/>
  <c r="CN109" i="23"/>
  <c r="CO109" i="23"/>
  <c r="CP109" i="23"/>
  <c r="CQ109" i="23"/>
  <c r="CR109" i="23"/>
  <c r="CS109" i="23"/>
  <c r="CT109" i="23"/>
  <c r="CU109" i="23"/>
  <c r="CJ118" i="23"/>
  <c r="CK118" i="23"/>
  <c r="CL118" i="23"/>
  <c r="CM118" i="23"/>
  <c r="CN118" i="23"/>
  <c r="CO118" i="23"/>
  <c r="CP118" i="23"/>
  <c r="CQ118" i="23"/>
  <c r="CR118" i="23"/>
  <c r="CS118" i="23"/>
  <c r="CT118" i="23"/>
  <c r="CU118" i="23"/>
  <c r="CO123" i="23" l="1"/>
  <c r="CN123" i="23"/>
  <c r="CU123" i="23"/>
  <c r="CM123" i="23"/>
  <c r="CT123" i="23"/>
  <c r="CL123" i="23"/>
  <c r="CS123" i="23"/>
  <c r="CK123" i="23"/>
  <c r="CP123" i="23"/>
  <c r="CR123" i="23"/>
  <c r="CJ123" i="23"/>
  <c r="A9" i="64"/>
  <c r="A10" i="64" s="1"/>
  <c r="A11" i="64" s="1"/>
  <c r="A12" i="64" s="1"/>
  <c r="A13" i="64" s="1"/>
  <c r="A14" i="64" s="1"/>
  <c r="A15" i="64" s="1"/>
  <c r="A16" i="64" s="1"/>
  <c r="A17" i="64" s="1"/>
  <c r="A18" i="64" s="1"/>
  <c r="A19" i="64" s="1"/>
  <c r="A20" i="64" s="1"/>
  <c r="A21" i="64" s="1"/>
  <c r="A22" i="64" s="1"/>
  <c r="A23" i="64" s="1"/>
  <c r="A24" i="64" s="1"/>
  <c r="A25" i="64" s="1"/>
  <c r="A26" i="64" s="1"/>
  <c r="A27" i="64" s="1"/>
  <c r="A28" i="64" s="1"/>
  <c r="A29" i="64" s="1"/>
  <c r="A30" i="64" s="1"/>
  <c r="A31" i="64" s="1"/>
  <c r="A32" i="64" s="1"/>
  <c r="B23" i="64"/>
  <c r="A2" i="62" l="1"/>
  <c r="A4" i="62"/>
  <c r="E7" i="62"/>
  <c r="A9" i="62"/>
  <c r="A10" i="62" s="1"/>
  <c r="A11" i="62" s="1"/>
  <c r="A12" i="62" s="1"/>
  <c r="A13" i="62" s="1"/>
  <c r="A14" i="62" s="1"/>
  <c r="A15" i="62" s="1"/>
  <c r="A16" i="62" s="1"/>
  <c r="A17" i="62" s="1"/>
  <c r="A18" i="62" s="1"/>
  <c r="A19" i="62" s="1"/>
  <c r="A20" i="62" s="1"/>
  <c r="A21" i="62" s="1"/>
  <c r="A22" i="62" s="1"/>
  <c r="A23" i="62" s="1"/>
  <c r="A24" i="62" s="1"/>
  <c r="A25" i="62" s="1"/>
  <c r="A26" i="62" s="1"/>
  <c r="A27" i="62" s="1"/>
  <c r="A28" i="62" s="1"/>
  <c r="A29" i="62" s="1"/>
  <c r="A30" i="62" s="1"/>
  <c r="A31" i="62" s="1"/>
  <c r="A32" i="62" s="1"/>
  <c r="A33" i="62" s="1"/>
  <c r="A2" i="61"/>
  <c r="A4" i="61"/>
  <c r="A10" i="61"/>
  <c r="A11" i="61" s="1"/>
  <c r="A12" i="61" s="1"/>
  <c r="A13" i="61" s="1"/>
  <c r="A14" i="61" s="1"/>
  <c r="A15" i="61" s="1"/>
  <c r="A16" i="61" s="1"/>
  <c r="A17" i="61" s="1"/>
  <c r="A18" i="61" s="1"/>
  <c r="A19" i="61" s="1"/>
  <c r="A20" i="61" s="1"/>
  <c r="A21" i="61" s="1"/>
  <c r="A22" i="61" s="1"/>
  <c r="A23" i="61" s="1"/>
  <c r="A24" i="61" s="1"/>
  <c r="A25" i="61" s="1"/>
  <c r="A26" i="61" s="1"/>
  <c r="A2" i="59" l="1"/>
  <c r="A4" i="59"/>
  <c r="A12" i="59"/>
  <c r="A13" i="59"/>
  <c r="C15" i="59" s="1"/>
  <c r="A14" i="59"/>
  <c r="A15" i="59"/>
  <c r="A16" i="59" s="1"/>
  <c r="A17" i="59" s="1"/>
  <c r="A18" i="59" s="1"/>
  <c r="A19" i="59" s="1"/>
  <c r="D10" i="62"/>
  <c r="E10" i="62" s="1"/>
  <c r="D19" i="62"/>
  <c r="E19" i="62" s="1"/>
  <c r="D28" i="62"/>
  <c r="E28" i="62" s="1"/>
  <c r="C21" i="59" l="1"/>
  <c r="A20" i="59"/>
  <c r="A21" i="59" s="1"/>
  <c r="A22" i="59" l="1"/>
  <c r="A23" i="59" s="1"/>
  <c r="A24" i="59" s="1"/>
  <c r="A25" i="59" s="1"/>
  <c r="C23" i="59"/>
  <c r="C27" i="59" l="1"/>
  <c r="A26" i="59"/>
  <c r="A27" i="59" s="1"/>
  <c r="A28" i="59" l="1"/>
  <c r="A29" i="59" s="1"/>
  <c r="C29" i="59"/>
  <c r="A2" i="57" l="1"/>
  <c r="A4" i="57"/>
  <c r="A11" i="57"/>
  <c r="A12" i="57" s="1"/>
  <c r="A13" i="57" s="1"/>
  <c r="A14" i="57" s="1"/>
  <c r="A15" i="57" s="1"/>
  <c r="A16" i="57" s="1"/>
  <c r="A17" i="57" s="1"/>
  <c r="A18" i="57" s="1"/>
  <c r="A19" i="57" s="1"/>
  <c r="A20" i="57" s="1"/>
  <c r="A21" i="57" s="1"/>
  <c r="A22" i="57" s="1"/>
  <c r="A12" i="56"/>
  <c r="A13" i="56" l="1"/>
  <c r="A14" i="56" s="1"/>
  <c r="A15" i="56" s="1"/>
  <c r="A16" i="56" s="1"/>
  <c r="A17" i="56" s="1"/>
  <c r="A18" i="56" s="1"/>
  <c r="A19" i="56" s="1"/>
  <c r="A20" i="56" s="1"/>
  <c r="A21" i="56" s="1"/>
  <c r="A22" i="56" s="1"/>
  <c r="A23" i="56" s="1"/>
  <c r="A24" i="56" s="1"/>
  <c r="A25" i="56" s="1"/>
  <c r="A26" i="56" s="1"/>
  <c r="A27" i="56" s="1"/>
  <c r="A28" i="56" s="1"/>
  <c r="A23" i="57"/>
  <c r="A24" i="57" s="1"/>
  <c r="A25" i="57" s="1"/>
  <c r="A26" i="57" s="1"/>
  <c r="A27" i="57" s="1"/>
  <c r="A28" i="57" s="1"/>
  <c r="A29" i="57" s="1"/>
  <c r="A30" i="57" s="1"/>
  <c r="A31" i="57" s="1"/>
  <c r="A32" i="57" s="1"/>
  <c r="A33" i="57" s="1"/>
  <c r="A34" i="57" s="1"/>
  <c r="A35" i="57" s="1"/>
  <c r="A36" i="57" s="1"/>
  <c r="A37" i="57" s="1"/>
  <c r="A38" i="57" s="1"/>
  <c r="A39" i="57" s="1"/>
  <c r="A40" i="57" s="1"/>
  <c r="A41" i="57" s="1"/>
  <c r="A42" i="57" s="1"/>
  <c r="A43" i="57" s="1"/>
  <c r="A44" i="57" s="1"/>
  <c r="A45" i="57" s="1"/>
  <c r="A46" i="57" s="1"/>
  <c r="A47" i="57" s="1"/>
  <c r="A48" i="57" s="1"/>
  <c r="A49" i="57" s="1"/>
  <c r="A50" i="57" s="1"/>
  <c r="A51" i="57" s="1"/>
  <c r="A52" i="57" s="1"/>
  <c r="A53" i="57" s="1"/>
  <c r="A54" i="57" s="1"/>
  <c r="A55" i="57" s="1"/>
  <c r="A56" i="57" s="1"/>
  <c r="A29" i="56" l="1"/>
  <c r="A38" i="56" s="1"/>
  <c r="A39" i="56" s="1"/>
  <c r="A40" i="56" s="1"/>
  <c r="C18" i="56"/>
  <c r="C28" i="56"/>
  <c r="C30" i="56"/>
  <c r="C22" i="56"/>
  <c r="C40" i="56" l="1"/>
  <c r="E6" i="55"/>
  <c r="F6" i="55" s="1"/>
  <c r="G6" i="55" s="1"/>
  <c r="H6" i="55" s="1"/>
  <c r="I6" i="55" s="1"/>
  <c r="J6" i="55" s="1"/>
  <c r="K6" i="55" s="1"/>
  <c r="L6" i="55" s="1"/>
  <c r="M6" i="55" s="1"/>
  <c r="N6" i="55" s="1"/>
  <c r="O6" i="55" s="1"/>
  <c r="D128" i="55"/>
  <c r="D180" i="55" s="1"/>
  <c r="F128" i="55"/>
  <c r="F180" i="55" s="1"/>
  <c r="H128" i="55"/>
  <c r="H180" i="55" s="1"/>
  <c r="J128" i="55"/>
  <c r="J180" i="55" s="1"/>
  <c r="K128" i="55"/>
  <c r="K180" i="55" s="1"/>
  <c r="L128" i="55"/>
  <c r="L180" i="55" s="1"/>
  <c r="N128" i="55"/>
  <c r="N180" i="55" s="1"/>
  <c r="O128" i="55"/>
  <c r="O180" i="55" s="1"/>
  <c r="D129" i="55"/>
  <c r="E129" i="55"/>
  <c r="F129" i="55"/>
  <c r="G129" i="55"/>
  <c r="H129" i="55"/>
  <c r="I129" i="55"/>
  <c r="J129" i="55"/>
  <c r="K129" i="55"/>
  <c r="L129" i="55"/>
  <c r="M129" i="55"/>
  <c r="N129" i="55"/>
  <c r="O129" i="55"/>
  <c r="D130" i="55"/>
  <c r="E130" i="55"/>
  <c r="E184" i="55" s="1"/>
  <c r="E220" i="55" s="1"/>
  <c r="G130" i="55"/>
  <c r="H130" i="55"/>
  <c r="I130" i="55"/>
  <c r="J130" i="55"/>
  <c r="K130" i="55"/>
  <c r="L130" i="55"/>
  <c r="M130" i="55"/>
  <c r="M184" i="55" s="1"/>
  <c r="M220" i="55" s="1"/>
  <c r="N130" i="55"/>
  <c r="O130" i="55"/>
  <c r="O184" i="55" s="1"/>
  <c r="O220" i="55" s="1"/>
  <c r="D133" i="55"/>
  <c r="F133" i="55"/>
  <c r="G133" i="55"/>
  <c r="H133" i="55"/>
  <c r="J133" i="55"/>
  <c r="K133" i="55"/>
  <c r="L133" i="55"/>
  <c r="M133" i="55"/>
  <c r="N133" i="55"/>
  <c r="O133" i="55"/>
  <c r="D134" i="55"/>
  <c r="E134" i="55"/>
  <c r="F134" i="55"/>
  <c r="H134" i="55"/>
  <c r="I134" i="55"/>
  <c r="J134" i="55"/>
  <c r="K134" i="55"/>
  <c r="L134" i="55"/>
  <c r="N134" i="55"/>
  <c r="O134" i="55"/>
  <c r="D135" i="55"/>
  <c r="G135" i="55"/>
  <c r="H135" i="55"/>
  <c r="I135" i="55"/>
  <c r="J135" i="55"/>
  <c r="K135" i="55"/>
  <c r="L135" i="55"/>
  <c r="N135" i="55"/>
  <c r="O135" i="55"/>
  <c r="D131" i="55"/>
  <c r="E131" i="55"/>
  <c r="E189" i="55" s="1"/>
  <c r="E224" i="55" s="1"/>
  <c r="H131" i="55"/>
  <c r="H244" i="55" s="1"/>
  <c r="I131" i="55"/>
  <c r="K131" i="55"/>
  <c r="L131" i="55"/>
  <c r="M131" i="55"/>
  <c r="O131" i="55"/>
  <c r="O189" i="55" s="1"/>
  <c r="O224" i="55" s="1"/>
  <c r="D132" i="55"/>
  <c r="F132" i="55"/>
  <c r="G132" i="55"/>
  <c r="H132" i="55"/>
  <c r="I132" i="55"/>
  <c r="J132" i="55"/>
  <c r="K132" i="55"/>
  <c r="L132" i="55"/>
  <c r="N132" i="55"/>
  <c r="O132" i="55"/>
  <c r="D136" i="55"/>
  <c r="E136" i="55"/>
  <c r="F136" i="55"/>
  <c r="G136" i="55"/>
  <c r="H136" i="55"/>
  <c r="I136" i="55"/>
  <c r="J136" i="55"/>
  <c r="K136" i="55"/>
  <c r="L136" i="55"/>
  <c r="M136" i="55"/>
  <c r="N136" i="55"/>
  <c r="O136" i="55"/>
  <c r="D137" i="55"/>
  <c r="E137" i="55"/>
  <c r="F137" i="55"/>
  <c r="G137" i="55"/>
  <c r="H137" i="55"/>
  <c r="I137" i="55"/>
  <c r="J137" i="55"/>
  <c r="K137" i="55"/>
  <c r="L137" i="55"/>
  <c r="M137" i="55"/>
  <c r="N137" i="55"/>
  <c r="O137" i="55"/>
  <c r="D138" i="55"/>
  <c r="F138" i="55"/>
  <c r="G138" i="55"/>
  <c r="H138" i="55"/>
  <c r="I138" i="55"/>
  <c r="I192" i="55" s="1"/>
  <c r="I227" i="55" s="1"/>
  <c r="J138" i="55"/>
  <c r="K138" i="55"/>
  <c r="K192" i="55" s="1"/>
  <c r="K227" i="55" s="1"/>
  <c r="L138" i="55"/>
  <c r="M138" i="55"/>
  <c r="N138" i="55"/>
  <c r="O138" i="55"/>
  <c r="D139" i="55"/>
  <c r="F139" i="55"/>
  <c r="G139" i="55"/>
  <c r="H139" i="55"/>
  <c r="I139" i="55"/>
  <c r="J139" i="55"/>
  <c r="K139" i="55"/>
  <c r="L139" i="55"/>
  <c r="M139" i="55"/>
  <c r="N139" i="55"/>
  <c r="O139" i="55"/>
  <c r="E67" i="55"/>
  <c r="F67" i="55"/>
  <c r="E199" i="55"/>
  <c r="F199" i="55"/>
  <c r="H199" i="55"/>
  <c r="J199" i="55"/>
  <c r="N199" i="55"/>
  <c r="F68" i="55"/>
  <c r="J68" i="55"/>
  <c r="N68" i="55"/>
  <c r="F69" i="55"/>
  <c r="N69" i="55"/>
  <c r="D202" i="55"/>
  <c r="E202" i="55"/>
  <c r="F202" i="55"/>
  <c r="G202" i="55"/>
  <c r="H202" i="55"/>
  <c r="I202" i="55"/>
  <c r="J202" i="55"/>
  <c r="K202" i="55"/>
  <c r="L202" i="55"/>
  <c r="M202" i="55"/>
  <c r="N202" i="55"/>
  <c r="O202" i="55"/>
  <c r="F74" i="55"/>
  <c r="J74" i="55"/>
  <c r="N74" i="55"/>
  <c r="F75" i="55"/>
  <c r="N75" i="55"/>
  <c r="F76" i="55"/>
  <c r="D200" i="55"/>
  <c r="I77" i="55"/>
  <c r="J77" i="55"/>
  <c r="L200" i="55"/>
  <c r="H201" i="55"/>
  <c r="L201" i="55"/>
  <c r="M70" i="55"/>
  <c r="D203" i="55"/>
  <c r="H203" i="55"/>
  <c r="H204" i="55"/>
  <c r="G205" i="55"/>
  <c r="K205" i="55"/>
  <c r="O205" i="55"/>
  <c r="G206" i="55"/>
  <c r="K206" i="55"/>
  <c r="O206" i="55"/>
  <c r="D207" i="55"/>
  <c r="E207" i="55"/>
  <c r="F207" i="55"/>
  <c r="G207" i="55"/>
  <c r="H207" i="55"/>
  <c r="I207" i="55"/>
  <c r="J207" i="55"/>
  <c r="K207" i="55"/>
  <c r="L207" i="55"/>
  <c r="N207" i="55"/>
  <c r="O207" i="55"/>
  <c r="D71" i="55"/>
  <c r="E71" i="55"/>
  <c r="I71" i="55"/>
  <c r="I72" i="55"/>
  <c r="M72" i="55"/>
  <c r="H73" i="55"/>
  <c r="E208" i="55"/>
  <c r="E209" i="55"/>
  <c r="I209" i="55"/>
  <c r="M209" i="55"/>
  <c r="D210" i="55"/>
  <c r="E210" i="55"/>
  <c r="F210" i="55"/>
  <c r="G210" i="55"/>
  <c r="H210" i="55"/>
  <c r="I210" i="55"/>
  <c r="J210" i="55"/>
  <c r="K210" i="55"/>
  <c r="L210" i="55"/>
  <c r="M210" i="55"/>
  <c r="N210" i="55"/>
  <c r="O210" i="55"/>
  <c r="E211" i="55"/>
  <c r="I211" i="55"/>
  <c r="M211" i="55"/>
  <c r="D212" i="55"/>
  <c r="E212" i="55"/>
  <c r="G212" i="55"/>
  <c r="H212" i="55"/>
  <c r="I212" i="55"/>
  <c r="K212" i="55"/>
  <c r="L212" i="55"/>
  <c r="M212" i="55"/>
  <c r="O212" i="55"/>
  <c r="D70" i="55"/>
  <c r="E70" i="55"/>
  <c r="D83" i="55"/>
  <c r="E128" i="55"/>
  <c r="I128" i="55"/>
  <c r="I180" i="55" s="1"/>
  <c r="M128" i="55"/>
  <c r="B129" i="55"/>
  <c r="C129" i="55"/>
  <c r="F130" i="55"/>
  <c r="E132" i="55"/>
  <c r="M132" i="55"/>
  <c r="M247" i="55" s="1"/>
  <c r="B133" i="55"/>
  <c r="C133" i="55"/>
  <c r="E133" i="55"/>
  <c r="I133" i="55"/>
  <c r="B134" i="55"/>
  <c r="C134" i="55"/>
  <c r="M134" i="55"/>
  <c r="B135" i="55"/>
  <c r="C135" i="55"/>
  <c r="E135" i="55"/>
  <c r="M135" i="55"/>
  <c r="E138" i="55"/>
  <c r="P161" i="55"/>
  <c r="P165" i="55"/>
  <c r="P166" i="55"/>
  <c r="P170" i="55"/>
  <c r="P173" i="55"/>
  <c r="I184" i="55"/>
  <c r="I220" i="55" s="1"/>
  <c r="P185" i="55"/>
  <c r="M199" i="55"/>
  <c r="M207" i="55"/>
  <c r="O192" i="55" l="1"/>
  <c r="O227" i="55" s="1"/>
  <c r="F192" i="55"/>
  <c r="F227" i="55" s="1"/>
  <c r="E247" i="55"/>
  <c r="K83" i="55"/>
  <c r="D209" i="55"/>
  <c r="D204" i="55"/>
  <c r="D211" i="55"/>
  <c r="H206" i="55"/>
  <c r="D199" i="55"/>
  <c r="O209" i="55"/>
  <c r="K204" i="55"/>
  <c r="D247" i="55"/>
  <c r="L184" i="55"/>
  <c r="L220" i="55" s="1"/>
  <c r="L243" i="55"/>
  <c r="H184" i="55"/>
  <c r="H220" i="55" s="1"/>
  <c r="H243" i="55"/>
  <c r="D184" i="55"/>
  <c r="D243" i="55"/>
  <c r="H242" i="55"/>
  <c r="K200" i="55"/>
  <c r="G247" i="55"/>
  <c r="K189" i="55"/>
  <c r="K224" i="55" s="1"/>
  <c r="K244" i="55"/>
  <c r="G242" i="55"/>
  <c r="N247" i="55"/>
  <c r="J247" i="55"/>
  <c r="F247" i="55"/>
  <c r="N184" i="55"/>
  <c r="N220" i="55" s="1"/>
  <c r="N243" i="55"/>
  <c r="J184" i="55"/>
  <c r="J220" i="55" s="1"/>
  <c r="J243" i="55"/>
  <c r="N242" i="55"/>
  <c r="J242" i="55"/>
  <c r="F242" i="55"/>
  <c r="L206" i="55"/>
  <c r="H205" i="55"/>
  <c r="D205" i="55"/>
  <c r="D201" i="55"/>
  <c r="D73" i="55"/>
  <c r="D105" i="55" s="1"/>
  <c r="L247" i="55"/>
  <c r="H247" i="55"/>
  <c r="L244" i="55"/>
  <c r="D189" i="55"/>
  <c r="D224" i="55" s="1"/>
  <c r="D244" i="55"/>
  <c r="L242" i="55"/>
  <c r="D242" i="55"/>
  <c r="K247" i="55"/>
  <c r="K184" i="55"/>
  <c r="K220" i="55" s="1"/>
  <c r="K243" i="55"/>
  <c r="G184" i="55"/>
  <c r="G220" i="55" s="1"/>
  <c r="G243" i="55"/>
  <c r="K242" i="55"/>
  <c r="F184" i="55"/>
  <c r="F220" i="55" s="1"/>
  <c r="F243" i="55"/>
  <c r="I247" i="55"/>
  <c r="M189" i="55"/>
  <c r="M224" i="55" s="1"/>
  <c r="M244" i="55"/>
  <c r="I189" i="55"/>
  <c r="I224" i="55" s="1"/>
  <c r="I244" i="55"/>
  <c r="E244" i="55"/>
  <c r="M243" i="55"/>
  <c r="I243" i="55"/>
  <c r="E243" i="55"/>
  <c r="M242" i="55"/>
  <c r="I242" i="55"/>
  <c r="E242" i="55"/>
  <c r="L209" i="55"/>
  <c r="L199" i="55"/>
  <c r="L73" i="55"/>
  <c r="H71" i="55"/>
  <c r="E192" i="55"/>
  <c r="E227" i="55" s="1"/>
  <c r="H209" i="55"/>
  <c r="H208" i="55"/>
  <c r="L205" i="55"/>
  <c r="H211" i="55"/>
  <c r="I205" i="55"/>
  <c r="I204" i="55"/>
  <c r="I203" i="55"/>
  <c r="E201" i="55"/>
  <c r="M203" i="55"/>
  <c r="M208" i="55"/>
  <c r="M206" i="55"/>
  <c r="E206" i="55"/>
  <c r="M204" i="55"/>
  <c r="I201" i="55"/>
  <c r="M200" i="55"/>
  <c r="I208" i="55"/>
  <c r="L83" i="55"/>
  <c r="E76" i="55"/>
  <c r="O75" i="55"/>
  <c r="O74" i="55"/>
  <c r="G74" i="55"/>
  <c r="G68" i="55"/>
  <c r="D208" i="55"/>
  <c r="J211" i="55"/>
  <c r="N209" i="55"/>
  <c r="N208" i="55"/>
  <c r="N203" i="55"/>
  <c r="P16" i="55"/>
  <c r="I199" i="55"/>
  <c r="I70" i="55"/>
  <c r="E77" i="55"/>
  <c r="F211" i="55"/>
  <c r="F209" i="55"/>
  <c r="F203" i="55"/>
  <c r="M76" i="55"/>
  <c r="O211" i="55"/>
  <c r="K211" i="55"/>
  <c r="G209" i="55"/>
  <c r="O204" i="55"/>
  <c r="G204" i="55"/>
  <c r="O201" i="55"/>
  <c r="O68" i="55"/>
  <c r="H76" i="55"/>
  <c r="D76" i="55"/>
  <c r="D108" i="55" s="1"/>
  <c r="L74" i="55"/>
  <c r="H74" i="55"/>
  <c r="D74" i="55"/>
  <c r="D106" i="55" s="1"/>
  <c r="D120" i="55" s="1"/>
  <c r="D186" i="55" s="1"/>
  <c r="L69" i="55"/>
  <c r="H69" i="55"/>
  <c r="D69" i="55"/>
  <c r="D102" i="55" s="1"/>
  <c r="D116" i="55" s="1"/>
  <c r="D68" i="55"/>
  <c r="D101" i="55" s="1"/>
  <c r="N211" i="55"/>
  <c r="J209" i="55"/>
  <c r="F206" i="55"/>
  <c r="O78" i="55"/>
  <c r="G78" i="55"/>
  <c r="G192" i="55"/>
  <c r="G227" i="55" s="1"/>
  <c r="O73" i="55"/>
  <c r="O72" i="55"/>
  <c r="K70" i="55"/>
  <c r="J206" i="55"/>
  <c r="N73" i="55"/>
  <c r="F73" i="55"/>
  <c r="K75" i="55"/>
  <c r="K107" i="55" s="1"/>
  <c r="K121" i="55" s="1"/>
  <c r="K250" i="55" s="1"/>
  <c r="G75" i="55"/>
  <c r="K74" i="55"/>
  <c r="O200" i="55"/>
  <c r="O83" i="55"/>
  <c r="G83" i="55"/>
  <c r="I200" i="55"/>
  <c r="G211" i="55"/>
  <c r="K209" i="55"/>
  <c r="K78" i="55"/>
  <c r="K111" i="55" s="1"/>
  <c r="K125" i="55" s="1"/>
  <c r="K252" i="55" s="1"/>
  <c r="K72" i="55"/>
  <c r="O70" i="55"/>
  <c r="G70" i="55"/>
  <c r="K77" i="55"/>
  <c r="K109" i="55" s="1"/>
  <c r="K123" i="55" s="1"/>
  <c r="K154" i="55" s="1"/>
  <c r="G77" i="55"/>
  <c r="N206" i="55"/>
  <c r="J205" i="55"/>
  <c r="J203" i="55"/>
  <c r="J73" i="55"/>
  <c r="F83" i="55"/>
  <c r="F101" i="55" s="1"/>
  <c r="F115" i="55" s="1"/>
  <c r="N76" i="55"/>
  <c r="L204" i="55"/>
  <c r="L203" i="55"/>
  <c r="J192" i="55"/>
  <c r="J227" i="55" s="1"/>
  <c r="J75" i="55"/>
  <c r="P50" i="55"/>
  <c r="I206" i="55"/>
  <c r="M205" i="55"/>
  <c r="E205" i="55"/>
  <c r="E204" i="55"/>
  <c r="M201" i="55"/>
  <c r="E200" i="55"/>
  <c r="E203" i="55"/>
  <c r="P37" i="55"/>
  <c r="P137" i="55"/>
  <c r="E72" i="55"/>
  <c r="M77" i="55"/>
  <c r="J76" i="55"/>
  <c r="J69" i="55"/>
  <c r="J67" i="55"/>
  <c r="L211" i="55"/>
  <c r="L208" i="55"/>
  <c r="D110" i="55"/>
  <c r="D124" i="55" s="1"/>
  <c r="D155" i="55" s="1"/>
  <c r="D206" i="55"/>
  <c r="M192" i="55"/>
  <c r="M227" i="55" s="1"/>
  <c r="N67" i="55"/>
  <c r="N72" i="55"/>
  <c r="J72" i="55"/>
  <c r="N71" i="55"/>
  <c r="O76" i="55"/>
  <c r="K76" i="55"/>
  <c r="K201" i="55"/>
  <c r="G69" i="55"/>
  <c r="K68" i="55"/>
  <c r="K101" i="55" s="1"/>
  <c r="K115" i="55" s="1"/>
  <c r="K240" i="55" s="1"/>
  <c r="G200" i="55"/>
  <c r="O199" i="55"/>
  <c r="K199" i="55"/>
  <c r="G199" i="55"/>
  <c r="L67" i="55"/>
  <c r="H67" i="55"/>
  <c r="L72" i="55"/>
  <c r="H72" i="55"/>
  <c r="D72" i="55"/>
  <c r="D104" i="55" s="1"/>
  <c r="L71" i="55"/>
  <c r="I68" i="55"/>
  <c r="M67" i="55"/>
  <c r="I67" i="55"/>
  <c r="D220" i="55"/>
  <c r="G72" i="55"/>
  <c r="P24" i="55"/>
  <c r="G131" i="55"/>
  <c r="G33" i="55"/>
  <c r="P20" i="55"/>
  <c r="G134" i="55"/>
  <c r="N192" i="55"/>
  <c r="N227" i="55" s="1"/>
  <c r="P27" i="55"/>
  <c r="O140" i="55"/>
  <c r="O244" i="55"/>
  <c r="P53" i="55"/>
  <c r="H77" i="55"/>
  <c r="H200" i="55"/>
  <c r="P132" i="55"/>
  <c r="P58" i="55"/>
  <c r="J71" i="55"/>
  <c r="J208" i="55"/>
  <c r="F71" i="55"/>
  <c r="F208" i="55"/>
  <c r="P61" i="55"/>
  <c r="M78" i="55"/>
  <c r="I78" i="55"/>
  <c r="I140" i="55"/>
  <c r="G128" i="55"/>
  <c r="G180" i="55" s="1"/>
  <c r="G32" i="55"/>
  <c r="G201" i="55"/>
  <c r="H83" i="55"/>
  <c r="H105" i="55" s="1"/>
  <c r="H119" i="55" s="1"/>
  <c r="H248" i="55" s="1"/>
  <c r="P42" i="55"/>
  <c r="P8" i="55"/>
  <c r="P210" i="55"/>
  <c r="N205" i="55"/>
  <c r="F205" i="55"/>
  <c r="N204" i="55"/>
  <c r="J204" i="55"/>
  <c r="F204" i="55"/>
  <c r="D103" i="55"/>
  <c r="D117" i="55" s="1"/>
  <c r="D245" i="55" s="1"/>
  <c r="O71" i="55"/>
  <c r="O103" i="55" s="1"/>
  <c r="O117" i="55" s="1"/>
  <c r="K71" i="55"/>
  <c r="K103" i="55" s="1"/>
  <c r="K117" i="55" s="1"/>
  <c r="K245" i="55" s="1"/>
  <c r="P45" i="55"/>
  <c r="K73" i="55"/>
  <c r="K105" i="55" s="1"/>
  <c r="K119" i="55" s="1"/>
  <c r="K248" i="55" s="1"/>
  <c r="G73" i="55"/>
  <c r="L70" i="55"/>
  <c r="H70" i="55"/>
  <c r="L77" i="55"/>
  <c r="D77" i="55"/>
  <c r="D109" i="55" s="1"/>
  <c r="I76" i="55"/>
  <c r="M75" i="55"/>
  <c r="I75" i="55"/>
  <c r="M74" i="55"/>
  <c r="I74" i="55"/>
  <c r="P11" i="55"/>
  <c r="L75" i="55"/>
  <c r="H75" i="55"/>
  <c r="D75" i="55"/>
  <c r="D107" i="55" s="1"/>
  <c r="M69" i="55"/>
  <c r="I69" i="55"/>
  <c r="L78" i="55"/>
  <c r="H78" i="55"/>
  <c r="D78" i="55"/>
  <c r="D111" i="55" s="1"/>
  <c r="D125" i="55" s="1"/>
  <c r="D252" i="55" s="1"/>
  <c r="O69" i="55"/>
  <c r="K69" i="55"/>
  <c r="K102" i="55" s="1"/>
  <c r="K116" i="55" s="1"/>
  <c r="L68" i="55"/>
  <c r="H68" i="55"/>
  <c r="L192" i="55"/>
  <c r="L227" i="55" s="1"/>
  <c r="H192" i="55"/>
  <c r="H227" i="55" s="1"/>
  <c r="D192" i="55"/>
  <c r="D227" i="55" s="1"/>
  <c r="N83" i="55"/>
  <c r="N107" i="55" s="1"/>
  <c r="N121" i="55" s="1"/>
  <c r="J83" i="55"/>
  <c r="O106" i="55"/>
  <c r="O120" i="55" s="1"/>
  <c r="O249" i="55" s="1"/>
  <c r="N78" i="55"/>
  <c r="J78" i="55"/>
  <c r="O208" i="55"/>
  <c r="K208" i="55"/>
  <c r="G208" i="55"/>
  <c r="O64" i="55"/>
  <c r="K203" i="55"/>
  <c r="G203" i="55"/>
  <c r="O33" i="55"/>
  <c r="M71" i="55"/>
  <c r="O67" i="55"/>
  <c r="G67" i="55"/>
  <c r="P202" i="55"/>
  <c r="P31" i="55"/>
  <c r="P133" i="55"/>
  <c r="P15" i="55"/>
  <c r="E75" i="55"/>
  <c r="P14" i="55"/>
  <c r="E74" i="55"/>
  <c r="E78" i="55"/>
  <c r="P63" i="55"/>
  <c r="F78" i="55"/>
  <c r="N70" i="55"/>
  <c r="N201" i="55"/>
  <c r="J70" i="55"/>
  <c r="J201" i="55"/>
  <c r="F70" i="55"/>
  <c r="F201" i="55"/>
  <c r="N77" i="55"/>
  <c r="N64" i="55"/>
  <c r="P47" i="55"/>
  <c r="F77" i="55"/>
  <c r="F64" i="55"/>
  <c r="D32" i="55"/>
  <c r="N33" i="55"/>
  <c r="N131" i="55"/>
  <c r="J131" i="55"/>
  <c r="J244" i="55" s="1"/>
  <c r="J33" i="55"/>
  <c r="F33" i="55"/>
  <c r="F131" i="55"/>
  <c r="F244" i="55" s="1"/>
  <c r="P21" i="55"/>
  <c r="F135" i="55"/>
  <c r="P135" i="55" s="1"/>
  <c r="O77" i="55"/>
  <c r="O32" i="55"/>
  <c r="L76" i="55"/>
  <c r="L32" i="55"/>
  <c r="O242" i="55"/>
  <c r="P207" i="55"/>
  <c r="J140" i="55"/>
  <c r="L140" i="55"/>
  <c r="L189" i="55"/>
  <c r="L224" i="55" s="1"/>
  <c r="P30" i="55"/>
  <c r="E139" i="55"/>
  <c r="P19" i="55"/>
  <c r="O247" i="55"/>
  <c r="O243" i="55"/>
  <c r="N212" i="55"/>
  <c r="J212" i="55"/>
  <c r="F212" i="55"/>
  <c r="O203" i="55"/>
  <c r="N200" i="55"/>
  <c r="J200" i="55"/>
  <c r="F200" i="55"/>
  <c r="P138" i="55"/>
  <c r="H140" i="55"/>
  <c r="H189" i="55"/>
  <c r="H224" i="55" s="1"/>
  <c r="K140" i="55"/>
  <c r="M180" i="55"/>
  <c r="M140" i="55"/>
  <c r="E180" i="55"/>
  <c r="P130" i="55"/>
  <c r="P129" i="55"/>
  <c r="P81" i="55"/>
  <c r="P136" i="55"/>
  <c r="D140" i="55"/>
  <c r="P82" i="55"/>
  <c r="P62" i="55"/>
  <c r="P57" i="55"/>
  <c r="P56" i="55"/>
  <c r="P46" i="55"/>
  <c r="G76" i="55"/>
  <c r="E69" i="55"/>
  <c r="P41" i="55"/>
  <c r="M64" i="55"/>
  <c r="M68" i="55"/>
  <c r="I64" i="55"/>
  <c r="P40" i="55"/>
  <c r="E64" i="55"/>
  <c r="E68" i="55"/>
  <c r="G71" i="55"/>
  <c r="P54" i="55"/>
  <c r="P49" i="55"/>
  <c r="P48" i="55"/>
  <c r="K64" i="55"/>
  <c r="G64" i="55"/>
  <c r="P38" i="55"/>
  <c r="L64" i="55"/>
  <c r="H64" i="55"/>
  <c r="D64" i="55"/>
  <c r="D67" i="55"/>
  <c r="P28" i="55"/>
  <c r="P23" i="55"/>
  <c r="M33" i="55"/>
  <c r="I33" i="55"/>
  <c r="P22" i="55"/>
  <c r="E33" i="55"/>
  <c r="P12" i="55"/>
  <c r="P55" i="55"/>
  <c r="F72" i="55"/>
  <c r="J64" i="55"/>
  <c r="P39" i="55"/>
  <c r="P29" i="55"/>
  <c r="K33" i="55"/>
  <c r="P13" i="55"/>
  <c r="K67" i="55"/>
  <c r="K32" i="55"/>
  <c r="H32" i="55"/>
  <c r="M83" i="55"/>
  <c r="I83" i="55"/>
  <c r="E83" i="55"/>
  <c r="E103" i="55" s="1"/>
  <c r="E117" i="55" s="1"/>
  <c r="E245" i="55" s="1"/>
  <c r="P59" i="55"/>
  <c r="P51" i="55"/>
  <c r="P43" i="55"/>
  <c r="P25" i="55"/>
  <c r="L33" i="55"/>
  <c r="H33" i="55"/>
  <c r="D33" i="55"/>
  <c r="P17" i="55"/>
  <c r="N32" i="55"/>
  <c r="J32" i="55"/>
  <c r="P9" i="55"/>
  <c r="F32" i="55"/>
  <c r="P60" i="55"/>
  <c r="P52" i="55"/>
  <c r="P44" i="55"/>
  <c r="P36" i="55"/>
  <c r="M73" i="55"/>
  <c r="I73" i="55"/>
  <c r="P26" i="55"/>
  <c r="E73" i="55"/>
  <c r="P18" i="55"/>
  <c r="M32" i="55"/>
  <c r="I32" i="55"/>
  <c r="E32" i="55"/>
  <c r="P10" i="55"/>
  <c r="K100" i="55" l="1"/>
  <c r="K114" i="55" s="1"/>
  <c r="K239" i="55" s="1"/>
  <c r="K110" i="55"/>
  <c r="K124" i="55" s="1"/>
  <c r="K155" i="55" s="1"/>
  <c r="K108" i="55"/>
  <c r="K122" i="55" s="1"/>
  <c r="K251" i="55" s="1"/>
  <c r="K104" i="55"/>
  <c r="K118" i="55" s="1"/>
  <c r="K246" i="55" s="1"/>
  <c r="K106" i="55"/>
  <c r="K120" i="55" s="1"/>
  <c r="K249" i="55" s="1"/>
  <c r="G105" i="55"/>
  <c r="G119" i="55" s="1"/>
  <c r="G248" i="55" s="1"/>
  <c r="L103" i="55"/>
  <c r="L117" i="55" s="1"/>
  <c r="L245" i="55" s="1"/>
  <c r="L110" i="55"/>
  <c r="L124" i="55" s="1"/>
  <c r="L155" i="55" s="1"/>
  <c r="L106" i="55"/>
  <c r="L120" i="55" s="1"/>
  <c r="L249" i="55" s="1"/>
  <c r="L111" i="55"/>
  <c r="L125" i="55" s="1"/>
  <c r="L252" i="55" s="1"/>
  <c r="D213" i="55"/>
  <c r="P220" i="55"/>
  <c r="I107" i="55"/>
  <c r="I121" i="55" s="1"/>
  <c r="I250" i="55" s="1"/>
  <c r="P128" i="55"/>
  <c r="L102" i="55"/>
  <c r="L116" i="55" s="1"/>
  <c r="O100" i="55"/>
  <c r="O114" i="55" s="1"/>
  <c r="O239" i="55" s="1"/>
  <c r="D241" i="55"/>
  <c r="F103" i="55"/>
  <c r="F117" i="55" s="1"/>
  <c r="F245" i="55" s="1"/>
  <c r="F111" i="55"/>
  <c r="F125" i="55" s="1"/>
  <c r="F252" i="55" s="1"/>
  <c r="H213" i="55"/>
  <c r="L105" i="55"/>
  <c r="L119" i="55" s="1"/>
  <c r="L248" i="55" s="1"/>
  <c r="N102" i="55"/>
  <c r="N116" i="55" s="1"/>
  <c r="P184" i="55"/>
  <c r="P209" i="55"/>
  <c r="D147" i="55"/>
  <c r="D164" i="55" s="1"/>
  <c r="J105" i="55"/>
  <c r="J119" i="55" s="1"/>
  <c r="J248" i="55" s="1"/>
  <c r="O107" i="55"/>
  <c r="O121" i="55" s="1"/>
  <c r="O152" i="55" s="1"/>
  <c r="O168" i="55" s="1"/>
  <c r="N140" i="55"/>
  <c r="N244" i="55"/>
  <c r="N152" i="55"/>
  <c r="N168" i="55" s="1"/>
  <c r="N250" i="55"/>
  <c r="G189" i="55"/>
  <c r="G224" i="55" s="1"/>
  <c r="G244" i="55"/>
  <c r="F146" i="55"/>
  <c r="D151" i="55"/>
  <c r="D167" i="55" s="1"/>
  <c r="D249" i="55"/>
  <c r="O110" i="55"/>
  <c r="O124" i="55" s="1"/>
  <c r="O155" i="55" s="1"/>
  <c r="F105" i="55"/>
  <c r="F119" i="55" s="1"/>
  <c r="F248" i="55" s="1"/>
  <c r="O104" i="55"/>
  <c r="O118" i="55" s="1"/>
  <c r="O191" i="55" s="1"/>
  <c r="O226" i="55" s="1"/>
  <c r="L186" i="55"/>
  <c r="L221" i="55" s="1"/>
  <c r="L107" i="55"/>
  <c r="L121" i="55" s="1"/>
  <c r="L250" i="55" s="1"/>
  <c r="L100" i="55"/>
  <c r="L114" i="55" s="1"/>
  <c r="L239" i="55" s="1"/>
  <c r="M111" i="55"/>
  <c r="M125" i="55" s="1"/>
  <c r="M252" i="55" s="1"/>
  <c r="L109" i="55"/>
  <c r="L123" i="55" s="1"/>
  <c r="L154" i="55" s="1"/>
  <c r="O108" i="55"/>
  <c r="O122" i="55" s="1"/>
  <c r="O153" i="55" s="1"/>
  <c r="O169" i="55" s="1"/>
  <c r="E213" i="55"/>
  <c r="O105" i="55"/>
  <c r="O119" i="55" s="1"/>
  <c r="O193" i="55" s="1"/>
  <c r="O228" i="55" s="1"/>
  <c r="L108" i="55"/>
  <c r="L122" i="55" s="1"/>
  <c r="L101" i="55"/>
  <c r="L115" i="55" s="1"/>
  <c r="L104" i="55"/>
  <c r="L118" i="55" s="1"/>
  <c r="L246" i="55" s="1"/>
  <c r="H104" i="55"/>
  <c r="H118" i="55" s="1"/>
  <c r="H246" i="55" s="1"/>
  <c r="H111" i="55"/>
  <c r="H125" i="55" s="1"/>
  <c r="H110" i="55"/>
  <c r="H124" i="55" s="1"/>
  <c r="H155" i="55" s="1"/>
  <c r="I213" i="55"/>
  <c r="I214" i="55" s="1"/>
  <c r="G109" i="55"/>
  <c r="G123" i="55" s="1"/>
  <c r="G154" i="55" s="1"/>
  <c r="G106" i="55"/>
  <c r="G120" i="55" s="1"/>
  <c r="G186" i="55" s="1"/>
  <c r="G221" i="55" s="1"/>
  <c r="G110" i="55"/>
  <c r="G124" i="55" s="1"/>
  <c r="G155" i="55" s="1"/>
  <c r="J107" i="55"/>
  <c r="J121" i="55" s="1"/>
  <c r="F100" i="55"/>
  <c r="F114" i="55" s="1"/>
  <c r="G213" i="55"/>
  <c r="G214" i="55" s="1"/>
  <c r="H103" i="55"/>
  <c r="H117" i="55" s="1"/>
  <c r="G107" i="55"/>
  <c r="G121" i="55" s="1"/>
  <c r="F106" i="55"/>
  <c r="F120" i="55" s="1"/>
  <c r="F109" i="55"/>
  <c r="F123" i="55" s="1"/>
  <c r="F154" i="55" s="1"/>
  <c r="G111" i="55"/>
  <c r="G125" i="55" s="1"/>
  <c r="G252" i="55" s="1"/>
  <c r="O102" i="55"/>
  <c r="O116" i="55" s="1"/>
  <c r="O147" i="55" s="1"/>
  <c r="P204" i="55"/>
  <c r="P205" i="55"/>
  <c r="K213" i="55"/>
  <c r="K214" i="55" s="1"/>
  <c r="G102" i="55"/>
  <c r="G116" i="55" s="1"/>
  <c r="N103" i="55"/>
  <c r="N117" i="55" s="1"/>
  <c r="N245" i="55" s="1"/>
  <c r="N100" i="55"/>
  <c r="N114" i="55" s="1"/>
  <c r="L213" i="55"/>
  <c r="L214" i="55" s="1"/>
  <c r="M213" i="55"/>
  <c r="M214" i="55" s="1"/>
  <c r="D183" i="55"/>
  <c r="D219" i="55" s="1"/>
  <c r="P75" i="55"/>
  <c r="F102" i="55"/>
  <c r="F116" i="55" s="1"/>
  <c r="E214" i="55"/>
  <c r="G108" i="55"/>
  <c r="G122" i="55" s="1"/>
  <c r="G153" i="55" s="1"/>
  <c r="G169" i="55" s="1"/>
  <c r="N213" i="55"/>
  <c r="N214" i="55" s="1"/>
  <c r="H107" i="55"/>
  <c r="H121" i="55" s="1"/>
  <c r="F104" i="55"/>
  <c r="F118" i="55" s="1"/>
  <c r="O101" i="55"/>
  <c r="O115" i="55" s="1"/>
  <c r="O146" i="55" s="1"/>
  <c r="F108" i="55"/>
  <c r="F122" i="55" s="1"/>
  <c r="G101" i="55"/>
  <c r="G115" i="55" s="1"/>
  <c r="F107" i="55"/>
  <c r="F121" i="55" s="1"/>
  <c r="F152" i="55" s="1"/>
  <c r="F168" i="55" s="1"/>
  <c r="O109" i="55"/>
  <c r="O123" i="55" s="1"/>
  <c r="O154" i="55" s="1"/>
  <c r="F110" i="55"/>
  <c r="F124" i="55" s="1"/>
  <c r="F155" i="55" s="1"/>
  <c r="N110" i="55"/>
  <c r="N124" i="55" s="1"/>
  <c r="N155" i="55" s="1"/>
  <c r="G100" i="55"/>
  <c r="G114" i="55" s="1"/>
  <c r="J103" i="55"/>
  <c r="J117" i="55" s="1"/>
  <c r="J245" i="55" s="1"/>
  <c r="G104" i="55"/>
  <c r="G118" i="55" s="1"/>
  <c r="G149" i="55" s="1"/>
  <c r="G172" i="55" s="1"/>
  <c r="P211" i="55"/>
  <c r="J108" i="55"/>
  <c r="J122" i="55" s="1"/>
  <c r="J188" i="55" s="1"/>
  <c r="J223" i="55" s="1"/>
  <c r="O111" i="55"/>
  <c r="O125" i="55" s="1"/>
  <c r="I111" i="55"/>
  <c r="I125" i="55" s="1"/>
  <c r="P78" i="55"/>
  <c r="H102" i="55"/>
  <c r="H116" i="55" s="1"/>
  <c r="P206" i="55"/>
  <c r="I105" i="55"/>
  <c r="I119" i="55" s="1"/>
  <c r="I150" i="55" s="1"/>
  <c r="I174" i="55" s="1"/>
  <c r="P199" i="55"/>
  <c r="P203" i="55"/>
  <c r="M105" i="55"/>
  <c r="M119" i="55" s="1"/>
  <c r="M248" i="55" s="1"/>
  <c r="P33" i="55"/>
  <c r="P227" i="55"/>
  <c r="M106" i="55"/>
  <c r="M120" i="55" s="1"/>
  <c r="P70" i="55"/>
  <c r="P134" i="55"/>
  <c r="P212" i="55"/>
  <c r="P131" i="55"/>
  <c r="P192" i="55"/>
  <c r="X21" i="85" s="1"/>
  <c r="Y21" i="85" s="1"/>
  <c r="H101" i="55"/>
  <c r="H115" i="55" s="1"/>
  <c r="P208" i="55"/>
  <c r="H109" i="55"/>
  <c r="H123" i="55" s="1"/>
  <c r="H154" i="55" s="1"/>
  <c r="H106" i="55"/>
  <c r="H120" i="55" s="1"/>
  <c r="H249" i="55" s="1"/>
  <c r="H150" i="55"/>
  <c r="H174" i="55" s="1"/>
  <c r="H193" i="55"/>
  <c r="H228" i="55" s="1"/>
  <c r="J102" i="55"/>
  <c r="J116" i="55" s="1"/>
  <c r="J100" i="55"/>
  <c r="J114" i="55" s="1"/>
  <c r="J104" i="55"/>
  <c r="J118" i="55" s="1"/>
  <c r="J109" i="55"/>
  <c r="J123" i="55" s="1"/>
  <c r="J154" i="55" s="1"/>
  <c r="J111" i="55"/>
  <c r="J125" i="55" s="1"/>
  <c r="J252" i="55" s="1"/>
  <c r="E102" i="55"/>
  <c r="E116" i="55" s="1"/>
  <c r="I103" i="55"/>
  <c r="I117" i="55" s="1"/>
  <c r="J101" i="55"/>
  <c r="J115" i="55" s="1"/>
  <c r="J146" i="55" s="1"/>
  <c r="G140" i="55"/>
  <c r="P200" i="55"/>
  <c r="P242" i="55"/>
  <c r="F140" i="55"/>
  <c r="N111" i="55"/>
  <c r="N125" i="55" s="1"/>
  <c r="N252" i="55" s="1"/>
  <c r="J106" i="55"/>
  <c r="J120" i="55" s="1"/>
  <c r="J249" i="55" s="1"/>
  <c r="N187" i="55"/>
  <c r="N222" i="55" s="1"/>
  <c r="L194" i="55"/>
  <c r="L229" i="55" s="1"/>
  <c r="L156" i="55"/>
  <c r="L175" i="55" s="1"/>
  <c r="N101" i="55"/>
  <c r="N115" i="55" s="1"/>
  <c r="N105" i="55"/>
  <c r="N119" i="55" s="1"/>
  <c r="P247" i="55"/>
  <c r="N108" i="55"/>
  <c r="N122" i="55" s="1"/>
  <c r="M103" i="55"/>
  <c r="M117" i="55" s="1"/>
  <c r="H214" i="55"/>
  <c r="N106" i="55"/>
  <c r="N120" i="55" s="1"/>
  <c r="N249" i="55" s="1"/>
  <c r="M101" i="55"/>
  <c r="M115" i="55" s="1"/>
  <c r="I102" i="55"/>
  <c r="I116" i="55" s="1"/>
  <c r="I110" i="55"/>
  <c r="I124" i="55" s="1"/>
  <c r="I155" i="55" s="1"/>
  <c r="M100" i="55"/>
  <c r="M114" i="55" s="1"/>
  <c r="M239" i="55" s="1"/>
  <c r="P83" i="55"/>
  <c r="N104" i="55"/>
  <c r="N118" i="55" s="1"/>
  <c r="N246" i="55" s="1"/>
  <c r="J213" i="55"/>
  <c r="J214" i="55" s="1"/>
  <c r="N109" i="55"/>
  <c r="N123" i="55" s="1"/>
  <c r="N154" i="55" s="1"/>
  <c r="J110" i="55"/>
  <c r="J124" i="55" s="1"/>
  <c r="J155" i="55" s="1"/>
  <c r="O186" i="55"/>
  <c r="O221" i="55" s="1"/>
  <c r="O151" i="55"/>
  <c r="O167" i="55" s="1"/>
  <c r="D194" i="55"/>
  <c r="D229" i="55" s="1"/>
  <c r="D156" i="55"/>
  <c r="D175" i="55" s="1"/>
  <c r="H100" i="55"/>
  <c r="H114" i="55" s="1"/>
  <c r="H239" i="55" s="1"/>
  <c r="H108" i="55"/>
  <c r="H122" i="55" s="1"/>
  <c r="H251" i="55" s="1"/>
  <c r="G103" i="55"/>
  <c r="G117" i="55" s="1"/>
  <c r="G245" i="55" s="1"/>
  <c r="P71" i="55"/>
  <c r="K152" i="55"/>
  <c r="K168" i="55" s="1"/>
  <c r="K187" i="55"/>
  <c r="K222" i="55" s="1"/>
  <c r="P32" i="55"/>
  <c r="K186" i="55"/>
  <c r="K221" i="55" s="1"/>
  <c r="K151" i="55"/>
  <c r="K167" i="55" s="1"/>
  <c r="E107" i="55"/>
  <c r="E121" i="55" s="1"/>
  <c r="E250" i="55" s="1"/>
  <c r="D214" i="55"/>
  <c r="E148" i="55"/>
  <c r="E171" i="55" s="1"/>
  <c r="E190" i="55"/>
  <c r="E225" i="55" s="1"/>
  <c r="D123" i="55"/>
  <c r="E100" i="55"/>
  <c r="E114" i="55" s="1"/>
  <c r="E239" i="55" s="1"/>
  <c r="E109" i="55"/>
  <c r="E123" i="55" s="1"/>
  <c r="E154" i="55" s="1"/>
  <c r="E110" i="55"/>
  <c r="E108" i="55"/>
  <c r="E122" i="55" s="1"/>
  <c r="E251" i="55" s="1"/>
  <c r="E104" i="55"/>
  <c r="E118" i="55" s="1"/>
  <c r="E246" i="55" s="1"/>
  <c r="O148" i="55"/>
  <c r="O171" i="55" s="1"/>
  <c r="O190" i="55"/>
  <c r="O225" i="55" s="1"/>
  <c r="O245" i="55"/>
  <c r="G193" i="55"/>
  <c r="G228" i="55" s="1"/>
  <c r="I109" i="55"/>
  <c r="I123" i="55" s="1"/>
  <c r="I154" i="55" s="1"/>
  <c r="I100" i="55"/>
  <c r="I114" i="55" s="1"/>
  <c r="I239" i="55" s="1"/>
  <c r="I104" i="55"/>
  <c r="I118" i="55" s="1"/>
  <c r="I246" i="55" s="1"/>
  <c r="K145" i="55"/>
  <c r="K126" i="55"/>
  <c r="K142" i="55" s="1"/>
  <c r="K253" i="55" s="1"/>
  <c r="K181" i="55"/>
  <c r="D118" i="55"/>
  <c r="D246" i="55" s="1"/>
  <c r="D115" i="55"/>
  <c r="D119" i="55"/>
  <c r="D248" i="55" s="1"/>
  <c r="K183" i="55"/>
  <c r="K219" i="55" s="1"/>
  <c r="K147" i="55"/>
  <c r="K164" i="55" s="1"/>
  <c r="D100" i="55"/>
  <c r="P67" i="55"/>
  <c r="M108" i="55"/>
  <c r="M122" i="55" s="1"/>
  <c r="M251" i="55" s="1"/>
  <c r="D121" i="55"/>
  <c r="D250" i="55" s="1"/>
  <c r="I108" i="55"/>
  <c r="I122" i="55" s="1"/>
  <c r="I251" i="55" s="1"/>
  <c r="I101" i="55"/>
  <c r="I115" i="55" s="1"/>
  <c r="O213" i="55"/>
  <c r="O214" i="55" s="1"/>
  <c r="P76" i="55"/>
  <c r="J189" i="55"/>
  <c r="J224" i="55" s="1"/>
  <c r="K148" i="55"/>
  <c r="K171" i="55" s="1"/>
  <c r="K190" i="55"/>
  <c r="K225" i="55" s="1"/>
  <c r="P74" i="55"/>
  <c r="E106" i="55"/>
  <c r="E105" i="55"/>
  <c r="E119" i="55" s="1"/>
  <c r="E248" i="55" s="1"/>
  <c r="P73" i="55"/>
  <c r="K156" i="55"/>
  <c r="K175" i="55" s="1"/>
  <c r="K194" i="55"/>
  <c r="K229" i="55" s="1"/>
  <c r="P72" i="55"/>
  <c r="N147" i="55"/>
  <c r="P68" i="55"/>
  <c r="E101" i="55"/>
  <c r="E115" i="55" s="1"/>
  <c r="D148" i="55"/>
  <c r="D190" i="55"/>
  <c r="P180" i="55"/>
  <c r="X12" i="85" s="1"/>
  <c r="Y12" i="85" s="1"/>
  <c r="I152" i="55"/>
  <c r="I168" i="55" s="1"/>
  <c r="I187" i="55"/>
  <c r="I222" i="55" s="1"/>
  <c r="D221" i="55"/>
  <c r="M102" i="55"/>
  <c r="M116" i="55" s="1"/>
  <c r="M109" i="55"/>
  <c r="M123" i="55" s="1"/>
  <c r="M154" i="55" s="1"/>
  <c r="M110" i="55"/>
  <c r="M124" i="55" s="1"/>
  <c r="M155" i="55" s="1"/>
  <c r="K182" i="55"/>
  <c r="K218" i="55" s="1"/>
  <c r="K146" i="55"/>
  <c r="K163" i="55" s="1"/>
  <c r="P64" i="55"/>
  <c r="K150" i="55"/>
  <c r="K174" i="55" s="1"/>
  <c r="K193" i="55"/>
  <c r="K228" i="55" s="1"/>
  <c r="K191" i="55"/>
  <c r="K226" i="55" s="1"/>
  <c r="K149" i="55"/>
  <c r="K172" i="55" s="1"/>
  <c r="M104" i="55"/>
  <c r="M118" i="55" s="1"/>
  <c r="M246" i="55" s="1"/>
  <c r="P77" i="55"/>
  <c r="P69" i="55"/>
  <c r="F213" i="55"/>
  <c r="F214" i="55" s="1"/>
  <c r="P243" i="55"/>
  <c r="E140" i="55"/>
  <c r="P139" i="55"/>
  <c r="K153" i="55"/>
  <c r="K169" i="55" s="1"/>
  <c r="K188" i="55"/>
  <c r="K223" i="55" s="1"/>
  <c r="D122" i="55"/>
  <c r="D251" i="55" s="1"/>
  <c r="F189" i="55"/>
  <c r="N189" i="55"/>
  <c r="N224" i="55" s="1"/>
  <c r="P201" i="55"/>
  <c r="E111" i="55"/>
  <c r="M107" i="55"/>
  <c r="M121" i="55" s="1"/>
  <c r="M250" i="55" s="1"/>
  <c r="I106" i="55"/>
  <c r="I120" i="55" s="1"/>
  <c r="I249" i="55" s="1"/>
  <c r="J190" i="55" l="1"/>
  <c r="J225" i="55" s="1"/>
  <c r="J148" i="55"/>
  <c r="J171" i="55" s="1"/>
  <c r="L183" i="55"/>
  <c r="L219" i="55" s="1"/>
  <c r="O181" i="55"/>
  <c r="L193" i="55"/>
  <c r="L228" i="55" s="1"/>
  <c r="G150" i="55"/>
  <c r="G174" i="55" s="1"/>
  <c r="L190" i="55"/>
  <c r="L225" i="55" s="1"/>
  <c r="L148" i="55"/>
  <c r="L171" i="55" s="1"/>
  <c r="K241" i="55"/>
  <c r="L241" i="55"/>
  <c r="L151" i="55"/>
  <c r="L167" i="55" s="1"/>
  <c r="L147" i="55"/>
  <c r="L164" i="55" s="1"/>
  <c r="M181" i="55"/>
  <c r="M217" i="55" s="1"/>
  <c r="F193" i="55"/>
  <c r="F228" i="55" s="1"/>
  <c r="J150" i="55"/>
  <c r="J174" i="55" s="1"/>
  <c r="L149" i="55"/>
  <c r="L172" i="55" s="1"/>
  <c r="L187" i="55"/>
  <c r="L222" i="55" s="1"/>
  <c r="L191" i="55"/>
  <c r="L226" i="55" s="1"/>
  <c r="O187" i="55"/>
  <c r="O222" i="55" s="1"/>
  <c r="F194" i="55"/>
  <c r="F229" i="55" s="1"/>
  <c r="O250" i="55"/>
  <c r="F156" i="55"/>
  <c r="F175" i="55" s="1"/>
  <c r="O163" i="55"/>
  <c r="J193" i="55"/>
  <c r="J228" i="55" s="1"/>
  <c r="N190" i="55"/>
  <c r="N225" i="55" s="1"/>
  <c r="N191" i="55"/>
  <c r="N226" i="55" s="1"/>
  <c r="O246" i="55"/>
  <c r="F190" i="55"/>
  <c r="F225" i="55" s="1"/>
  <c r="O240" i="55"/>
  <c r="N148" i="55"/>
  <c r="N171" i="55" s="1"/>
  <c r="O182" i="55"/>
  <c r="O218" i="55" s="1"/>
  <c r="O251" i="55"/>
  <c r="F148" i="55"/>
  <c r="F171" i="55" s="1"/>
  <c r="O145" i="55"/>
  <c r="N183" i="55"/>
  <c r="N219" i="55" s="1"/>
  <c r="M193" i="55"/>
  <c r="M228" i="55" s="1"/>
  <c r="L240" i="55"/>
  <c r="L150" i="55"/>
  <c r="L174" i="55" s="1"/>
  <c r="J241" i="55"/>
  <c r="H241" i="55"/>
  <c r="J240" i="55"/>
  <c r="E240" i="55"/>
  <c r="I240" i="55"/>
  <c r="D240" i="55"/>
  <c r="F182" i="55"/>
  <c r="F218" i="55" s="1"/>
  <c r="L126" i="55"/>
  <c r="L142" i="55" s="1"/>
  <c r="L253" i="55" s="1"/>
  <c r="O164" i="55"/>
  <c r="L181" i="55"/>
  <c r="L217" i="55" s="1"/>
  <c r="O188" i="55"/>
  <c r="O223" i="55" s="1"/>
  <c r="O150" i="55"/>
  <c r="O174" i="55" s="1"/>
  <c r="L146" i="55"/>
  <c r="L163" i="55" s="1"/>
  <c r="L145" i="55"/>
  <c r="L162" i="55" s="1"/>
  <c r="J149" i="55"/>
  <c r="J172" i="55" s="1"/>
  <c r="J246" i="55"/>
  <c r="H146" i="55"/>
  <c r="H163" i="55" s="1"/>
  <c r="H240" i="55"/>
  <c r="I156" i="55"/>
  <c r="I175" i="55" s="1"/>
  <c r="I252" i="55"/>
  <c r="G191" i="55"/>
  <c r="G226" i="55" s="1"/>
  <c r="G246" i="55"/>
  <c r="F188" i="55"/>
  <c r="F223" i="55" s="1"/>
  <c r="F251" i="55"/>
  <c r="N181" i="55"/>
  <c r="N239" i="55"/>
  <c r="F151" i="55"/>
  <c r="F167" i="55" s="1"/>
  <c r="F249" i="55"/>
  <c r="F145" i="55"/>
  <c r="F162" i="55" s="1"/>
  <c r="F239" i="55"/>
  <c r="J187" i="55"/>
  <c r="J222" i="55" s="1"/>
  <c r="J250" i="55"/>
  <c r="N145" i="55"/>
  <c r="F150" i="55"/>
  <c r="F174" i="55" s="1"/>
  <c r="I194" i="55"/>
  <c r="I229" i="55" s="1"/>
  <c r="M194" i="55"/>
  <c r="M229" i="55" s="1"/>
  <c r="N193" i="55"/>
  <c r="N228" i="55" s="1"/>
  <c r="N248" i="55"/>
  <c r="I190" i="55"/>
  <c r="I225" i="55" s="1"/>
  <c r="I245" i="55"/>
  <c r="J145" i="55"/>
  <c r="J239" i="55"/>
  <c r="G188" i="55"/>
  <c r="G223" i="55" s="1"/>
  <c r="G251" i="55"/>
  <c r="G152" i="55"/>
  <c r="G168" i="55" s="1"/>
  <c r="G250" i="55"/>
  <c r="M151" i="55"/>
  <c r="M167" i="55" s="1"/>
  <c r="M249" i="55"/>
  <c r="I193" i="55"/>
  <c r="I228" i="55" s="1"/>
  <c r="I248" i="55"/>
  <c r="J153" i="55"/>
  <c r="J169" i="55" s="1"/>
  <c r="J251" i="55"/>
  <c r="G181" i="55"/>
  <c r="G217" i="55" s="1"/>
  <c r="G239" i="55"/>
  <c r="F187" i="55"/>
  <c r="F222" i="55" s="1"/>
  <c r="F250" i="55"/>
  <c r="F149" i="55"/>
  <c r="F172" i="55" s="1"/>
  <c r="F246" i="55"/>
  <c r="G147" i="55"/>
  <c r="G164" i="55" s="1"/>
  <c r="G241" i="55"/>
  <c r="F163" i="55"/>
  <c r="H148" i="55"/>
  <c r="H171" i="55" s="1"/>
  <c r="H245" i="55"/>
  <c r="O248" i="55"/>
  <c r="M156" i="55"/>
  <c r="M175" i="55" s="1"/>
  <c r="I147" i="55"/>
  <c r="I164" i="55" s="1"/>
  <c r="I241" i="55"/>
  <c r="M148" i="55"/>
  <c r="M171" i="55" s="1"/>
  <c r="M245" i="55"/>
  <c r="N146" i="55"/>
  <c r="N163" i="55" s="1"/>
  <c r="N240" i="55"/>
  <c r="H149" i="55"/>
  <c r="H172" i="55" s="1"/>
  <c r="E147" i="55"/>
  <c r="M241" i="55"/>
  <c r="J152" i="55"/>
  <c r="J168" i="55" s="1"/>
  <c r="M146" i="55"/>
  <c r="M163" i="55" s="1"/>
  <c r="M240" i="55"/>
  <c r="N188" i="55"/>
  <c r="N223" i="55" s="1"/>
  <c r="N251" i="55"/>
  <c r="H191" i="55"/>
  <c r="H226" i="55" s="1"/>
  <c r="H147" i="55"/>
  <c r="H164" i="55" s="1"/>
  <c r="G146" i="55"/>
  <c r="G163" i="55" s="1"/>
  <c r="G240" i="55"/>
  <c r="H152" i="55"/>
  <c r="H168" i="55" s="1"/>
  <c r="H250" i="55"/>
  <c r="F147" i="55"/>
  <c r="F164" i="55" s="1"/>
  <c r="F241" i="55"/>
  <c r="G151" i="55"/>
  <c r="G167" i="55" s="1"/>
  <c r="G249" i="55"/>
  <c r="H156" i="55"/>
  <c r="H175" i="55" s="1"/>
  <c r="H252" i="55"/>
  <c r="L153" i="55"/>
  <c r="L169" i="55" s="1"/>
  <c r="L251" i="55"/>
  <c r="F240" i="55"/>
  <c r="N241" i="55"/>
  <c r="M186" i="55"/>
  <c r="M221" i="55" s="1"/>
  <c r="N186" i="55"/>
  <c r="N221" i="55" s="1"/>
  <c r="H183" i="55"/>
  <c r="H219" i="55" s="1"/>
  <c r="O149" i="55"/>
  <c r="O172" i="55" s="1"/>
  <c r="L188" i="55"/>
  <c r="L223" i="55" s="1"/>
  <c r="L182" i="55"/>
  <c r="L218" i="55" s="1"/>
  <c r="L152" i="55"/>
  <c r="L168" i="55" s="1"/>
  <c r="G187" i="55"/>
  <c r="G222" i="55" s="1"/>
  <c r="F153" i="55"/>
  <c r="F169" i="55" s="1"/>
  <c r="N149" i="55"/>
  <c r="N172" i="55" s="1"/>
  <c r="H190" i="55"/>
  <c r="H225" i="55" s="1"/>
  <c r="O241" i="55"/>
  <c r="O183" i="55"/>
  <c r="O219" i="55" s="1"/>
  <c r="I148" i="55"/>
  <c r="I171" i="55" s="1"/>
  <c r="F191" i="55"/>
  <c r="F226" i="55" s="1"/>
  <c r="N153" i="55"/>
  <c r="N169" i="55" s="1"/>
  <c r="G183" i="55"/>
  <c r="G219" i="55" s="1"/>
  <c r="G145" i="55"/>
  <c r="G162" i="55" s="1"/>
  <c r="H194" i="55"/>
  <c r="H229" i="55" s="1"/>
  <c r="M190" i="55"/>
  <c r="M225" i="55" s="1"/>
  <c r="P140" i="55"/>
  <c r="G182" i="55"/>
  <c r="G218" i="55" s="1"/>
  <c r="H182" i="55"/>
  <c r="H218" i="55" s="1"/>
  <c r="P213" i="55"/>
  <c r="P214" i="55" s="1"/>
  <c r="N182" i="55"/>
  <c r="N218" i="55" s="1"/>
  <c r="M150" i="55"/>
  <c r="M174" i="55" s="1"/>
  <c r="F181" i="55"/>
  <c r="F217" i="55" s="1"/>
  <c r="F126" i="55"/>
  <c r="F142" i="55" s="1"/>
  <c r="F253" i="55" s="1"/>
  <c r="F186" i="55"/>
  <c r="F221" i="55" s="1"/>
  <c r="F183" i="55"/>
  <c r="F219" i="55" s="1"/>
  <c r="H187" i="55"/>
  <c r="H222" i="55" s="1"/>
  <c r="O252" i="55"/>
  <c r="O156" i="55"/>
  <c r="O175" i="55" s="1"/>
  <c r="O194" i="55"/>
  <c r="O229" i="55" s="1"/>
  <c r="O234" i="55" s="1"/>
  <c r="N150" i="55"/>
  <c r="N174" i="55" s="1"/>
  <c r="O126" i="55"/>
  <c r="O142" i="55" s="1"/>
  <c r="O253" i="55" s="1"/>
  <c r="N164" i="55"/>
  <c r="G126" i="55"/>
  <c r="G142" i="55" s="1"/>
  <c r="G253" i="55" s="1"/>
  <c r="G194" i="55"/>
  <c r="G229" i="55" s="1"/>
  <c r="G156" i="55"/>
  <c r="G175" i="55" s="1"/>
  <c r="M145" i="55"/>
  <c r="M162" i="55" s="1"/>
  <c r="J191" i="55"/>
  <c r="J226" i="55" s="1"/>
  <c r="J126" i="55"/>
  <c r="J142" i="55" s="1"/>
  <c r="J253" i="55" s="1"/>
  <c r="H151" i="55"/>
  <c r="H167" i="55" s="1"/>
  <c r="H186" i="55"/>
  <c r="H221" i="55" s="1"/>
  <c r="J183" i="55"/>
  <c r="J219" i="55" s="1"/>
  <c r="P244" i="55"/>
  <c r="N126" i="55"/>
  <c r="N142" i="55" s="1"/>
  <c r="N253" i="55" s="1"/>
  <c r="N156" i="55"/>
  <c r="N175" i="55" s="1"/>
  <c r="N194" i="55"/>
  <c r="N229" i="55" s="1"/>
  <c r="J182" i="55"/>
  <c r="J218" i="55" s="1"/>
  <c r="J163" i="55"/>
  <c r="P103" i="55"/>
  <c r="P117" i="55" s="1"/>
  <c r="J181" i="55"/>
  <c r="J217" i="55" s="1"/>
  <c r="P105" i="55"/>
  <c r="I183" i="55"/>
  <c r="I219" i="55" s="1"/>
  <c r="J147" i="55"/>
  <c r="J164" i="55" s="1"/>
  <c r="H153" i="55"/>
  <c r="H169" i="55" s="1"/>
  <c r="H188" i="55"/>
  <c r="H223" i="55" s="1"/>
  <c r="M182" i="55"/>
  <c r="M218" i="55" s="1"/>
  <c r="N151" i="55"/>
  <c r="N167" i="55" s="1"/>
  <c r="J186" i="55"/>
  <c r="J221" i="55" s="1"/>
  <c r="J151" i="55"/>
  <c r="J167" i="55" s="1"/>
  <c r="H145" i="55"/>
  <c r="H181" i="55"/>
  <c r="H126" i="55"/>
  <c r="H142" i="55" s="1"/>
  <c r="H253" i="55" s="1"/>
  <c r="J194" i="55"/>
  <c r="J229" i="55" s="1"/>
  <c r="J156" i="55"/>
  <c r="J175" i="55" s="1"/>
  <c r="P122" i="55"/>
  <c r="D153" i="55"/>
  <c r="D188" i="55"/>
  <c r="M149" i="55"/>
  <c r="M172" i="55" s="1"/>
  <c r="M191" i="55"/>
  <c r="M226" i="55" s="1"/>
  <c r="M147" i="55"/>
  <c r="M164" i="55" s="1"/>
  <c r="M183" i="55"/>
  <c r="M219" i="55" s="1"/>
  <c r="P106" i="55"/>
  <c r="E120" i="55"/>
  <c r="E249" i="55" s="1"/>
  <c r="P107" i="55"/>
  <c r="P100" i="55"/>
  <c r="D114" i="55"/>
  <c r="D239" i="55" s="1"/>
  <c r="P104" i="55"/>
  <c r="P118" i="55" s="1"/>
  <c r="K162" i="55"/>
  <c r="K176" i="55" s="1"/>
  <c r="K157" i="55"/>
  <c r="P123" i="55"/>
  <c r="D154" i="55"/>
  <c r="P154" i="55" s="1"/>
  <c r="K234" i="55"/>
  <c r="M153" i="55"/>
  <c r="M169" i="55" s="1"/>
  <c r="M188" i="55"/>
  <c r="M223" i="55" s="1"/>
  <c r="P101" i="55"/>
  <c r="K217" i="55"/>
  <c r="K195" i="55"/>
  <c r="K196" i="55" s="1"/>
  <c r="I191" i="55"/>
  <c r="I226" i="55" s="1"/>
  <c r="I149" i="55"/>
  <c r="I172" i="55" s="1"/>
  <c r="E149" i="55"/>
  <c r="E172" i="55" s="1"/>
  <c r="E191" i="55"/>
  <c r="E226" i="55" s="1"/>
  <c r="E181" i="55"/>
  <c r="E145" i="55"/>
  <c r="P109" i="55"/>
  <c r="E152" i="55"/>
  <c r="E168" i="55" s="1"/>
  <c r="E187" i="55"/>
  <c r="E222" i="55" s="1"/>
  <c r="I151" i="55"/>
  <c r="I167" i="55" s="1"/>
  <c r="I186" i="55"/>
  <c r="I221" i="55" s="1"/>
  <c r="E146" i="55"/>
  <c r="E163" i="55" s="1"/>
  <c r="E182" i="55"/>
  <c r="E218" i="55" s="1"/>
  <c r="I188" i="55"/>
  <c r="I223" i="55" s="1"/>
  <c r="I153" i="55"/>
  <c r="I169" i="55" s="1"/>
  <c r="D152" i="55"/>
  <c r="P121" i="55"/>
  <c r="D187" i="55"/>
  <c r="P119" i="55"/>
  <c r="D150" i="55"/>
  <c r="D193" i="55"/>
  <c r="D191" i="55"/>
  <c r="D149" i="55"/>
  <c r="P110" i="55"/>
  <c r="E124" i="55"/>
  <c r="E241" i="55" s="1"/>
  <c r="P102" i="55"/>
  <c r="P116" i="55"/>
  <c r="M152" i="55"/>
  <c r="M168" i="55" s="1"/>
  <c r="M187" i="55"/>
  <c r="M222" i="55" s="1"/>
  <c r="P108" i="55"/>
  <c r="N162" i="55"/>
  <c r="I146" i="55"/>
  <c r="I163" i="55" s="1"/>
  <c r="I182" i="55"/>
  <c r="I218" i="55" s="1"/>
  <c r="E125" i="55"/>
  <c r="E252" i="55" s="1"/>
  <c r="P111" i="55"/>
  <c r="O217" i="55"/>
  <c r="D225" i="55"/>
  <c r="P189" i="55"/>
  <c r="X18" i="85" s="1"/>
  <c r="Y18" i="85" s="1"/>
  <c r="F224" i="55"/>
  <c r="O162" i="55"/>
  <c r="N217" i="55"/>
  <c r="D171" i="55"/>
  <c r="M126" i="55"/>
  <c r="M142" i="55" s="1"/>
  <c r="M253" i="55" s="1"/>
  <c r="E150" i="55"/>
  <c r="E174" i="55" s="1"/>
  <c r="E193" i="55"/>
  <c r="E228" i="55" s="1"/>
  <c r="J162" i="55"/>
  <c r="D146" i="55"/>
  <c r="P115" i="55"/>
  <c r="D182" i="55"/>
  <c r="I126" i="55"/>
  <c r="I142" i="55" s="1"/>
  <c r="I253" i="55" s="1"/>
  <c r="I181" i="55"/>
  <c r="I145" i="55"/>
  <c r="E188" i="55"/>
  <c r="E223" i="55" s="1"/>
  <c r="E153" i="55"/>
  <c r="E169" i="55" s="1"/>
  <c r="G148" i="55"/>
  <c r="G190" i="55"/>
  <c r="G225" i="55" s="1"/>
  <c r="L234" i="55" l="1"/>
  <c r="P249" i="55"/>
  <c r="N234" i="55"/>
  <c r="P250" i="55"/>
  <c r="P246" i="55"/>
  <c r="P240" i="55"/>
  <c r="H234" i="55"/>
  <c r="P248" i="55"/>
  <c r="P245" i="55"/>
  <c r="L157" i="55"/>
  <c r="L176" i="55"/>
  <c r="F176" i="55"/>
  <c r="F157" i="55"/>
  <c r="I234" i="55"/>
  <c r="P239" i="55"/>
  <c r="L230" i="55"/>
  <c r="P147" i="55"/>
  <c r="P148" i="55"/>
  <c r="L195" i="55"/>
  <c r="L196" i="55" s="1"/>
  <c r="O195" i="55"/>
  <c r="O196" i="55" s="1"/>
  <c r="L233" i="55"/>
  <c r="L235" i="55" s="1"/>
  <c r="P241" i="55"/>
  <c r="F195" i="55"/>
  <c r="F196" i="55" s="1"/>
  <c r="O176" i="55"/>
  <c r="P251" i="55"/>
  <c r="O157" i="55"/>
  <c r="O158" i="55" s="1"/>
  <c r="P252" i="55"/>
  <c r="J234" i="55"/>
  <c r="M234" i="55"/>
  <c r="G234" i="55"/>
  <c r="N157" i="55"/>
  <c r="N158" i="55" s="1"/>
  <c r="E126" i="55"/>
  <c r="E142" i="55" s="1"/>
  <c r="E253" i="55" s="1"/>
  <c r="J157" i="55"/>
  <c r="J158" i="55" s="1"/>
  <c r="N176" i="55"/>
  <c r="J195" i="55"/>
  <c r="J196" i="55" s="1"/>
  <c r="N195" i="55"/>
  <c r="N196" i="55" s="1"/>
  <c r="M230" i="55"/>
  <c r="H217" i="55"/>
  <c r="H233" i="55" s="1"/>
  <c r="H195" i="55"/>
  <c r="H196" i="55" s="1"/>
  <c r="J176" i="55"/>
  <c r="M195" i="55"/>
  <c r="M196" i="55" s="1"/>
  <c r="H162" i="55"/>
  <c r="H176" i="55" s="1"/>
  <c r="H157" i="55"/>
  <c r="P182" i="55"/>
  <c r="X13" i="85" s="1"/>
  <c r="D218" i="55"/>
  <c r="P218" i="55" s="1"/>
  <c r="F234" i="55"/>
  <c r="P224" i="55"/>
  <c r="I157" i="55"/>
  <c r="I162" i="55"/>
  <c r="I176" i="55" s="1"/>
  <c r="N230" i="55"/>
  <c r="N233" i="55"/>
  <c r="N235" i="55" s="1"/>
  <c r="P190" i="55"/>
  <c r="X19" i="85" s="1"/>
  <c r="Y19" i="85" s="1"/>
  <c r="D172" i="55"/>
  <c r="P172" i="55" s="1"/>
  <c r="P149" i="55"/>
  <c r="P114" i="55"/>
  <c r="D126" i="55"/>
  <c r="D181" i="55"/>
  <c r="D145" i="55"/>
  <c r="M233" i="55"/>
  <c r="I195" i="55"/>
  <c r="I196" i="55" s="1"/>
  <c r="I217" i="55"/>
  <c r="M157" i="55"/>
  <c r="E151" i="55"/>
  <c r="E186" i="55"/>
  <c r="P120" i="55"/>
  <c r="P188" i="55"/>
  <c r="X17" i="85" s="1"/>
  <c r="Y17" i="85" s="1"/>
  <c r="D223" i="55"/>
  <c r="P223" i="55" s="1"/>
  <c r="P225" i="55"/>
  <c r="D174" i="55"/>
  <c r="P174" i="55" s="1"/>
  <c r="P150" i="55"/>
  <c r="P152" i="55"/>
  <c r="D168" i="55"/>
  <c r="P168" i="55" s="1"/>
  <c r="E217" i="55"/>
  <c r="K230" i="55"/>
  <c r="K231" i="55" s="1"/>
  <c r="K233" i="55"/>
  <c r="K235" i="55" s="1"/>
  <c r="K177" i="55"/>
  <c r="K158" i="55"/>
  <c r="G171" i="55"/>
  <c r="G176" i="55" s="1"/>
  <c r="G157" i="55"/>
  <c r="P146" i="55"/>
  <c r="D163" i="55"/>
  <c r="P163" i="55" s="1"/>
  <c r="G195" i="55"/>
  <c r="G196" i="55" s="1"/>
  <c r="D226" i="55"/>
  <c r="P226" i="55" s="1"/>
  <c r="P191" i="55"/>
  <c r="X20" i="85" s="1"/>
  <c r="Y20" i="85" s="1"/>
  <c r="D222" i="55"/>
  <c r="P222" i="55" s="1"/>
  <c r="P187" i="55"/>
  <c r="X16" i="85" s="1"/>
  <c r="Y16" i="85" s="1"/>
  <c r="L158" i="55"/>
  <c r="L177" i="55"/>
  <c r="M176" i="55"/>
  <c r="O233" i="55"/>
  <c r="O235" i="55" s="1"/>
  <c r="O230" i="55"/>
  <c r="P125" i="55"/>
  <c r="E156" i="55"/>
  <c r="E194" i="55"/>
  <c r="G233" i="55"/>
  <c r="G230" i="55"/>
  <c r="P124" i="55"/>
  <c r="E155" i="55"/>
  <c r="E183" i="55"/>
  <c r="P193" i="55"/>
  <c r="X22" i="85" s="1"/>
  <c r="Y22" i="85" s="1"/>
  <c r="D228" i="55"/>
  <c r="P228" i="55" s="1"/>
  <c r="E162" i="55"/>
  <c r="J230" i="55"/>
  <c r="J233" i="55"/>
  <c r="F233" i="55"/>
  <c r="F230" i="55"/>
  <c r="D169" i="55"/>
  <c r="P169" i="55" s="1"/>
  <c r="P153" i="55"/>
  <c r="Y13" i="85" l="1"/>
  <c r="Y26" i="85" s="1"/>
  <c r="E11" i="59" s="1"/>
  <c r="X26" i="85"/>
  <c r="F177" i="55"/>
  <c r="E13" i="59"/>
  <c r="H235" i="55"/>
  <c r="F231" i="55"/>
  <c r="J177" i="55"/>
  <c r="M235" i="55"/>
  <c r="M236" i="55" s="1"/>
  <c r="O177" i="55"/>
  <c r="L231" i="55"/>
  <c r="F158" i="55"/>
  <c r="L236" i="55"/>
  <c r="O231" i="55"/>
  <c r="J235" i="55"/>
  <c r="J236" i="55" s="1"/>
  <c r="G235" i="55"/>
  <c r="G236" i="55" s="1"/>
  <c r="P171" i="55"/>
  <c r="K236" i="55"/>
  <c r="N177" i="55"/>
  <c r="J231" i="55"/>
  <c r="D234" i="55"/>
  <c r="H177" i="55"/>
  <c r="H158" i="55"/>
  <c r="H230" i="55"/>
  <c r="H231" i="55" s="1"/>
  <c r="E157" i="55"/>
  <c r="E158" i="55" s="1"/>
  <c r="M231" i="55"/>
  <c r="N231" i="55"/>
  <c r="P126" i="55"/>
  <c r="P142" i="55" s="1"/>
  <c r="D142" i="55"/>
  <c r="D253" i="55" s="1"/>
  <c r="P253" i="55" s="1"/>
  <c r="E167" i="55"/>
  <c r="P167" i="55" s="1"/>
  <c r="P151" i="55"/>
  <c r="M158" i="55"/>
  <c r="M177" i="55"/>
  <c r="D157" i="55"/>
  <c r="D162" i="55"/>
  <c r="P145" i="55"/>
  <c r="I158" i="55"/>
  <c r="I177" i="55"/>
  <c r="E219" i="55"/>
  <c r="P219" i="55" s="1"/>
  <c r="P183" i="55"/>
  <c r="X14" i="85" s="1"/>
  <c r="E175" i="55"/>
  <c r="P175" i="55" s="1"/>
  <c r="P156" i="55"/>
  <c r="E221" i="55"/>
  <c r="P221" i="55" s="1"/>
  <c r="P186" i="55"/>
  <c r="X15" i="85" s="1"/>
  <c r="Y15" i="85" s="1"/>
  <c r="F235" i="55"/>
  <c r="F236" i="55" s="1"/>
  <c r="P155" i="55"/>
  <c r="E164" i="55"/>
  <c r="P164" i="55" s="1"/>
  <c r="G158" i="55"/>
  <c r="G177" i="55"/>
  <c r="G231" i="55"/>
  <c r="E229" i="55"/>
  <c r="P194" i="55"/>
  <c r="X23" i="85" s="1"/>
  <c r="Y23" i="85" s="1"/>
  <c r="O236" i="55"/>
  <c r="E195" i="55"/>
  <c r="E196" i="55" s="1"/>
  <c r="I233" i="55"/>
  <c r="I235" i="55" s="1"/>
  <c r="I230" i="55"/>
  <c r="I231" i="55" s="1"/>
  <c r="P181" i="55"/>
  <c r="X11" i="85" s="1"/>
  <c r="D195" i="55"/>
  <c r="D217" i="55"/>
  <c r="N236" i="55"/>
  <c r="Y11" i="85" l="1"/>
  <c r="Y25" i="85" s="1"/>
  <c r="D11" i="59" s="1"/>
  <c r="X25" i="85"/>
  <c r="Y14" i="85"/>
  <c r="Y27" i="85" s="1"/>
  <c r="F11" i="59" s="1"/>
  <c r="X27" i="85"/>
  <c r="F13" i="59"/>
  <c r="D13" i="59"/>
  <c r="H236" i="55"/>
  <c r="I236" i="55"/>
  <c r="E176" i="55"/>
  <c r="E177" i="55" s="1"/>
  <c r="P229" i="55"/>
  <c r="E234" i="55"/>
  <c r="P234" i="55" s="1"/>
  <c r="P195" i="55"/>
  <c r="P196" i="55" s="1"/>
  <c r="E230" i="55"/>
  <c r="E231" i="55" s="1"/>
  <c r="P217" i="55"/>
  <c r="D230" i="55"/>
  <c r="D231" i="55" s="1"/>
  <c r="D233" i="55"/>
  <c r="D196" i="55"/>
  <c r="D176" i="55"/>
  <c r="D177" i="55" s="1"/>
  <c r="P162" i="55"/>
  <c r="P176" i="55" s="1"/>
  <c r="E233" i="55"/>
  <c r="P157" i="55"/>
  <c r="D158" i="55"/>
  <c r="P230" i="55" l="1"/>
  <c r="P231" i="55" s="1"/>
  <c r="E235" i="55"/>
  <c r="E236" i="55" s="1"/>
  <c r="P177" i="55"/>
  <c r="P158" i="55"/>
  <c r="D235" i="55"/>
  <c r="D236" i="55" s="1"/>
  <c r="P233" i="55"/>
  <c r="P235" i="55" s="1"/>
  <c r="P236" i="55" l="1"/>
  <c r="BX118" i="23" l="1"/>
  <c r="BY118" i="23"/>
  <c r="BZ118" i="23"/>
  <c r="CA118" i="23"/>
  <c r="CB118" i="23"/>
  <c r="CC118" i="23"/>
  <c r="CD118" i="23"/>
  <c r="CE118" i="23"/>
  <c r="CF118" i="23"/>
  <c r="CG118" i="23"/>
  <c r="CH118" i="23"/>
  <c r="CI118" i="23"/>
  <c r="BX109" i="23"/>
  <c r="BY109" i="23"/>
  <c r="BZ109" i="23"/>
  <c r="CA109" i="23"/>
  <c r="CB109" i="23"/>
  <c r="CC109" i="23"/>
  <c r="CD109" i="23"/>
  <c r="CE109" i="23"/>
  <c r="CF109" i="23"/>
  <c r="CG109" i="23"/>
  <c r="CH109" i="23"/>
  <c r="CI109" i="23"/>
  <c r="BX100" i="23"/>
  <c r="BY100" i="23"/>
  <c r="BZ100" i="23"/>
  <c r="CA100" i="23"/>
  <c r="CB100" i="23"/>
  <c r="CC100" i="23"/>
  <c r="CD100" i="23"/>
  <c r="CE100" i="23"/>
  <c r="CF100" i="23"/>
  <c r="CG100" i="23"/>
  <c r="CH100" i="23"/>
  <c r="CI100" i="23"/>
  <c r="BX88" i="23"/>
  <c r="BY88" i="23"/>
  <c r="BZ88" i="23"/>
  <c r="CA88" i="23"/>
  <c r="CB88" i="23"/>
  <c r="CC88" i="23"/>
  <c r="CD88" i="23"/>
  <c r="CE88" i="23"/>
  <c r="CF88" i="23"/>
  <c r="CG88" i="23"/>
  <c r="CH88" i="23"/>
  <c r="CI88" i="23"/>
  <c r="BX78" i="23"/>
  <c r="BY78" i="23"/>
  <c r="BZ78" i="23"/>
  <c r="CA78" i="23"/>
  <c r="CB78" i="23"/>
  <c r="CC78" i="23"/>
  <c r="CD78" i="23"/>
  <c r="CE78" i="23"/>
  <c r="CF78" i="23"/>
  <c r="CG78" i="23"/>
  <c r="CH78" i="23"/>
  <c r="CI78" i="23"/>
  <c r="BX69" i="23"/>
  <c r="BY69" i="23"/>
  <c r="BZ69" i="23"/>
  <c r="CA69" i="23"/>
  <c r="CB69" i="23"/>
  <c r="CC69" i="23"/>
  <c r="CD69" i="23"/>
  <c r="CE69" i="23"/>
  <c r="CF69" i="23"/>
  <c r="CG69" i="23"/>
  <c r="CH69" i="23"/>
  <c r="CI69" i="23"/>
  <c r="BX60" i="23"/>
  <c r="BY60" i="23"/>
  <c r="BZ60" i="23"/>
  <c r="CA60" i="23"/>
  <c r="CB60" i="23"/>
  <c r="CC60" i="23"/>
  <c r="CD60" i="23"/>
  <c r="CE60" i="23"/>
  <c r="CF60" i="23"/>
  <c r="CG60" i="23"/>
  <c r="CH60" i="23"/>
  <c r="CI60" i="23"/>
  <c r="BX49" i="23"/>
  <c r="BY49" i="23"/>
  <c r="BZ49" i="23"/>
  <c r="CA49" i="23"/>
  <c r="CB49" i="23"/>
  <c r="CC49" i="23"/>
  <c r="CD49" i="23"/>
  <c r="CE49" i="23"/>
  <c r="CF49" i="23"/>
  <c r="CG49" i="23"/>
  <c r="CH49" i="23"/>
  <c r="CI49" i="23"/>
  <c r="BX40" i="23"/>
  <c r="BY40" i="23"/>
  <c r="BZ40" i="23"/>
  <c r="CA40" i="23"/>
  <c r="CB40" i="23"/>
  <c r="CC40" i="23"/>
  <c r="CD40" i="23"/>
  <c r="CE40" i="23"/>
  <c r="CF40" i="23"/>
  <c r="CG40" i="23"/>
  <c r="CH40" i="23"/>
  <c r="CI40" i="23"/>
  <c r="BX32" i="23"/>
  <c r="BX123" i="23" s="1"/>
  <c r="BY32" i="23"/>
  <c r="BY123" i="23" s="1"/>
  <c r="BZ32" i="23"/>
  <c r="BZ123" i="23" s="1"/>
  <c r="CA32" i="23"/>
  <c r="CA123" i="23" s="1"/>
  <c r="CB32" i="23"/>
  <c r="CC32" i="23"/>
  <c r="CD32" i="23"/>
  <c r="CE32" i="23"/>
  <c r="CF32" i="23"/>
  <c r="CF123" i="23" s="1"/>
  <c r="CG32" i="23"/>
  <c r="CG123" i="23" s="1"/>
  <c r="CH32" i="23"/>
  <c r="CH123" i="23" s="1"/>
  <c r="CI32" i="23"/>
  <c r="CI123" i="23" s="1"/>
  <c r="BX23" i="23"/>
  <c r="BY23" i="23"/>
  <c r="BZ23" i="23"/>
  <c r="CA23" i="23"/>
  <c r="CB23" i="23"/>
  <c r="CC23" i="23"/>
  <c r="CD23" i="23"/>
  <c r="CE23" i="23"/>
  <c r="CF23" i="23"/>
  <c r="CG23" i="23"/>
  <c r="CH23" i="23"/>
  <c r="CI23" i="23"/>
  <c r="DH23" i="23"/>
  <c r="BX14" i="23"/>
  <c r="BY14" i="23"/>
  <c r="BZ14" i="23"/>
  <c r="CA14" i="23"/>
  <c r="CB14" i="23"/>
  <c r="CC14" i="23"/>
  <c r="CD14" i="23"/>
  <c r="CE14" i="23"/>
  <c r="CF14" i="23"/>
  <c r="CG14" i="23"/>
  <c r="CH14" i="23"/>
  <c r="CI14" i="23"/>
  <c r="CD123" i="23" l="1"/>
  <c r="CC123" i="23"/>
  <c r="CE123" i="23"/>
  <c r="CB123" i="23"/>
  <c r="BL118" i="23"/>
  <c r="BM118" i="23"/>
  <c r="BN118" i="23"/>
  <c r="BO118" i="23"/>
  <c r="BP118" i="23"/>
  <c r="BQ118" i="23"/>
  <c r="BR118" i="23"/>
  <c r="BS118" i="23"/>
  <c r="BT118" i="23"/>
  <c r="BU118" i="23"/>
  <c r="BV118" i="23"/>
  <c r="BW118" i="23"/>
  <c r="BL109" i="23"/>
  <c r="BM109" i="23"/>
  <c r="BN109" i="23"/>
  <c r="BO109" i="23"/>
  <c r="BP109" i="23"/>
  <c r="BQ109" i="23"/>
  <c r="BR109" i="23"/>
  <c r="BS109" i="23"/>
  <c r="BT109" i="23"/>
  <c r="BU109" i="23"/>
  <c r="BV109" i="23"/>
  <c r="BW109" i="23"/>
  <c r="BL100" i="23"/>
  <c r="BM100" i="23"/>
  <c r="BN100" i="23"/>
  <c r="BO100" i="23"/>
  <c r="BP100" i="23"/>
  <c r="BQ100" i="23"/>
  <c r="BR100" i="23"/>
  <c r="BS100" i="23"/>
  <c r="BT100" i="23"/>
  <c r="BU100" i="23"/>
  <c r="BV100" i="23"/>
  <c r="BW100" i="23"/>
  <c r="BL88" i="23"/>
  <c r="BM88" i="23"/>
  <c r="BN88" i="23"/>
  <c r="BO88" i="23"/>
  <c r="BP88" i="23"/>
  <c r="BQ88" i="23"/>
  <c r="BR88" i="23"/>
  <c r="BS88" i="23"/>
  <c r="BT88" i="23"/>
  <c r="BU88" i="23"/>
  <c r="BV88" i="23"/>
  <c r="BW88" i="23"/>
  <c r="BL78" i="23"/>
  <c r="BM78" i="23"/>
  <c r="BN78" i="23"/>
  <c r="BO78" i="23"/>
  <c r="BP78" i="23"/>
  <c r="BQ78" i="23"/>
  <c r="BR78" i="23"/>
  <c r="BS78" i="23"/>
  <c r="BT78" i="23"/>
  <c r="BU78" i="23"/>
  <c r="BV78" i="23"/>
  <c r="BW78" i="23"/>
  <c r="BL69" i="23"/>
  <c r="BM69" i="23"/>
  <c r="BN69" i="23"/>
  <c r="BO69" i="23"/>
  <c r="BP69" i="23"/>
  <c r="BQ69" i="23"/>
  <c r="BR69" i="23"/>
  <c r="BS69" i="23"/>
  <c r="BT69" i="23"/>
  <c r="BU69" i="23"/>
  <c r="BV69" i="23"/>
  <c r="BW69" i="23"/>
  <c r="BL60" i="23"/>
  <c r="BM60" i="23"/>
  <c r="BN60" i="23"/>
  <c r="BO60" i="23"/>
  <c r="BP60" i="23"/>
  <c r="BQ60" i="23"/>
  <c r="BR60" i="23"/>
  <c r="BS60" i="23"/>
  <c r="BT60" i="23"/>
  <c r="BU60" i="23"/>
  <c r="BV60" i="23"/>
  <c r="BW60" i="23"/>
  <c r="BL49" i="23"/>
  <c r="BM49" i="23"/>
  <c r="BN49" i="23"/>
  <c r="BO49" i="23"/>
  <c r="BP49" i="23"/>
  <c r="BQ49" i="23"/>
  <c r="BR49" i="23"/>
  <c r="BS49" i="23"/>
  <c r="BT49" i="23"/>
  <c r="BU49" i="23"/>
  <c r="BV49" i="23"/>
  <c r="BW49" i="23"/>
  <c r="BL40" i="23"/>
  <c r="BM40" i="23"/>
  <c r="BN40" i="23"/>
  <c r="BO40" i="23"/>
  <c r="BP40" i="23"/>
  <c r="BQ40" i="23"/>
  <c r="BR40" i="23"/>
  <c r="BS40" i="23"/>
  <c r="BT40" i="23"/>
  <c r="BU40" i="23"/>
  <c r="BV40" i="23"/>
  <c r="BW40" i="23"/>
  <c r="BL32" i="23"/>
  <c r="BM32" i="23"/>
  <c r="BN32" i="23"/>
  <c r="BO32" i="23"/>
  <c r="BP32" i="23"/>
  <c r="BP123" i="23" s="1"/>
  <c r="BQ32" i="23"/>
  <c r="BQ123" i="23" s="1"/>
  <c r="BR32" i="23"/>
  <c r="BR123" i="23" s="1"/>
  <c r="BS32" i="23"/>
  <c r="BS123" i="23" s="1"/>
  <c r="BT32" i="23"/>
  <c r="BU32" i="23"/>
  <c r="BV32" i="23"/>
  <c r="BW32" i="23"/>
  <c r="BL23" i="23"/>
  <c r="BM23" i="23"/>
  <c r="BN23" i="23"/>
  <c r="BO23" i="23"/>
  <c r="BP23" i="23"/>
  <c r="BQ23" i="23"/>
  <c r="BR23" i="23"/>
  <c r="BS23" i="23"/>
  <c r="BT23" i="23"/>
  <c r="BU23" i="23"/>
  <c r="BV23" i="23"/>
  <c r="BW23" i="23"/>
  <c r="BL14" i="23"/>
  <c r="BM14" i="23"/>
  <c r="BN14" i="23"/>
  <c r="BO14" i="23"/>
  <c r="BP14" i="23"/>
  <c r="BQ14" i="23"/>
  <c r="BR14" i="23"/>
  <c r="BS14" i="23"/>
  <c r="BT14" i="23"/>
  <c r="BU14" i="23"/>
  <c r="BV14" i="23"/>
  <c r="BW14" i="23"/>
  <c r="BV123" i="23" l="1"/>
  <c r="BN123" i="23"/>
  <c r="BO123" i="23"/>
  <c r="BU123" i="23"/>
  <c r="BM123" i="23"/>
  <c r="BW123" i="23"/>
  <c r="BT123" i="23"/>
  <c r="BL123" i="23"/>
  <c r="E47" i="21"/>
  <c r="I47" i="21"/>
  <c r="M47" i="21"/>
  <c r="B47" i="21"/>
  <c r="C48" i="21"/>
  <c r="F47" i="21"/>
  <c r="G48" i="21"/>
  <c r="J47" i="21"/>
  <c r="K48" i="21"/>
  <c r="N47" i="21"/>
  <c r="O48" i="21"/>
  <c r="C47" i="21"/>
  <c r="D48" i="21"/>
  <c r="G47" i="21"/>
  <c r="H48" i="21"/>
  <c r="K47" i="21"/>
  <c r="L48" i="21"/>
  <c r="O47" i="21"/>
  <c r="D47" i="21"/>
  <c r="E48" i="21"/>
  <c r="H47" i="21"/>
  <c r="I48" i="21"/>
  <c r="L47" i="21"/>
  <c r="M48" i="21"/>
  <c r="D49" i="21" l="1"/>
  <c r="F49" i="21"/>
  <c r="B49" i="21"/>
  <c r="M49" i="21"/>
  <c r="E49" i="21"/>
  <c r="H49" i="21"/>
  <c r="N48" i="21"/>
  <c r="F48" i="21"/>
  <c r="I49" i="21"/>
  <c r="J49" i="21"/>
  <c r="J48" i="21"/>
  <c r="L49" i="21"/>
  <c r="O49" i="21"/>
  <c r="K49" i="21"/>
  <c r="G49" i="21"/>
  <c r="C49" i="21"/>
  <c r="N49" i="21"/>
  <c r="B48" i="21"/>
  <c r="A4" i="21" l="1"/>
  <c r="E15" i="59" l="1"/>
  <c r="D15" i="59"/>
  <c r="F15" i="59" l="1"/>
  <c r="D16" i="26"/>
  <c r="D18" i="26" s="1"/>
  <c r="E19" i="64" l="1"/>
  <c r="D19" i="26"/>
  <c r="D21" i="26" s="1"/>
  <c r="D19" i="64" l="1"/>
  <c r="D34" i="40"/>
  <c r="C36" i="40"/>
  <c r="DH48" i="23" s="1"/>
  <c r="DH49" i="23" s="1"/>
  <c r="C38" i="40"/>
  <c r="DH13" i="23" s="1"/>
  <c r="DH14" i="23" s="1"/>
  <c r="D31" i="62"/>
  <c r="E13" i="62"/>
  <c r="E22" i="62"/>
  <c r="E31" i="62"/>
  <c r="D22" i="62"/>
  <c r="E18" i="61"/>
  <c r="F18" i="61"/>
  <c r="D122" i="23"/>
  <c r="DH123" i="23" l="1"/>
  <c r="E34" i="40"/>
  <c r="DI13" i="23"/>
  <c r="D36" i="40"/>
  <c r="DI48" i="23" s="1"/>
  <c r="DI49" i="23" s="1"/>
  <c r="BD19" i="23"/>
  <c r="F34" i="40" l="1"/>
  <c r="E36" i="40"/>
  <c r="DJ48" i="23" s="1"/>
  <c r="DJ13" i="23"/>
  <c r="BJ118" i="23"/>
  <c r="BI118" i="23"/>
  <c r="BH118" i="23"/>
  <c r="BG118" i="23"/>
  <c r="BF118" i="23"/>
  <c r="BE118" i="23"/>
  <c r="BD118" i="23"/>
  <c r="BC118" i="23"/>
  <c r="BB118" i="23"/>
  <c r="BA118" i="23"/>
  <c r="AZ118" i="23"/>
  <c r="AY118" i="23"/>
  <c r="AX118" i="23"/>
  <c r="AW118" i="23"/>
  <c r="AV118" i="23"/>
  <c r="AU118" i="23"/>
  <c r="AT118" i="23"/>
  <c r="AS118" i="23"/>
  <c r="AR118" i="23"/>
  <c r="AQ118" i="23"/>
  <c r="AP118" i="23"/>
  <c r="AO118" i="23"/>
  <c r="AN118" i="23"/>
  <c r="AM118" i="23"/>
  <c r="AL118" i="23"/>
  <c r="AK118" i="23"/>
  <c r="AJ118" i="23"/>
  <c r="AI118" i="23"/>
  <c r="AH118" i="23"/>
  <c r="AG118" i="23"/>
  <c r="AF118" i="23"/>
  <c r="AE118" i="23"/>
  <c r="AD118" i="23"/>
  <c r="AC118" i="23"/>
  <c r="AB118" i="23"/>
  <c r="AA118" i="23"/>
  <c r="Z118" i="23"/>
  <c r="Y118" i="23"/>
  <c r="X118" i="23"/>
  <c r="W118" i="23"/>
  <c r="V118" i="23"/>
  <c r="U118" i="23"/>
  <c r="T118" i="23"/>
  <c r="S118" i="23"/>
  <c r="R118" i="23"/>
  <c r="Q118" i="23"/>
  <c r="P118" i="23"/>
  <c r="O118" i="23"/>
  <c r="N118" i="23"/>
  <c r="M118" i="23"/>
  <c r="L118" i="23"/>
  <c r="K118" i="23"/>
  <c r="J118" i="23"/>
  <c r="I118" i="23"/>
  <c r="H118" i="23"/>
  <c r="G118" i="23"/>
  <c r="F118" i="23"/>
  <c r="E118" i="23"/>
  <c r="D118" i="23"/>
  <c r="D119" i="23" s="1"/>
  <c r="E113" i="23" s="1"/>
  <c r="BK118" i="23"/>
  <c r="DK109" i="23"/>
  <c r="DL109" i="23"/>
  <c r="DM109" i="23"/>
  <c r="DN109" i="23"/>
  <c r="DO109" i="23"/>
  <c r="DP109" i="23"/>
  <c r="DQ109" i="23"/>
  <c r="DR109" i="23"/>
  <c r="BJ109" i="23"/>
  <c r="BI109" i="23"/>
  <c r="BH109" i="23"/>
  <c r="BG109" i="23"/>
  <c r="BF109" i="23"/>
  <c r="BE109" i="23"/>
  <c r="BD109" i="23"/>
  <c r="BC109" i="23"/>
  <c r="BB109" i="23"/>
  <c r="BA109" i="23"/>
  <c r="AZ109" i="23"/>
  <c r="AY109" i="23"/>
  <c r="AX109" i="23"/>
  <c r="AW109" i="23"/>
  <c r="AV109" i="23"/>
  <c r="AU109" i="23"/>
  <c r="AT109" i="23"/>
  <c r="AS109" i="23"/>
  <c r="AR109" i="23"/>
  <c r="AQ109" i="23"/>
  <c r="AP109" i="23"/>
  <c r="AO109" i="23"/>
  <c r="AN109" i="23"/>
  <c r="AM109" i="23"/>
  <c r="AL109" i="23"/>
  <c r="AK109" i="23"/>
  <c r="AJ109" i="23"/>
  <c r="AI109" i="23"/>
  <c r="AH109" i="23"/>
  <c r="AG109" i="23"/>
  <c r="AF109" i="23"/>
  <c r="AE109" i="23"/>
  <c r="AD109" i="23"/>
  <c r="AC109" i="23"/>
  <c r="AB109" i="23"/>
  <c r="AA109" i="23"/>
  <c r="Z109" i="23"/>
  <c r="Y109" i="23"/>
  <c r="X109" i="23"/>
  <c r="W109" i="23"/>
  <c r="V109" i="23"/>
  <c r="U109" i="23"/>
  <c r="T109" i="23"/>
  <c r="S109" i="23"/>
  <c r="R109" i="23"/>
  <c r="Q109" i="23"/>
  <c r="P109" i="23"/>
  <c r="O109" i="23"/>
  <c r="N109" i="23"/>
  <c r="M109" i="23"/>
  <c r="L109" i="23"/>
  <c r="K109" i="23"/>
  <c r="J109" i="23"/>
  <c r="I109" i="23"/>
  <c r="H109" i="23"/>
  <c r="G109" i="23"/>
  <c r="F109" i="23"/>
  <c r="E109" i="23"/>
  <c r="D109" i="23"/>
  <c r="D110" i="23" s="1"/>
  <c r="E104" i="23" s="1"/>
  <c r="BK109" i="23"/>
  <c r="DL100" i="23"/>
  <c r="DM100" i="23"/>
  <c r="DN100" i="23"/>
  <c r="DO100" i="23"/>
  <c r="DP100" i="23"/>
  <c r="DQ100" i="23"/>
  <c r="DR100" i="23"/>
  <c r="DS100" i="23"/>
  <c r="DT100" i="23"/>
  <c r="DU100" i="23"/>
  <c r="DV100" i="23"/>
  <c r="DW100" i="23"/>
  <c r="DK100" i="23"/>
  <c r="DJ100" i="23"/>
  <c r="DI100" i="23"/>
  <c r="AY100" i="23"/>
  <c r="AX100" i="23"/>
  <c r="AW100" i="23"/>
  <c r="AV100" i="23"/>
  <c r="AU100" i="23"/>
  <c r="AT100" i="23"/>
  <c r="AS100" i="23"/>
  <c r="AR100" i="23"/>
  <c r="AQ100" i="23"/>
  <c r="AP100" i="23"/>
  <c r="AO100" i="23"/>
  <c r="AN100" i="23"/>
  <c r="AM100" i="23"/>
  <c r="AL100" i="23"/>
  <c r="AK100" i="23"/>
  <c r="AJ100" i="23"/>
  <c r="AI100" i="23"/>
  <c r="AH100" i="23"/>
  <c r="AG100" i="23"/>
  <c r="AF100" i="23"/>
  <c r="AE100" i="23"/>
  <c r="AD100" i="23"/>
  <c r="AC100" i="23"/>
  <c r="AB100" i="23"/>
  <c r="AA100" i="23"/>
  <c r="Z100" i="23"/>
  <c r="Y100" i="23"/>
  <c r="X100" i="23"/>
  <c r="W100" i="23"/>
  <c r="V100" i="23"/>
  <c r="U100" i="23"/>
  <c r="T100" i="23"/>
  <c r="S100" i="23"/>
  <c r="R100" i="23"/>
  <c r="Q100" i="23"/>
  <c r="P100" i="23"/>
  <c r="O100" i="23"/>
  <c r="N100" i="23"/>
  <c r="M100" i="23"/>
  <c r="L100" i="23"/>
  <c r="K100" i="23"/>
  <c r="J100" i="23"/>
  <c r="I100" i="23"/>
  <c r="H100" i="23"/>
  <c r="G100" i="23"/>
  <c r="F100" i="23"/>
  <c r="E100" i="23"/>
  <c r="D100" i="23"/>
  <c r="D101" i="23" s="1"/>
  <c r="E92" i="23" s="1"/>
  <c r="BK100" i="23"/>
  <c r="BJ100" i="23"/>
  <c r="BI100" i="23"/>
  <c r="BH100" i="23"/>
  <c r="BG100" i="23"/>
  <c r="BF100" i="23"/>
  <c r="BE100" i="23"/>
  <c r="BD100" i="23"/>
  <c r="BC100" i="23"/>
  <c r="BB100" i="23"/>
  <c r="BA100" i="23"/>
  <c r="AZ100" i="23"/>
  <c r="DJ88" i="23"/>
  <c r="DK88" i="23"/>
  <c r="DL88" i="23"/>
  <c r="DM88" i="23"/>
  <c r="DN88" i="23"/>
  <c r="DO88" i="23"/>
  <c r="DP88" i="23"/>
  <c r="DQ88" i="23"/>
  <c r="DR88" i="23"/>
  <c r="DV88" i="23"/>
  <c r="AY88" i="23"/>
  <c r="AX88" i="23"/>
  <c r="AW88" i="23"/>
  <c r="AV88" i="23"/>
  <c r="AU88" i="23"/>
  <c r="AT88" i="23"/>
  <c r="AS88" i="23"/>
  <c r="AR88" i="23"/>
  <c r="AQ88" i="23"/>
  <c r="AP88" i="23"/>
  <c r="AO88" i="23"/>
  <c r="AN88" i="23"/>
  <c r="AM88" i="23"/>
  <c r="AL88" i="23"/>
  <c r="AK88" i="23"/>
  <c r="AJ88" i="23"/>
  <c r="AI88" i="23"/>
  <c r="AH88" i="23"/>
  <c r="AG88" i="23"/>
  <c r="AF88" i="23"/>
  <c r="AE88" i="23"/>
  <c r="AD88" i="23"/>
  <c r="AC88" i="23"/>
  <c r="AB88" i="23"/>
  <c r="AA88" i="23"/>
  <c r="Z88" i="23"/>
  <c r="Y88" i="23"/>
  <c r="X88" i="23"/>
  <c r="W88" i="23"/>
  <c r="V88" i="23"/>
  <c r="U88" i="23"/>
  <c r="T88" i="23"/>
  <c r="S88" i="23"/>
  <c r="R88" i="23"/>
  <c r="Q88" i="23"/>
  <c r="P88" i="23"/>
  <c r="O88" i="23"/>
  <c r="N88" i="23"/>
  <c r="M88" i="23"/>
  <c r="L88" i="23"/>
  <c r="K88" i="23"/>
  <c r="J88" i="23"/>
  <c r="I88" i="23"/>
  <c r="H88" i="23"/>
  <c r="G88" i="23"/>
  <c r="F88" i="23"/>
  <c r="E88" i="23"/>
  <c r="D88" i="23"/>
  <c r="D89" i="23" s="1"/>
  <c r="E82" i="23" s="1"/>
  <c r="BK88" i="23"/>
  <c r="BJ88" i="23"/>
  <c r="BI88" i="23"/>
  <c r="BH88" i="23"/>
  <c r="BG88" i="23"/>
  <c r="BF88" i="23"/>
  <c r="BE88" i="23"/>
  <c r="BC88" i="23"/>
  <c r="BB88" i="23"/>
  <c r="BA88" i="23"/>
  <c r="AZ88" i="23"/>
  <c r="BD88" i="23"/>
  <c r="DU88" i="23"/>
  <c r="DW88" i="23"/>
  <c r="J49" i="23"/>
  <c r="BJ69" i="23"/>
  <c r="BI69" i="23"/>
  <c r="BH69" i="23"/>
  <c r="BG69" i="23"/>
  <c r="BF69" i="23"/>
  <c r="BE69" i="23"/>
  <c r="BD69" i="23"/>
  <c r="BC69" i="23"/>
  <c r="BB69" i="23"/>
  <c r="BA69" i="23"/>
  <c r="AZ69" i="23"/>
  <c r="AY69" i="23"/>
  <c r="AX69" i="23"/>
  <c r="AW69" i="23"/>
  <c r="AV69" i="23"/>
  <c r="AU69" i="23"/>
  <c r="AT69" i="23"/>
  <c r="AS69" i="23"/>
  <c r="AR69" i="23"/>
  <c r="AQ69" i="23"/>
  <c r="AP69" i="23"/>
  <c r="AO69" i="23"/>
  <c r="AN69" i="23"/>
  <c r="AM69" i="23"/>
  <c r="AL69" i="23"/>
  <c r="AK69" i="23"/>
  <c r="AJ69" i="23"/>
  <c r="AI69" i="23"/>
  <c r="AH69" i="23"/>
  <c r="AG69" i="23"/>
  <c r="AF69" i="23"/>
  <c r="AE69" i="23"/>
  <c r="AD69" i="23"/>
  <c r="AC69" i="23"/>
  <c r="AB69" i="23"/>
  <c r="AA69" i="23"/>
  <c r="Z69" i="23"/>
  <c r="Y69" i="23"/>
  <c r="X69" i="23"/>
  <c r="W69" i="23"/>
  <c r="V69" i="23"/>
  <c r="U69" i="23"/>
  <c r="T69" i="23"/>
  <c r="S69" i="23"/>
  <c r="R69" i="23"/>
  <c r="Q69" i="23"/>
  <c r="P69" i="23"/>
  <c r="O69" i="23"/>
  <c r="N69" i="23"/>
  <c r="M69" i="23"/>
  <c r="L69" i="23"/>
  <c r="K69" i="23"/>
  <c r="J69" i="23"/>
  <c r="I69" i="23"/>
  <c r="H69" i="23"/>
  <c r="G69" i="23"/>
  <c r="F69" i="23"/>
  <c r="E69" i="23"/>
  <c r="D69" i="23"/>
  <c r="D70" i="23" s="1"/>
  <c r="E64" i="23" s="1"/>
  <c r="BK69" i="23"/>
  <c r="DJ60" i="23"/>
  <c r="DK60" i="23"/>
  <c r="DL60" i="23"/>
  <c r="DM60" i="23"/>
  <c r="DN60" i="23"/>
  <c r="DO60" i="23"/>
  <c r="DP60" i="23"/>
  <c r="DQ60" i="23"/>
  <c r="DR60" i="23"/>
  <c r="DS60" i="23"/>
  <c r="DT60" i="23"/>
  <c r="DU60" i="23"/>
  <c r="DV60" i="23"/>
  <c r="DW60" i="23"/>
  <c r="DI60" i="23"/>
  <c r="AY60" i="23"/>
  <c r="AX60" i="23"/>
  <c r="AW60" i="23"/>
  <c r="AV60" i="23"/>
  <c r="AU60" i="23"/>
  <c r="AT60" i="23"/>
  <c r="AS60" i="23"/>
  <c r="AR60" i="23"/>
  <c r="AQ60" i="23"/>
  <c r="AP60" i="23"/>
  <c r="AO60" i="23"/>
  <c r="AN60" i="23"/>
  <c r="AM60" i="23"/>
  <c r="AL60" i="23"/>
  <c r="AK60" i="23"/>
  <c r="AJ60" i="23"/>
  <c r="AI60" i="23"/>
  <c r="AH60" i="23"/>
  <c r="AG60" i="23"/>
  <c r="AF60" i="23"/>
  <c r="AE60" i="23"/>
  <c r="AD60" i="23"/>
  <c r="AC60" i="23"/>
  <c r="AB60" i="23"/>
  <c r="AA60" i="23"/>
  <c r="Z60" i="23"/>
  <c r="Y60" i="23"/>
  <c r="X60" i="23"/>
  <c r="W60" i="23"/>
  <c r="V60" i="23"/>
  <c r="U60" i="23"/>
  <c r="T60" i="23"/>
  <c r="S60" i="23"/>
  <c r="R60" i="23"/>
  <c r="Q60" i="23"/>
  <c r="P60" i="23"/>
  <c r="O60" i="23"/>
  <c r="N60" i="23"/>
  <c r="M60" i="23"/>
  <c r="L60" i="23"/>
  <c r="K60" i="23"/>
  <c r="J60" i="23"/>
  <c r="I60" i="23"/>
  <c r="H60" i="23"/>
  <c r="G60" i="23"/>
  <c r="F60" i="23"/>
  <c r="E60" i="23"/>
  <c r="D60" i="23"/>
  <c r="D61" i="23" s="1"/>
  <c r="E53" i="23" s="1"/>
  <c r="BK60" i="23"/>
  <c r="BJ60" i="23"/>
  <c r="BI60" i="23"/>
  <c r="BH60" i="23"/>
  <c r="BG60" i="23"/>
  <c r="BF60" i="23"/>
  <c r="BE60" i="23"/>
  <c r="BD60" i="23"/>
  <c r="BC60" i="23"/>
  <c r="BB60" i="23"/>
  <c r="BA60" i="23"/>
  <c r="AZ60" i="23"/>
  <c r="DJ23" i="23"/>
  <c r="DK23" i="23"/>
  <c r="DL23" i="23"/>
  <c r="DM23" i="23"/>
  <c r="DN23" i="23"/>
  <c r="DO23" i="23"/>
  <c r="DP23" i="23"/>
  <c r="DQ23" i="23"/>
  <c r="DR23" i="23"/>
  <c r="DS23" i="23"/>
  <c r="DT23" i="23"/>
  <c r="DU23" i="23"/>
  <c r="DV23" i="23"/>
  <c r="DW23" i="23"/>
  <c r="G34" i="40" l="1"/>
  <c r="F36" i="40"/>
  <c r="DK48" i="23" s="1"/>
  <c r="DK13" i="23"/>
  <c r="E70" i="23"/>
  <c r="F64" i="23" s="1"/>
  <c r="F70" i="23" s="1"/>
  <c r="G64" i="23" s="1"/>
  <c r="G70" i="23" s="1"/>
  <c r="H64" i="23" s="1"/>
  <c r="H70" i="23" s="1"/>
  <c r="I64" i="23" s="1"/>
  <c r="I70" i="23" s="1"/>
  <c r="J64" i="23" s="1"/>
  <c r="J70" i="23" s="1"/>
  <c r="K64" i="23" s="1"/>
  <c r="K70" i="23" s="1"/>
  <c r="L64" i="23" s="1"/>
  <c r="L70" i="23" s="1"/>
  <c r="M64" i="23" s="1"/>
  <c r="M70" i="23" s="1"/>
  <c r="N64" i="23" s="1"/>
  <c r="N70" i="23" s="1"/>
  <c r="O64" i="23" s="1"/>
  <c r="O70" i="23" s="1"/>
  <c r="P64" i="23" s="1"/>
  <c r="P70" i="23" s="1"/>
  <c r="Q64" i="23" s="1"/>
  <c r="Q70" i="23" s="1"/>
  <c r="R64" i="23" s="1"/>
  <c r="R70" i="23" s="1"/>
  <c r="S64" i="23" s="1"/>
  <c r="S70" i="23" s="1"/>
  <c r="T64" i="23" s="1"/>
  <c r="T70" i="23" s="1"/>
  <c r="U64" i="23" s="1"/>
  <c r="U70" i="23" s="1"/>
  <c r="V64" i="23" s="1"/>
  <c r="V70" i="23" s="1"/>
  <c r="W64" i="23" s="1"/>
  <c r="W70" i="23" s="1"/>
  <c r="X64" i="23" s="1"/>
  <c r="X70" i="23" s="1"/>
  <c r="Y64" i="23" s="1"/>
  <c r="Y70" i="23" s="1"/>
  <c r="Z64" i="23" s="1"/>
  <c r="Z70" i="23" s="1"/>
  <c r="AA64" i="23" s="1"/>
  <c r="AA70" i="23" s="1"/>
  <c r="AB64" i="23" s="1"/>
  <c r="AB70" i="23" s="1"/>
  <c r="AC64" i="23" s="1"/>
  <c r="AC70" i="23" s="1"/>
  <c r="AD64" i="23" s="1"/>
  <c r="AD70" i="23" s="1"/>
  <c r="AE64" i="23" s="1"/>
  <c r="AE70" i="23" s="1"/>
  <c r="AF64" i="23" s="1"/>
  <c r="AF70" i="23" s="1"/>
  <c r="AG64" i="23" s="1"/>
  <c r="AG70" i="23" s="1"/>
  <c r="AH64" i="23" s="1"/>
  <c r="AH70" i="23" s="1"/>
  <c r="AI64" i="23" s="1"/>
  <c r="AI70" i="23" s="1"/>
  <c r="AJ64" i="23" s="1"/>
  <c r="AJ70" i="23" s="1"/>
  <c r="AK64" i="23" s="1"/>
  <c r="AK70" i="23" s="1"/>
  <c r="AL64" i="23" s="1"/>
  <c r="AL70" i="23" s="1"/>
  <c r="AM64" i="23" s="1"/>
  <c r="AM70" i="23" s="1"/>
  <c r="AN64" i="23" s="1"/>
  <c r="AN70" i="23" s="1"/>
  <c r="AO64" i="23" s="1"/>
  <c r="AO70" i="23" s="1"/>
  <c r="AP64" i="23" s="1"/>
  <c r="AP70" i="23" s="1"/>
  <c r="AQ64" i="23" s="1"/>
  <c r="AQ70" i="23" s="1"/>
  <c r="AR64" i="23" s="1"/>
  <c r="AR70" i="23" s="1"/>
  <c r="AS64" i="23" s="1"/>
  <c r="AS70" i="23" s="1"/>
  <c r="AT64" i="23" s="1"/>
  <c r="AT70" i="23" s="1"/>
  <c r="AU64" i="23" s="1"/>
  <c r="AU70" i="23" s="1"/>
  <c r="AV64" i="23" s="1"/>
  <c r="AV70" i="23" s="1"/>
  <c r="AW64" i="23" s="1"/>
  <c r="AW70" i="23" s="1"/>
  <c r="AX64" i="23" s="1"/>
  <c r="AX70" i="23" s="1"/>
  <c r="AY64" i="23" s="1"/>
  <c r="AY70" i="23" s="1"/>
  <c r="AZ64" i="23" s="1"/>
  <c r="AZ70" i="23" s="1"/>
  <c r="BA64" i="23" s="1"/>
  <c r="BA70" i="23" s="1"/>
  <c r="BB64" i="23" s="1"/>
  <c r="BB70" i="23" s="1"/>
  <c r="BC64" i="23" s="1"/>
  <c r="BC70" i="23" s="1"/>
  <c r="BD64" i="23" s="1"/>
  <c r="BD70" i="23" s="1"/>
  <c r="BE64" i="23" s="1"/>
  <c r="BE70" i="23" s="1"/>
  <c r="BF64" i="23" s="1"/>
  <c r="BF70" i="23" s="1"/>
  <c r="BG64" i="23" s="1"/>
  <c r="BG70" i="23" s="1"/>
  <c r="BH64" i="23" s="1"/>
  <c r="BH70" i="23" s="1"/>
  <c r="BI64" i="23" s="1"/>
  <c r="BI70" i="23" s="1"/>
  <c r="BJ64" i="23" s="1"/>
  <c r="BJ70" i="23" s="1"/>
  <c r="BK64" i="23" s="1"/>
  <c r="BK70" i="23" s="1"/>
  <c r="BL64" i="23" s="1"/>
  <c r="BL70" i="23" s="1"/>
  <c r="BM64" i="23" s="1"/>
  <c r="BM70" i="23" s="1"/>
  <c r="BN64" i="23" s="1"/>
  <c r="BN70" i="23" s="1"/>
  <c r="BO64" i="23" s="1"/>
  <c r="BO70" i="23" s="1"/>
  <c r="BP64" i="23" s="1"/>
  <c r="BP70" i="23" s="1"/>
  <c r="BQ64" i="23" s="1"/>
  <c r="BQ70" i="23" s="1"/>
  <c r="BR64" i="23" s="1"/>
  <c r="BR70" i="23" s="1"/>
  <c r="BS64" i="23" s="1"/>
  <c r="BS70" i="23" s="1"/>
  <c r="BT64" i="23" s="1"/>
  <c r="BT70" i="23" s="1"/>
  <c r="BU64" i="23" s="1"/>
  <c r="BU70" i="23" s="1"/>
  <c r="BV64" i="23" s="1"/>
  <c r="BV70" i="23" s="1"/>
  <c r="BW64" i="23" s="1"/>
  <c r="BW70" i="23" s="1"/>
  <c r="BX64" i="23" s="1"/>
  <c r="BX70" i="23" s="1"/>
  <c r="BY64" i="23" s="1"/>
  <c r="BY70" i="23" s="1"/>
  <c r="BZ64" i="23" s="1"/>
  <c r="BZ70" i="23" s="1"/>
  <c r="CA64" i="23" s="1"/>
  <c r="CA70" i="23" s="1"/>
  <c r="CB64" i="23" s="1"/>
  <c r="CB70" i="23" s="1"/>
  <c r="CC64" i="23" s="1"/>
  <c r="CC70" i="23" s="1"/>
  <c r="CD64" i="23" s="1"/>
  <c r="CD70" i="23" s="1"/>
  <c r="CE64" i="23" s="1"/>
  <c r="CE70" i="23" s="1"/>
  <c r="CF64" i="23" s="1"/>
  <c r="CF70" i="23" s="1"/>
  <c r="CG64" i="23" s="1"/>
  <c r="CG70" i="23" s="1"/>
  <c r="CH64" i="23" s="1"/>
  <c r="CH70" i="23" s="1"/>
  <c r="CI64" i="23" s="1"/>
  <c r="CI70" i="23" s="1"/>
  <c r="E110" i="23"/>
  <c r="F104" i="23" s="1"/>
  <c r="F110" i="23" s="1"/>
  <c r="G104" i="23" s="1"/>
  <c r="G110" i="23" s="1"/>
  <c r="H104" i="23" s="1"/>
  <c r="H110" i="23" s="1"/>
  <c r="I104" i="23" s="1"/>
  <c r="I110" i="23" s="1"/>
  <c r="J104" i="23" s="1"/>
  <c r="J110" i="23" s="1"/>
  <c r="K104" i="23" s="1"/>
  <c r="K110" i="23" s="1"/>
  <c r="L104" i="23" s="1"/>
  <c r="L110" i="23" s="1"/>
  <c r="M104" i="23" s="1"/>
  <c r="M110" i="23" s="1"/>
  <c r="N104" i="23" s="1"/>
  <c r="N110" i="23" s="1"/>
  <c r="O104" i="23" s="1"/>
  <c r="O110" i="23" s="1"/>
  <c r="P104" i="23" s="1"/>
  <c r="P110" i="23" s="1"/>
  <c r="Q104" i="23" s="1"/>
  <c r="Q110" i="23" s="1"/>
  <c r="R104" i="23" s="1"/>
  <c r="R110" i="23" s="1"/>
  <c r="S104" i="23" s="1"/>
  <c r="S110" i="23" s="1"/>
  <c r="T104" i="23" s="1"/>
  <c r="T110" i="23" s="1"/>
  <c r="U104" i="23" s="1"/>
  <c r="U110" i="23" s="1"/>
  <c r="V104" i="23" s="1"/>
  <c r="V110" i="23" s="1"/>
  <c r="W104" i="23" s="1"/>
  <c r="W110" i="23" s="1"/>
  <c r="X104" i="23" s="1"/>
  <c r="X110" i="23" s="1"/>
  <c r="Y104" i="23" s="1"/>
  <c r="Y110" i="23" s="1"/>
  <c r="Z104" i="23" s="1"/>
  <c r="Z110" i="23" s="1"/>
  <c r="AA104" i="23" s="1"/>
  <c r="AA110" i="23" s="1"/>
  <c r="AB104" i="23" s="1"/>
  <c r="AB110" i="23" s="1"/>
  <c r="AC104" i="23" s="1"/>
  <c r="AC110" i="23" s="1"/>
  <c r="AD104" i="23" s="1"/>
  <c r="AD110" i="23" s="1"/>
  <c r="AE104" i="23" s="1"/>
  <c r="AE110" i="23" s="1"/>
  <c r="AF104" i="23" s="1"/>
  <c r="AF110" i="23" s="1"/>
  <c r="AG104" i="23" s="1"/>
  <c r="AG110" i="23" s="1"/>
  <c r="AH104" i="23" s="1"/>
  <c r="AH110" i="23" s="1"/>
  <c r="AI104" i="23" s="1"/>
  <c r="AI110" i="23" s="1"/>
  <c r="AJ104" i="23" s="1"/>
  <c r="AJ110" i="23" s="1"/>
  <c r="AK104" i="23" s="1"/>
  <c r="AK110" i="23" s="1"/>
  <c r="AL104" i="23" s="1"/>
  <c r="AL110" i="23" s="1"/>
  <c r="AM104" i="23" s="1"/>
  <c r="AM110" i="23" s="1"/>
  <c r="AN104" i="23" s="1"/>
  <c r="AN110" i="23" s="1"/>
  <c r="AO104" i="23" s="1"/>
  <c r="AO110" i="23" s="1"/>
  <c r="AP104" i="23" s="1"/>
  <c r="AP110" i="23" s="1"/>
  <c r="AQ104" i="23" s="1"/>
  <c r="AQ110" i="23" s="1"/>
  <c r="AR104" i="23" s="1"/>
  <c r="AR110" i="23" s="1"/>
  <c r="AS104" i="23" s="1"/>
  <c r="AS110" i="23" s="1"/>
  <c r="AT104" i="23" s="1"/>
  <c r="AT110" i="23" s="1"/>
  <c r="AU104" i="23" s="1"/>
  <c r="AU110" i="23" s="1"/>
  <c r="AV104" i="23" s="1"/>
  <c r="AV110" i="23" s="1"/>
  <c r="AW104" i="23" s="1"/>
  <c r="AW110" i="23" s="1"/>
  <c r="AX104" i="23" s="1"/>
  <c r="AX110" i="23" s="1"/>
  <c r="AY104" i="23" s="1"/>
  <c r="AY110" i="23" s="1"/>
  <c r="AZ104" i="23" s="1"/>
  <c r="AZ110" i="23" s="1"/>
  <c r="BA104" i="23" s="1"/>
  <c r="BA110" i="23" s="1"/>
  <c r="BB104" i="23" s="1"/>
  <c r="BB110" i="23" s="1"/>
  <c r="BC104" i="23" s="1"/>
  <c r="BC110" i="23" s="1"/>
  <c r="BD104" i="23" s="1"/>
  <c r="BD110" i="23" s="1"/>
  <c r="BE104" i="23" s="1"/>
  <c r="BE110" i="23" s="1"/>
  <c r="BF104" i="23" s="1"/>
  <c r="BF110" i="23" s="1"/>
  <c r="BG104" i="23" s="1"/>
  <c r="BG110" i="23" s="1"/>
  <c r="BH104" i="23" s="1"/>
  <c r="BH110" i="23" s="1"/>
  <c r="BI104" i="23" s="1"/>
  <c r="BI110" i="23" s="1"/>
  <c r="BJ104" i="23" s="1"/>
  <c r="BJ110" i="23" s="1"/>
  <c r="BK104" i="23" s="1"/>
  <c r="BK110" i="23" s="1"/>
  <c r="E101" i="23"/>
  <c r="F92" i="23" s="1"/>
  <c r="F101" i="23" s="1"/>
  <c r="G92" i="23" s="1"/>
  <c r="G101" i="23" s="1"/>
  <c r="H92" i="23" s="1"/>
  <c r="H101" i="23" s="1"/>
  <c r="I92" i="23" s="1"/>
  <c r="I101" i="23" s="1"/>
  <c r="J92" i="23" s="1"/>
  <c r="J101" i="23" s="1"/>
  <c r="K92" i="23" s="1"/>
  <c r="K101" i="23" s="1"/>
  <c r="L92" i="23" s="1"/>
  <c r="L101" i="23" s="1"/>
  <c r="M92" i="23" s="1"/>
  <c r="M101" i="23" s="1"/>
  <c r="N92" i="23" s="1"/>
  <c r="N101" i="23" s="1"/>
  <c r="O92" i="23" s="1"/>
  <c r="O101" i="23" s="1"/>
  <c r="P92" i="23" s="1"/>
  <c r="P101" i="23" s="1"/>
  <c r="Q92" i="23" s="1"/>
  <c r="Q101" i="23" s="1"/>
  <c r="R92" i="23" s="1"/>
  <c r="R101" i="23" s="1"/>
  <c r="S92" i="23" s="1"/>
  <c r="S101" i="23" s="1"/>
  <c r="T92" i="23" s="1"/>
  <c r="T101" i="23" s="1"/>
  <c r="U92" i="23" s="1"/>
  <c r="U101" i="23" s="1"/>
  <c r="V92" i="23" s="1"/>
  <c r="V101" i="23" s="1"/>
  <c r="W92" i="23" s="1"/>
  <c r="W101" i="23" s="1"/>
  <c r="X92" i="23" s="1"/>
  <c r="X101" i="23" s="1"/>
  <c r="Y92" i="23" s="1"/>
  <c r="Y101" i="23" s="1"/>
  <c r="Z92" i="23" s="1"/>
  <c r="Z101" i="23" s="1"/>
  <c r="AA92" i="23" s="1"/>
  <c r="AA101" i="23" s="1"/>
  <c r="AB92" i="23" s="1"/>
  <c r="AB101" i="23" s="1"/>
  <c r="AC92" i="23" s="1"/>
  <c r="AC101" i="23" s="1"/>
  <c r="AD92" i="23" s="1"/>
  <c r="AD101" i="23" s="1"/>
  <c r="AE92" i="23" s="1"/>
  <c r="AE101" i="23" s="1"/>
  <c r="AF92" i="23" s="1"/>
  <c r="AF101" i="23" s="1"/>
  <c r="AG92" i="23" s="1"/>
  <c r="AG101" i="23" s="1"/>
  <c r="AH92" i="23" s="1"/>
  <c r="AH101" i="23" s="1"/>
  <c r="AI92" i="23" s="1"/>
  <c r="AI101" i="23" s="1"/>
  <c r="AJ92" i="23" s="1"/>
  <c r="AJ101" i="23" s="1"/>
  <c r="AK92" i="23" s="1"/>
  <c r="AK101" i="23" s="1"/>
  <c r="AL92" i="23" s="1"/>
  <c r="AL101" i="23" s="1"/>
  <c r="AM92" i="23" s="1"/>
  <c r="AM101" i="23" s="1"/>
  <c r="AN92" i="23" s="1"/>
  <c r="AN101" i="23" s="1"/>
  <c r="AO92" i="23" s="1"/>
  <c r="AO101" i="23" s="1"/>
  <c r="AP92" i="23" s="1"/>
  <c r="AP101" i="23" s="1"/>
  <c r="AQ92" i="23" s="1"/>
  <c r="AQ101" i="23" s="1"/>
  <c r="AR92" i="23" s="1"/>
  <c r="AR101" i="23" s="1"/>
  <c r="AS92" i="23" s="1"/>
  <c r="AS101" i="23" s="1"/>
  <c r="AT92" i="23" s="1"/>
  <c r="AT101" i="23" s="1"/>
  <c r="AU92" i="23" s="1"/>
  <c r="AU101" i="23" s="1"/>
  <c r="AV92" i="23" s="1"/>
  <c r="AV101" i="23" s="1"/>
  <c r="AW92" i="23" s="1"/>
  <c r="AW101" i="23" s="1"/>
  <c r="AX92" i="23" s="1"/>
  <c r="AX101" i="23" s="1"/>
  <c r="AY92" i="23" s="1"/>
  <c r="AY101" i="23" s="1"/>
  <c r="AZ92" i="23" s="1"/>
  <c r="AZ101" i="23" s="1"/>
  <c r="BA92" i="23" s="1"/>
  <c r="BA101" i="23" s="1"/>
  <c r="BB92" i="23" s="1"/>
  <c r="BB101" i="23" s="1"/>
  <c r="BC92" i="23" s="1"/>
  <c r="BC101" i="23" s="1"/>
  <c r="BD92" i="23" s="1"/>
  <c r="BD101" i="23" s="1"/>
  <c r="BE92" i="23" s="1"/>
  <c r="BE101" i="23" s="1"/>
  <c r="BF92" i="23" s="1"/>
  <c r="BF101" i="23" s="1"/>
  <c r="BG92" i="23" s="1"/>
  <c r="BG101" i="23" s="1"/>
  <c r="BH92" i="23" s="1"/>
  <c r="BH101" i="23" s="1"/>
  <c r="BI92" i="23" s="1"/>
  <c r="BI101" i="23" s="1"/>
  <c r="BJ92" i="23" s="1"/>
  <c r="BJ101" i="23" s="1"/>
  <c r="BK92" i="23" s="1"/>
  <c r="BK101" i="23" s="1"/>
  <c r="BL92" i="23" s="1"/>
  <c r="BL101" i="23" s="1"/>
  <c r="BM92" i="23" s="1"/>
  <c r="BM101" i="23" s="1"/>
  <c r="BN92" i="23" s="1"/>
  <c r="BN101" i="23" s="1"/>
  <c r="BO92" i="23" s="1"/>
  <c r="BO101" i="23" s="1"/>
  <c r="BP92" i="23" s="1"/>
  <c r="BP101" i="23" s="1"/>
  <c r="BQ92" i="23" s="1"/>
  <c r="BQ101" i="23" s="1"/>
  <c r="BR92" i="23" s="1"/>
  <c r="BR101" i="23" s="1"/>
  <c r="BS92" i="23" s="1"/>
  <c r="BS101" i="23" s="1"/>
  <c r="BT92" i="23" s="1"/>
  <c r="BT101" i="23" s="1"/>
  <c r="BU92" i="23" s="1"/>
  <c r="BU101" i="23" s="1"/>
  <c r="BV92" i="23" s="1"/>
  <c r="BV101" i="23" s="1"/>
  <c r="BW92" i="23" s="1"/>
  <c r="BW101" i="23" s="1"/>
  <c r="BX92" i="23" s="1"/>
  <c r="BX101" i="23" s="1"/>
  <c r="BY92" i="23" s="1"/>
  <c r="BY101" i="23" s="1"/>
  <c r="BZ92" i="23" s="1"/>
  <c r="BZ101" i="23" s="1"/>
  <c r="CA92" i="23" s="1"/>
  <c r="CA101" i="23" s="1"/>
  <c r="CB92" i="23" s="1"/>
  <c r="CB101" i="23" s="1"/>
  <c r="CC92" i="23" s="1"/>
  <c r="CC101" i="23" s="1"/>
  <c r="CD92" i="23" s="1"/>
  <c r="CD101" i="23" s="1"/>
  <c r="CE92" i="23" s="1"/>
  <c r="CE101" i="23" s="1"/>
  <c r="CF92" i="23" s="1"/>
  <c r="CF101" i="23" s="1"/>
  <c r="CG92" i="23" s="1"/>
  <c r="CG101" i="23" s="1"/>
  <c r="CH92" i="23" s="1"/>
  <c r="CH101" i="23" s="1"/>
  <c r="CI92" i="23" s="1"/>
  <c r="CI101" i="23" s="1"/>
  <c r="E119" i="23"/>
  <c r="F113" i="23" s="1"/>
  <c r="F119" i="23" s="1"/>
  <c r="G113" i="23" s="1"/>
  <c r="G119" i="23" s="1"/>
  <c r="H113" i="23" s="1"/>
  <c r="H119" i="23" s="1"/>
  <c r="I113" i="23" s="1"/>
  <c r="I119" i="23" s="1"/>
  <c r="J113" i="23" s="1"/>
  <c r="J119" i="23" s="1"/>
  <c r="K113" i="23" s="1"/>
  <c r="K119" i="23" s="1"/>
  <c r="L113" i="23" s="1"/>
  <c r="L119" i="23" s="1"/>
  <c r="M113" i="23" s="1"/>
  <c r="M119" i="23" s="1"/>
  <c r="N113" i="23" s="1"/>
  <c r="N119" i="23" s="1"/>
  <c r="O113" i="23" s="1"/>
  <c r="O119" i="23" s="1"/>
  <c r="P113" i="23" s="1"/>
  <c r="P119" i="23" s="1"/>
  <c r="Q113" i="23" s="1"/>
  <c r="Q119" i="23" s="1"/>
  <c r="R113" i="23" s="1"/>
  <c r="R119" i="23" s="1"/>
  <c r="S113" i="23" s="1"/>
  <c r="S119" i="23" s="1"/>
  <c r="T113" i="23" s="1"/>
  <c r="T119" i="23" s="1"/>
  <c r="U113" i="23" s="1"/>
  <c r="U119" i="23" s="1"/>
  <c r="V113" i="23" s="1"/>
  <c r="V119" i="23" s="1"/>
  <c r="W113" i="23" s="1"/>
  <c r="W119" i="23" s="1"/>
  <c r="X113" i="23" s="1"/>
  <c r="X119" i="23" s="1"/>
  <c r="Y113" i="23" s="1"/>
  <c r="Y119" i="23" s="1"/>
  <c r="Z113" i="23" s="1"/>
  <c r="Z119" i="23" s="1"/>
  <c r="AA113" i="23" s="1"/>
  <c r="AA119" i="23" s="1"/>
  <c r="AB113" i="23" s="1"/>
  <c r="AB119" i="23" s="1"/>
  <c r="AC113" i="23" s="1"/>
  <c r="AC119" i="23" s="1"/>
  <c r="AD113" i="23" s="1"/>
  <c r="AD119" i="23" s="1"/>
  <c r="AE113" i="23" s="1"/>
  <c r="AE119" i="23" s="1"/>
  <c r="AF113" i="23" s="1"/>
  <c r="AF119" i="23" s="1"/>
  <c r="AG113" i="23" s="1"/>
  <c r="AG119" i="23" s="1"/>
  <c r="AH113" i="23" s="1"/>
  <c r="AH119" i="23" s="1"/>
  <c r="AI113" i="23" s="1"/>
  <c r="AI119" i="23" s="1"/>
  <c r="AJ113" i="23" s="1"/>
  <c r="AJ119" i="23" s="1"/>
  <c r="AK113" i="23" s="1"/>
  <c r="AK119" i="23" s="1"/>
  <c r="AL113" i="23" s="1"/>
  <c r="AL119" i="23" s="1"/>
  <c r="AM113" i="23" s="1"/>
  <c r="AM119" i="23" s="1"/>
  <c r="AN113" i="23" s="1"/>
  <c r="AN119" i="23" s="1"/>
  <c r="AO113" i="23" s="1"/>
  <c r="AO119" i="23" s="1"/>
  <c r="AP113" i="23" s="1"/>
  <c r="AP119" i="23" s="1"/>
  <c r="AQ113" i="23" s="1"/>
  <c r="AQ119" i="23" s="1"/>
  <c r="AR113" i="23" s="1"/>
  <c r="AR119" i="23" s="1"/>
  <c r="AS113" i="23" s="1"/>
  <c r="AS119" i="23" s="1"/>
  <c r="AT113" i="23" s="1"/>
  <c r="AT119" i="23" s="1"/>
  <c r="AU113" i="23" s="1"/>
  <c r="AU119" i="23" s="1"/>
  <c r="AV113" i="23" s="1"/>
  <c r="AV119" i="23" s="1"/>
  <c r="AW113" i="23" s="1"/>
  <c r="AW119" i="23" s="1"/>
  <c r="AX113" i="23" s="1"/>
  <c r="AX119" i="23" s="1"/>
  <c r="AY113" i="23" s="1"/>
  <c r="AY119" i="23" s="1"/>
  <c r="AZ113" i="23" s="1"/>
  <c r="AZ119" i="23" s="1"/>
  <c r="BA113" i="23" s="1"/>
  <c r="BA119" i="23" s="1"/>
  <c r="BB113" i="23" s="1"/>
  <c r="BB119" i="23" s="1"/>
  <c r="BC113" i="23" s="1"/>
  <c r="BC119" i="23" s="1"/>
  <c r="BD113" i="23" s="1"/>
  <c r="BD119" i="23" s="1"/>
  <c r="BE113" i="23" s="1"/>
  <c r="BE119" i="23" s="1"/>
  <c r="BF113" i="23" s="1"/>
  <c r="BF119" i="23" s="1"/>
  <c r="BG113" i="23" s="1"/>
  <c r="BG119" i="23" s="1"/>
  <c r="BH113" i="23" s="1"/>
  <c r="BH119" i="23" s="1"/>
  <c r="BI113" i="23" s="1"/>
  <c r="BI119" i="23" s="1"/>
  <c r="BJ113" i="23" s="1"/>
  <c r="BJ119" i="23" s="1"/>
  <c r="BK113" i="23" s="1"/>
  <c r="BK119" i="23" s="1"/>
  <c r="E61" i="23"/>
  <c r="F53" i="23" s="1"/>
  <c r="DS88" i="23"/>
  <c r="DT88" i="23"/>
  <c r="E89" i="23"/>
  <c r="F82" i="23" s="1"/>
  <c r="F89" i="23" s="1"/>
  <c r="G82" i="23" s="1"/>
  <c r="G89" i="23" s="1"/>
  <c r="H82" i="23" s="1"/>
  <c r="H89" i="23" s="1"/>
  <c r="I82" i="23" s="1"/>
  <c r="I89" i="23" s="1"/>
  <c r="J82" i="23" s="1"/>
  <c r="J89" i="23" s="1"/>
  <c r="K82" i="23" s="1"/>
  <c r="K89" i="23" s="1"/>
  <c r="L82" i="23" s="1"/>
  <c r="L89" i="23" s="1"/>
  <c r="M82" i="23" s="1"/>
  <c r="M89" i="23" s="1"/>
  <c r="N82" i="23" s="1"/>
  <c r="N89" i="23" s="1"/>
  <c r="O82" i="23" s="1"/>
  <c r="O89" i="23" s="1"/>
  <c r="P82" i="23" s="1"/>
  <c r="P89" i="23" s="1"/>
  <c r="Q82" i="23" s="1"/>
  <c r="Q89" i="23" s="1"/>
  <c r="R82" i="23" s="1"/>
  <c r="R89" i="23" s="1"/>
  <c r="S82" i="23" s="1"/>
  <c r="S89" i="23" s="1"/>
  <c r="T82" i="23" s="1"/>
  <c r="T89" i="23" s="1"/>
  <c r="U82" i="23" s="1"/>
  <c r="U89" i="23" s="1"/>
  <c r="V82" i="23" s="1"/>
  <c r="V89" i="23" s="1"/>
  <c r="W82" i="23" s="1"/>
  <c r="W89" i="23" s="1"/>
  <c r="X82" i="23" s="1"/>
  <c r="X89" i="23" s="1"/>
  <c r="Y82" i="23" s="1"/>
  <c r="Y89" i="23" s="1"/>
  <c r="Z82" i="23" s="1"/>
  <c r="Z89" i="23" s="1"/>
  <c r="AA82" i="23" s="1"/>
  <c r="AA89" i="23" s="1"/>
  <c r="AB82" i="23" s="1"/>
  <c r="AB89" i="23" s="1"/>
  <c r="AC82" i="23" s="1"/>
  <c r="AC89" i="23" s="1"/>
  <c r="AD82" i="23" s="1"/>
  <c r="AD89" i="23" s="1"/>
  <c r="AE82" i="23" s="1"/>
  <c r="AE89" i="23" s="1"/>
  <c r="AF82" i="23" s="1"/>
  <c r="AF89" i="23" s="1"/>
  <c r="AG82" i="23" s="1"/>
  <c r="AG89" i="23" s="1"/>
  <c r="AH82" i="23" s="1"/>
  <c r="AH89" i="23" s="1"/>
  <c r="AI82" i="23" s="1"/>
  <c r="AI89" i="23" s="1"/>
  <c r="AJ82" i="23" s="1"/>
  <c r="AJ89" i="23" s="1"/>
  <c r="AK82" i="23" s="1"/>
  <c r="AK89" i="23" s="1"/>
  <c r="AL82" i="23" s="1"/>
  <c r="AL89" i="23" s="1"/>
  <c r="AM82" i="23" s="1"/>
  <c r="AM89" i="23" s="1"/>
  <c r="AN82" i="23" s="1"/>
  <c r="AN89" i="23" s="1"/>
  <c r="AO82" i="23" s="1"/>
  <c r="AO89" i="23" s="1"/>
  <c r="AP82" i="23" s="1"/>
  <c r="AP89" i="23" s="1"/>
  <c r="AQ82" i="23" s="1"/>
  <c r="AQ89" i="23" s="1"/>
  <c r="AR82" i="23" s="1"/>
  <c r="AR89" i="23" s="1"/>
  <c r="AS82" i="23" s="1"/>
  <c r="AS89" i="23" s="1"/>
  <c r="AT82" i="23" s="1"/>
  <c r="AT89" i="23" s="1"/>
  <c r="AU82" i="23" s="1"/>
  <c r="AU89" i="23" s="1"/>
  <c r="AV82" i="23" s="1"/>
  <c r="AV89" i="23" s="1"/>
  <c r="AW82" i="23" s="1"/>
  <c r="AW89" i="23" s="1"/>
  <c r="AX82" i="23" s="1"/>
  <c r="AX89" i="23" s="1"/>
  <c r="AY82" i="23" s="1"/>
  <c r="AY89" i="23" s="1"/>
  <c r="AZ82" i="23" s="1"/>
  <c r="AZ89" i="23" s="1"/>
  <c r="BA82" i="23" s="1"/>
  <c r="BA89" i="23" s="1"/>
  <c r="BB82" i="23" s="1"/>
  <c r="BB89" i="23" s="1"/>
  <c r="BC82" i="23" s="1"/>
  <c r="BC89" i="23" s="1"/>
  <c r="BD82" i="23" s="1"/>
  <c r="BD89" i="23" s="1"/>
  <c r="BE82" i="23" s="1"/>
  <c r="BE89" i="23" s="1"/>
  <c r="BF82" i="23" s="1"/>
  <c r="BF89" i="23" s="1"/>
  <c r="BG82" i="23" s="1"/>
  <c r="BG89" i="23" s="1"/>
  <c r="BH82" i="23" s="1"/>
  <c r="BH89" i="23" s="1"/>
  <c r="BI82" i="23" s="1"/>
  <c r="BI89" i="23" s="1"/>
  <c r="BJ82" i="23" s="1"/>
  <c r="BJ89" i="23" s="1"/>
  <c r="BK82" i="23" s="1"/>
  <c r="BK89" i="23" s="1"/>
  <c r="H34" i="40" l="1"/>
  <c r="DL13" i="23"/>
  <c r="G36" i="40"/>
  <c r="DL48" i="23" s="1"/>
  <c r="CJ92" i="23"/>
  <c r="CJ101" i="23" s="1"/>
  <c r="CK92" i="23" s="1"/>
  <c r="CK101" i="23" s="1"/>
  <c r="CL92" i="23" s="1"/>
  <c r="CL101" i="23" s="1"/>
  <c r="CM92" i="23" s="1"/>
  <c r="CM101" i="23" s="1"/>
  <c r="CN92" i="23" s="1"/>
  <c r="CN101" i="23" s="1"/>
  <c r="CO92" i="23" s="1"/>
  <c r="CO101" i="23" s="1"/>
  <c r="CP92" i="23" s="1"/>
  <c r="CP101" i="23" s="1"/>
  <c r="CQ92" i="23" s="1"/>
  <c r="CQ101" i="23" s="1"/>
  <c r="CR92" i="23" s="1"/>
  <c r="CR101" i="23" s="1"/>
  <c r="CS92" i="23" s="1"/>
  <c r="CS101" i="23" s="1"/>
  <c r="CT92" i="23" s="1"/>
  <c r="CT101" i="23" s="1"/>
  <c r="CU92" i="23" s="1"/>
  <c r="CU101" i="23" s="1"/>
  <c r="CV92" i="23" s="1"/>
  <c r="CV101" i="23" s="1"/>
  <c r="CW92" i="23" s="1"/>
  <c r="CW101" i="23" s="1"/>
  <c r="CX92" i="23" s="1"/>
  <c r="CX101" i="23" s="1"/>
  <c r="CY92" i="23" s="1"/>
  <c r="CY101" i="23" s="1"/>
  <c r="CZ92" i="23" s="1"/>
  <c r="CZ101" i="23" s="1"/>
  <c r="DA92" i="23" s="1"/>
  <c r="DA101" i="23" s="1"/>
  <c r="DB92" i="23" s="1"/>
  <c r="DB101" i="23" s="1"/>
  <c r="DC92" i="23" s="1"/>
  <c r="DC101" i="23" s="1"/>
  <c r="DD92" i="23" s="1"/>
  <c r="DD101" i="23" s="1"/>
  <c r="DE92" i="23" s="1"/>
  <c r="DE101" i="23" s="1"/>
  <c r="DF92" i="23" s="1"/>
  <c r="DF101" i="23" s="1"/>
  <c r="DG92" i="23" s="1"/>
  <c r="DG101" i="23" s="1"/>
  <c r="DH92" i="23" s="1"/>
  <c r="CJ64" i="23"/>
  <c r="CJ70" i="23" s="1"/>
  <c r="CK64" i="23" s="1"/>
  <c r="CK70" i="23" s="1"/>
  <c r="CL64" i="23" s="1"/>
  <c r="CL70" i="23" s="1"/>
  <c r="CM64" i="23" s="1"/>
  <c r="CM70" i="23" s="1"/>
  <c r="CN64" i="23" s="1"/>
  <c r="CN70" i="23" s="1"/>
  <c r="CO64" i="23" s="1"/>
  <c r="CO70" i="23" s="1"/>
  <c r="CP64" i="23" s="1"/>
  <c r="CP70" i="23" s="1"/>
  <c r="CQ64" i="23" s="1"/>
  <c r="CQ70" i="23" s="1"/>
  <c r="CR64" i="23" s="1"/>
  <c r="CR70" i="23" s="1"/>
  <c r="CS64" i="23" s="1"/>
  <c r="CS70" i="23" s="1"/>
  <c r="CT64" i="23" s="1"/>
  <c r="CT70" i="23" s="1"/>
  <c r="CU64" i="23" s="1"/>
  <c r="CU70" i="23" s="1"/>
  <c r="CV64" i="23" s="1"/>
  <c r="CV70" i="23" s="1"/>
  <c r="CW64" i="23" s="1"/>
  <c r="CW70" i="23" s="1"/>
  <c r="CX64" i="23" s="1"/>
  <c r="CX70" i="23" s="1"/>
  <c r="CY64" i="23" s="1"/>
  <c r="CY70" i="23" s="1"/>
  <c r="CZ64" i="23" s="1"/>
  <c r="CZ70" i="23" s="1"/>
  <c r="DA64" i="23" s="1"/>
  <c r="DA70" i="23" s="1"/>
  <c r="DB64" i="23" s="1"/>
  <c r="DB70" i="23" s="1"/>
  <c r="DC64" i="23" s="1"/>
  <c r="DC70" i="23" s="1"/>
  <c r="BL82" i="23"/>
  <c r="BL89" i="23" s="1"/>
  <c r="BM82" i="23" s="1"/>
  <c r="BM89" i="23" s="1"/>
  <c r="BN82" i="23" s="1"/>
  <c r="BN89" i="23" s="1"/>
  <c r="BO82" i="23" s="1"/>
  <c r="BO89" i="23" s="1"/>
  <c r="BP82" i="23" s="1"/>
  <c r="BP89" i="23" s="1"/>
  <c r="BQ82" i="23" s="1"/>
  <c r="BQ89" i="23" s="1"/>
  <c r="BR82" i="23" s="1"/>
  <c r="BR89" i="23" s="1"/>
  <c r="BS82" i="23" s="1"/>
  <c r="BS89" i="23" s="1"/>
  <c r="BT82" i="23" s="1"/>
  <c r="BT89" i="23" s="1"/>
  <c r="BU82" i="23" s="1"/>
  <c r="BU89" i="23" s="1"/>
  <c r="BV82" i="23" s="1"/>
  <c r="BV89" i="23" s="1"/>
  <c r="BW82" i="23" s="1"/>
  <c r="BW89" i="23" s="1"/>
  <c r="BL113" i="23"/>
  <c r="BL119" i="23" s="1"/>
  <c r="BM113" i="23" s="1"/>
  <c r="BM119" i="23" s="1"/>
  <c r="BN113" i="23" s="1"/>
  <c r="BN119" i="23" s="1"/>
  <c r="BO113" i="23" s="1"/>
  <c r="BO119" i="23" s="1"/>
  <c r="BP113" i="23" s="1"/>
  <c r="BP119" i="23" s="1"/>
  <c r="BQ113" i="23" s="1"/>
  <c r="BQ119" i="23" s="1"/>
  <c r="BR113" i="23" s="1"/>
  <c r="BR119" i="23" s="1"/>
  <c r="BS113" i="23" s="1"/>
  <c r="BS119" i="23" s="1"/>
  <c r="BT113" i="23" s="1"/>
  <c r="BT119" i="23" s="1"/>
  <c r="BU113" i="23" s="1"/>
  <c r="BU119" i="23" s="1"/>
  <c r="BV113" i="23" s="1"/>
  <c r="BV119" i="23" s="1"/>
  <c r="BW113" i="23" s="1"/>
  <c r="BW119" i="23" s="1"/>
  <c r="BL104" i="23"/>
  <c r="BL110" i="23" s="1"/>
  <c r="BM104" i="23" s="1"/>
  <c r="BM110" i="23" s="1"/>
  <c r="BN104" i="23" s="1"/>
  <c r="BN110" i="23" s="1"/>
  <c r="BO104" i="23" s="1"/>
  <c r="BO110" i="23" s="1"/>
  <c r="BP104" i="23" s="1"/>
  <c r="BP110" i="23" s="1"/>
  <c r="BQ104" i="23" s="1"/>
  <c r="BQ110" i="23" s="1"/>
  <c r="BR104" i="23" s="1"/>
  <c r="BR110" i="23" s="1"/>
  <c r="BS104" i="23" s="1"/>
  <c r="BS110" i="23" s="1"/>
  <c r="BT104" i="23" s="1"/>
  <c r="BT110" i="23" s="1"/>
  <c r="BU104" i="23" s="1"/>
  <c r="BU110" i="23" s="1"/>
  <c r="BV104" i="23" s="1"/>
  <c r="BV110" i="23" s="1"/>
  <c r="BW104" i="23" s="1"/>
  <c r="BW110" i="23" s="1"/>
  <c r="F61" i="23"/>
  <c r="G53" i="23" s="1"/>
  <c r="DH101" i="23" l="1"/>
  <c r="DI92" i="23" s="1"/>
  <c r="DI101" i="23" s="1"/>
  <c r="DJ92" i="23" s="1"/>
  <c r="DJ101" i="23" s="1"/>
  <c r="DD64" i="23"/>
  <c r="DD70" i="23" s="1"/>
  <c r="I34" i="40"/>
  <c r="DM13" i="23"/>
  <c r="H36" i="40"/>
  <c r="DM48" i="23" s="1"/>
  <c r="BX113" i="23"/>
  <c r="BX119" i="23" s="1"/>
  <c r="BY113" i="23" s="1"/>
  <c r="BY119" i="23" s="1"/>
  <c r="BZ113" i="23" s="1"/>
  <c r="BZ119" i="23" s="1"/>
  <c r="CA113" i="23" s="1"/>
  <c r="CA119" i="23" s="1"/>
  <c r="CB113" i="23" s="1"/>
  <c r="CB119" i="23" s="1"/>
  <c r="CC113" i="23" s="1"/>
  <c r="CC119" i="23" s="1"/>
  <c r="CD113" i="23" s="1"/>
  <c r="CD119" i="23" s="1"/>
  <c r="CE113" i="23" s="1"/>
  <c r="CE119" i="23" s="1"/>
  <c r="CF113" i="23" s="1"/>
  <c r="CF119" i="23" s="1"/>
  <c r="CG113" i="23" s="1"/>
  <c r="CG119" i="23" s="1"/>
  <c r="CH113" i="23" s="1"/>
  <c r="CH119" i="23" s="1"/>
  <c r="CI113" i="23" s="1"/>
  <c r="CI119" i="23" s="1"/>
  <c r="BX104" i="23"/>
  <c r="BX110" i="23" s="1"/>
  <c r="BY104" i="23" s="1"/>
  <c r="BY110" i="23" s="1"/>
  <c r="BZ104" i="23" s="1"/>
  <c r="BZ110" i="23" s="1"/>
  <c r="CA104" i="23" s="1"/>
  <c r="CA110" i="23" s="1"/>
  <c r="CB104" i="23" s="1"/>
  <c r="CB110" i="23" s="1"/>
  <c r="CC104" i="23" s="1"/>
  <c r="CC110" i="23" s="1"/>
  <c r="CD104" i="23" s="1"/>
  <c r="CD110" i="23" s="1"/>
  <c r="CE104" i="23" s="1"/>
  <c r="CE110" i="23" s="1"/>
  <c r="CF104" i="23" s="1"/>
  <c r="CF110" i="23" s="1"/>
  <c r="CG104" i="23" s="1"/>
  <c r="CG110" i="23" s="1"/>
  <c r="CH104" i="23" s="1"/>
  <c r="CH110" i="23" s="1"/>
  <c r="CI104" i="23" s="1"/>
  <c r="CI110" i="23" s="1"/>
  <c r="BX82" i="23"/>
  <c r="BX89" i="23" s="1"/>
  <c r="BY82" i="23" s="1"/>
  <c r="BY89" i="23" s="1"/>
  <c r="BZ82" i="23" s="1"/>
  <c r="BZ89" i="23" s="1"/>
  <c r="CA82" i="23" s="1"/>
  <c r="CA89" i="23" s="1"/>
  <c r="CB82" i="23" s="1"/>
  <c r="CB89" i="23" s="1"/>
  <c r="CC82" i="23" s="1"/>
  <c r="CC89" i="23" s="1"/>
  <c r="CD82" i="23" s="1"/>
  <c r="CD89" i="23" s="1"/>
  <c r="CE82" i="23" s="1"/>
  <c r="CE89" i="23" s="1"/>
  <c r="CF82" i="23" s="1"/>
  <c r="CF89" i="23" s="1"/>
  <c r="CG82" i="23" s="1"/>
  <c r="CG89" i="23" s="1"/>
  <c r="CH82" i="23" s="1"/>
  <c r="CH89" i="23" s="1"/>
  <c r="CI82" i="23" s="1"/>
  <c r="CI89" i="23" s="1"/>
  <c r="G61" i="23"/>
  <c r="H53" i="23" s="1"/>
  <c r="DE64" i="23" l="1"/>
  <c r="DE70" i="23" s="1"/>
  <c r="J34" i="40"/>
  <c r="DN13" i="23"/>
  <c r="I36" i="40"/>
  <c r="DN48" i="23" s="1"/>
  <c r="CJ82" i="23"/>
  <c r="CJ89" i="23" s="1"/>
  <c r="CK82" i="23" s="1"/>
  <c r="CK89" i="23" s="1"/>
  <c r="CL82" i="23" s="1"/>
  <c r="CL89" i="23" s="1"/>
  <c r="CM82" i="23" s="1"/>
  <c r="CM89" i="23" s="1"/>
  <c r="CN82" i="23" s="1"/>
  <c r="CN89" i="23" s="1"/>
  <c r="CO82" i="23" s="1"/>
  <c r="CO89" i="23" s="1"/>
  <c r="CP82" i="23" s="1"/>
  <c r="CP89" i="23" s="1"/>
  <c r="CQ82" i="23" s="1"/>
  <c r="CQ89" i="23" s="1"/>
  <c r="CR82" i="23" s="1"/>
  <c r="CR89" i="23" s="1"/>
  <c r="CS82" i="23" s="1"/>
  <c r="CS89" i="23" s="1"/>
  <c r="CT82" i="23" s="1"/>
  <c r="CT89" i="23" s="1"/>
  <c r="CU82" i="23" s="1"/>
  <c r="CU89" i="23" s="1"/>
  <c r="CV82" i="23" s="1"/>
  <c r="CV89" i="23" s="1"/>
  <c r="CW82" i="23" s="1"/>
  <c r="CW89" i="23" s="1"/>
  <c r="CX82" i="23" s="1"/>
  <c r="CX89" i="23" s="1"/>
  <c r="CY82" i="23" s="1"/>
  <c r="CY89" i="23" s="1"/>
  <c r="CZ82" i="23" s="1"/>
  <c r="CZ89" i="23" s="1"/>
  <c r="DA82" i="23" s="1"/>
  <c r="DA89" i="23" s="1"/>
  <c r="DB82" i="23" s="1"/>
  <c r="DB89" i="23" s="1"/>
  <c r="DC82" i="23" s="1"/>
  <c r="DC89" i="23" s="1"/>
  <c r="CJ104" i="23"/>
  <c r="CJ110" i="23" s="1"/>
  <c r="CK104" i="23" s="1"/>
  <c r="CK110" i="23" s="1"/>
  <c r="CL104" i="23" s="1"/>
  <c r="CL110" i="23" s="1"/>
  <c r="CM104" i="23" s="1"/>
  <c r="CM110" i="23" s="1"/>
  <c r="CN104" i="23" s="1"/>
  <c r="CN110" i="23" s="1"/>
  <c r="CO104" i="23" s="1"/>
  <c r="CO110" i="23" s="1"/>
  <c r="CP104" i="23" s="1"/>
  <c r="CP110" i="23" s="1"/>
  <c r="CQ104" i="23" s="1"/>
  <c r="CQ110" i="23" s="1"/>
  <c r="CR104" i="23" s="1"/>
  <c r="CR110" i="23" s="1"/>
  <c r="CS104" i="23" s="1"/>
  <c r="CS110" i="23" s="1"/>
  <c r="CT104" i="23" s="1"/>
  <c r="CT110" i="23" s="1"/>
  <c r="CU104" i="23" s="1"/>
  <c r="CU110" i="23" s="1"/>
  <c r="CJ113" i="23"/>
  <c r="CJ119" i="23" s="1"/>
  <c r="CK113" i="23" s="1"/>
  <c r="CK119" i="23" s="1"/>
  <c r="CL113" i="23" s="1"/>
  <c r="CL119" i="23" s="1"/>
  <c r="CM113" i="23" s="1"/>
  <c r="CM119" i="23" s="1"/>
  <c r="CN113" i="23" s="1"/>
  <c r="CN119" i="23" s="1"/>
  <c r="CO113" i="23" s="1"/>
  <c r="CO119" i="23" s="1"/>
  <c r="CP113" i="23" s="1"/>
  <c r="CP119" i="23" s="1"/>
  <c r="CQ113" i="23" s="1"/>
  <c r="CQ119" i="23" s="1"/>
  <c r="CR113" i="23" s="1"/>
  <c r="CR119" i="23" s="1"/>
  <c r="CS113" i="23" s="1"/>
  <c r="CS119" i="23" s="1"/>
  <c r="CT113" i="23" s="1"/>
  <c r="CT119" i="23" s="1"/>
  <c r="CU113" i="23" s="1"/>
  <c r="CU119" i="23" s="1"/>
  <c r="DK92" i="23"/>
  <c r="DK101" i="23" s="1"/>
  <c r="DL92" i="23" s="1"/>
  <c r="DL101" i="23" s="1"/>
  <c r="DM92" i="23" s="1"/>
  <c r="DM101" i="23" s="1"/>
  <c r="DN92" i="23" s="1"/>
  <c r="DN101" i="23" s="1"/>
  <c r="DO92" i="23" s="1"/>
  <c r="DO101" i="23" s="1"/>
  <c r="DP92" i="23" s="1"/>
  <c r="DP101" i="23" s="1"/>
  <c r="DQ92" i="23" s="1"/>
  <c r="DQ101" i="23" s="1"/>
  <c r="DR92" i="23" s="1"/>
  <c r="DR101" i="23" s="1"/>
  <c r="DS92" i="23" s="1"/>
  <c r="DS101" i="23" s="1"/>
  <c r="DT92" i="23" s="1"/>
  <c r="DT101" i="23" s="1"/>
  <c r="DU92" i="23" s="1"/>
  <c r="DU101" i="23" s="1"/>
  <c r="DV92" i="23" s="1"/>
  <c r="DV101" i="23" s="1"/>
  <c r="DW92" i="23" s="1"/>
  <c r="DW101" i="23" s="1"/>
  <c r="H61" i="23"/>
  <c r="I53" i="23" s="1"/>
  <c r="DD82" i="23" l="1"/>
  <c r="DD89" i="23" s="1"/>
  <c r="DF64" i="23"/>
  <c r="DF70" i="23" s="1"/>
  <c r="K34" i="40"/>
  <c r="DO13" i="23"/>
  <c r="J36" i="40"/>
  <c r="DO48" i="23" s="1"/>
  <c r="CV113" i="23"/>
  <c r="CV119" i="23" s="1"/>
  <c r="CW113" i="23" s="1"/>
  <c r="CV104" i="23"/>
  <c r="I61" i="23"/>
  <c r="J53" i="23" s="1"/>
  <c r="CW119" i="23" l="1"/>
  <c r="DE82" i="23"/>
  <c r="DE89" i="23" s="1"/>
  <c r="DG64" i="23"/>
  <c r="L34" i="40"/>
  <c r="DP13" i="23"/>
  <c r="K36" i="40"/>
  <c r="DP48" i="23" s="1"/>
  <c r="CV110" i="23"/>
  <c r="CW104" i="23" s="1"/>
  <c r="CW110" i="23" s="1"/>
  <c r="CX104" i="23" s="1"/>
  <c r="J61" i="23"/>
  <c r="K53" i="23" s="1"/>
  <c r="CX113" i="23" l="1"/>
  <c r="CX119" i="23" s="1"/>
  <c r="CY113" i="23"/>
  <c r="DF82" i="23"/>
  <c r="DF89" i="23" s="1"/>
  <c r="DG70" i="23"/>
  <c r="DH64" i="23" s="1"/>
  <c r="DH70" i="23" s="1"/>
  <c r="M34" i="40"/>
  <c r="DQ13" i="23"/>
  <c r="L36" i="40"/>
  <c r="DQ48" i="23" s="1"/>
  <c r="CX110" i="23"/>
  <c r="CY104" i="23" s="1"/>
  <c r="K61" i="23"/>
  <c r="L53" i="23" s="1"/>
  <c r="CY119" i="23" l="1"/>
  <c r="DG82" i="23"/>
  <c r="DG89" i="23" s="1"/>
  <c r="N34" i="40"/>
  <c r="DR13" i="23"/>
  <c r="M36" i="40"/>
  <c r="DR48" i="23" s="1"/>
  <c r="CY110" i="23"/>
  <c r="CZ104" i="23" s="1"/>
  <c r="L61" i="23"/>
  <c r="M53" i="23" s="1"/>
  <c r="CZ113" i="23" l="1"/>
  <c r="DH82" i="23"/>
  <c r="DH89" i="23" s="1"/>
  <c r="O34" i="40"/>
  <c r="DS13" i="23"/>
  <c r="N36" i="40"/>
  <c r="DS48" i="23" s="1"/>
  <c r="CZ110" i="23"/>
  <c r="DA104" i="23" s="1"/>
  <c r="M61" i="23"/>
  <c r="N53" i="23" s="1"/>
  <c r="CZ119" i="23" l="1"/>
  <c r="DI82" i="23"/>
  <c r="DI89" i="23" s="1"/>
  <c r="DT13" i="23"/>
  <c r="O36" i="40"/>
  <c r="DT48" i="23" s="1"/>
  <c r="DA110" i="23"/>
  <c r="DB104" i="23" s="1"/>
  <c r="N61" i="23"/>
  <c r="O53" i="23" s="1"/>
  <c r="DA113" i="23" l="1"/>
  <c r="DJ82" i="23"/>
  <c r="DJ89" i="23" s="1"/>
  <c r="DK82" i="23" s="1"/>
  <c r="DK89" i="23" s="1"/>
  <c r="DL82" i="23" s="1"/>
  <c r="DL89" i="23" s="1"/>
  <c r="DM82" i="23" s="1"/>
  <c r="DM89" i="23" s="1"/>
  <c r="DN82" i="23" s="1"/>
  <c r="DN89" i="23" s="1"/>
  <c r="DO82" i="23" s="1"/>
  <c r="DO89" i="23" s="1"/>
  <c r="DP82" i="23" s="1"/>
  <c r="DP89" i="23" s="1"/>
  <c r="DQ82" i="23" s="1"/>
  <c r="DQ89" i="23" s="1"/>
  <c r="DR82" i="23" s="1"/>
  <c r="DR89" i="23" s="1"/>
  <c r="DS82" i="23" s="1"/>
  <c r="DB110" i="23"/>
  <c r="DC104" i="23" s="1"/>
  <c r="DC110" i="23" s="1"/>
  <c r="O61" i="23"/>
  <c r="P53" i="23" s="1"/>
  <c r="DA119" i="23" l="1"/>
  <c r="DD104" i="23"/>
  <c r="DD110" i="23" s="1"/>
  <c r="P61" i="23"/>
  <c r="Q53" i="23" s="1"/>
  <c r="DB113" i="23" l="1"/>
  <c r="DE104" i="23"/>
  <c r="Q61" i="23"/>
  <c r="R53" i="23" s="1"/>
  <c r="DB119" i="23" l="1"/>
  <c r="DE110" i="23"/>
  <c r="DF104" i="23" s="1"/>
  <c r="DF110" i="23" s="1"/>
  <c r="DG104" i="23" s="1"/>
  <c r="R61" i="23"/>
  <c r="S53" i="23" s="1"/>
  <c r="DC113" i="23" l="1"/>
  <c r="DG110" i="23"/>
  <c r="DH104" i="23" s="1"/>
  <c r="DH110" i="23" s="1"/>
  <c r="DI104" i="23" s="1"/>
  <c r="DI110" i="23" s="1"/>
  <c r="DJ104" i="23" s="1"/>
  <c r="DJ110" i="23" s="1"/>
  <c r="S61" i="23"/>
  <c r="T53" i="23" s="1"/>
  <c r="DC119" i="23" l="1"/>
  <c r="DK104" i="23"/>
  <c r="DK110" i="23" s="1"/>
  <c r="DL104" i="23" s="1"/>
  <c r="DL110" i="23" s="1"/>
  <c r="DM104" i="23" s="1"/>
  <c r="DM110" i="23" s="1"/>
  <c r="DN104" i="23" s="1"/>
  <c r="DN110" i="23" s="1"/>
  <c r="DO104" i="23" s="1"/>
  <c r="DO110" i="23" s="1"/>
  <c r="DP104" i="23" s="1"/>
  <c r="DP110" i="23" s="1"/>
  <c r="DQ104" i="23" s="1"/>
  <c r="DQ110" i="23" s="1"/>
  <c r="DR104" i="23" s="1"/>
  <c r="DR110" i="23" s="1"/>
  <c r="DS104" i="23" s="1"/>
  <c r="T61" i="23"/>
  <c r="U53" i="23" s="1"/>
  <c r="DD113" i="23" l="1"/>
  <c r="U61" i="23"/>
  <c r="V53" i="23" s="1"/>
  <c r="DD119" i="23" l="1"/>
  <c r="V61" i="23"/>
  <c r="W53" i="23" s="1"/>
  <c r="DE113" i="23" l="1"/>
  <c r="W61" i="23"/>
  <c r="X53" i="23" s="1"/>
  <c r="DE119" i="23" l="1"/>
  <c r="X61" i="23"/>
  <c r="Y53" i="23" s="1"/>
  <c r="DF113" i="23" l="1"/>
  <c r="Y61" i="23"/>
  <c r="Z53" i="23" s="1"/>
  <c r="DF119" i="23" l="1"/>
  <c r="Z61" i="23"/>
  <c r="AA53" i="23" s="1"/>
  <c r="DG113" i="23" l="1"/>
  <c r="AA61" i="23"/>
  <c r="AB53" i="23" s="1"/>
  <c r="DG119" i="23" l="1"/>
  <c r="AB61" i="23"/>
  <c r="AC53" i="23" s="1"/>
  <c r="DH113" i="23" l="1"/>
  <c r="AC61" i="23"/>
  <c r="AD53" i="23" s="1"/>
  <c r="DH119" i="23" l="1"/>
  <c r="AD61" i="23"/>
  <c r="AE53" i="23" s="1"/>
  <c r="DI113" i="23" l="1"/>
  <c r="AE61" i="23"/>
  <c r="AF53" i="23" s="1"/>
  <c r="DI119" i="23" l="1"/>
  <c r="AF61" i="23"/>
  <c r="AG53" i="23" s="1"/>
  <c r="DJ113" i="23" l="1"/>
  <c r="AG61" i="23"/>
  <c r="AH53" i="23" s="1"/>
  <c r="DJ119" i="23" l="1"/>
  <c r="AH61" i="23"/>
  <c r="AI53" i="23" s="1"/>
  <c r="DK113" i="23" l="1"/>
  <c r="AI61" i="23"/>
  <c r="AJ53" i="23" s="1"/>
  <c r="DK119" i="23" l="1"/>
  <c r="AJ61" i="23"/>
  <c r="AK53" i="23" s="1"/>
  <c r="DL113" i="23" l="1"/>
  <c r="AK61" i="23"/>
  <c r="AL53" i="23" s="1"/>
  <c r="DL119" i="23" l="1"/>
  <c r="AL61" i="23"/>
  <c r="AM53" i="23" s="1"/>
  <c r="DM113" i="23" l="1"/>
  <c r="AM61" i="23"/>
  <c r="AN53" i="23" s="1"/>
  <c r="DM119" i="23" l="1"/>
  <c r="AN61" i="23"/>
  <c r="AO53" i="23" s="1"/>
  <c r="DN113" i="23" l="1"/>
  <c r="AO61" i="23"/>
  <c r="AP53" i="23" s="1"/>
  <c r="DN119" i="23" l="1"/>
  <c r="AP61" i="23"/>
  <c r="AQ53" i="23" s="1"/>
  <c r="DO113" i="23" l="1"/>
  <c r="AQ61" i="23"/>
  <c r="AR53" i="23" s="1"/>
  <c r="DO119" i="23" l="1"/>
  <c r="AR61" i="23"/>
  <c r="AS53" i="23" s="1"/>
  <c r="DP113" i="23" l="1"/>
  <c r="AS61" i="23"/>
  <c r="AT53" i="23" s="1"/>
  <c r="DP119" i="23" l="1"/>
  <c r="AT61" i="23"/>
  <c r="AU53" i="23" s="1"/>
  <c r="DQ113" i="23" l="1"/>
  <c r="AU61" i="23"/>
  <c r="AV53" i="23" s="1"/>
  <c r="DQ119" i="23" l="1"/>
  <c r="AV61" i="23"/>
  <c r="AW53" i="23" s="1"/>
  <c r="DR113" i="23" l="1"/>
  <c r="AW61" i="23"/>
  <c r="AX53" i="23" s="1"/>
  <c r="DR119" i="23" l="1"/>
  <c r="AX61" i="23"/>
  <c r="AY53" i="23" s="1"/>
  <c r="DS113" i="23" l="1"/>
  <c r="AY61" i="23"/>
  <c r="AZ53" i="23" s="1"/>
  <c r="DS119" i="23" l="1"/>
  <c r="AZ61" i="23"/>
  <c r="BA53" i="23" s="1"/>
  <c r="BA61" i="23" l="1"/>
  <c r="BB53" i="23" s="1"/>
  <c r="BB61" i="23" l="1"/>
  <c r="BC53" i="23" s="1"/>
  <c r="BC61" i="23" l="1"/>
  <c r="BD53" i="23" s="1"/>
  <c r="BD61" i="23" l="1"/>
  <c r="BE53" i="23" l="1"/>
  <c r="BE61" i="23" s="1"/>
  <c r="BF53" i="23" l="1"/>
  <c r="BF61" i="23" s="1"/>
  <c r="BG53" i="23" l="1"/>
  <c r="BG61" i="23" s="1"/>
  <c r="BH53" i="23" l="1"/>
  <c r="BH61" i="23" s="1"/>
  <c r="BI53" i="23" l="1"/>
  <c r="BI61" i="23" s="1"/>
  <c r="BJ53" i="23" l="1"/>
  <c r="BJ61" i="23" s="1"/>
  <c r="BK53" i="23" l="1"/>
  <c r="BK61" i="23" l="1"/>
  <c r="BL53" i="23" s="1"/>
  <c r="BL61" i="23" s="1"/>
  <c r="BM53" i="23" s="1"/>
  <c r="BM61" i="23" s="1"/>
  <c r="BN53" i="23" s="1"/>
  <c r="BN61" i="23" s="1"/>
  <c r="BO53" i="23" s="1"/>
  <c r="BO61" i="23" s="1"/>
  <c r="BP53" i="23" s="1"/>
  <c r="BP61" i="23" s="1"/>
  <c r="BQ53" i="23" s="1"/>
  <c r="BQ61" i="23" s="1"/>
  <c r="BR53" i="23" s="1"/>
  <c r="BR61" i="23" s="1"/>
  <c r="BS53" i="23" s="1"/>
  <c r="BS61" i="23" s="1"/>
  <c r="BT53" i="23" s="1"/>
  <c r="BT61" i="23" s="1"/>
  <c r="BU53" i="23" s="1"/>
  <c r="BU61" i="23" s="1"/>
  <c r="BV53" i="23" s="1"/>
  <c r="BV61" i="23" s="1"/>
  <c r="BW53" i="23" s="1"/>
  <c r="BW61" i="23" s="1"/>
  <c r="BX53" i="23" s="1"/>
  <c r="BX61" i="23" s="1"/>
  <c r="BY53" i="23" s="1"/>
  <c r="BY61" i="23" s="1"/>
  <c r="BZ53" i="23" s="1"/>
  <c r="BZ61" i="23" s="1"/>
  <c r="CA53" i="23" s="1"/>
  <c r="CA61" i="23" s="1"/>
  <c r="CB53" i="23" s="1"/>
  <c r="CB61" i="23" s="1"/>
  <c r="CC53" i="23" s="1"/>
  <c r="CC61" i="23" s="1"/>
  <c r="CD53" i="23" s="1"/>
  <c r="CD61" i="23" s="1"/>
  <c r="CE53" i="23" s="1"/>
  <c r="CE61" i="23" s="1"/>
  <c r="CF53" i="23" s="1"/>
  <c r="CF61" i="23" s="1"/>
  <c r="CG53" i="23" s="1"/>
  <c r="CG61" i="23" s="1"/>
  <c r="CH53" i="23" s="1"/>
  <c r="CH61" i="23" s="1"/>
  <c r="CI53" i="23" s="1"/>
  <c r="CI61" i="23" s="1"/>
  <c r="CJ53" i="23" l="1"/>
  <c r="CJ61" i="23" s="1"/>
  <c r="CK53" i="23" s="1"/>
  <c r="CK61" i="23" s="1"/>
  <c r="CL53" i="23" s="1"/>
  <c r="CL61" i="23" s="1"/>
  <c r="CM53" i="23" s="1"/>
  <c r="CM61" i="23" s="1"/>
  <c r="CN53" i="23" s="1"/>
  <c r="CN61" i="23" s="1"/>
  <c r="CO53" i="23" s="1"/>
  <c r="CO61" i="23" s="1"/>
  <c r="CP53" i="23" s="1"/>
  <c r="CP61" i="23" s="1"/>
  <c r="CQ53" i="23" s="1"/>
  <c r="CQ61" i="23" s="1"/>
  <c r="CR53" i="23" s="1"/>
  <c r="CR61" i="23" s="1"/>
  <c r="CS53" i="23" s="1"/>
  <c r="CS61" i="23" s="1"/>
  <c r="CT53" i="23" s="1"/>
  <c r="CT61" i="23" s="1"/>
  <c r="CU53" i="23" s="1"/>
  <c r="CU61" i="23" s="1"/>
  <c r="CV53" i="23" l="1"/>
  <c r="CV61" i="23" l="1"/>
  <c r="CW53" i="23" s="1"/>
  <c r="CW61" i="23" l="1"/>
  <c r="CX53" i="23" s="1"/>
  <c r="CX61" i="23" l="1"/>
  <c r="CY53" i="23" s="1"/>
  <c r="CY61" i="23" l="1"/>
  <c r="CZ53" i="23" s="1"/>
  <c r="CZ61" i="23" l="1"/>
  <c r="DA53" i="23" s="1"/>
  <c r="DA61" i="23" l="1"/>
  <c r="DB53" i="23" s="1"/>
  <c r="DB61" i="23" l="1"/>
  <c r="DC53" i="23" s="1"/>
  <c r="DC61" i="23" l="1"/>
  <c r="DD53" i="23" s="1"/>
  <c r="DD61" i="23" l="1"/>
  <c r="DE53" i="23" s="1"/>
  <c r="DE61" i="23" l="1"/>
  <c r="DF53" i="23" s="1"/>
  <c r="DF61" i="23" l="1"/>
  <c r="DG53" i="23" s="1"/>
  <c r="DG61" i="23" l="1"/>
  <c r="DH53" i="23" s="1"/>
  <c r="DH61" i="23" l="1"/>
  <c r="DI53" i="23" s="1"/>
  <c r="DI61" i="23" s="1"/>
  <c r="DJ53" i="23" s="1"/>
  <c r="DJ61" i="23" s="1"/>
  <c r="DK53" i="23" s="1"/>
  <c r="DK61" i="23" s="1"/>
  <c r="DL53" i="23" s="1"/>
  <c r="DL61" i="23" s="1"/>
  <c r="DM53" i="23" s="1"/>
  <c r="DM61" i="23" s="1"/>
  <c r="DN53" i="23" s="1"/>
  <c r="DN61" i="23" s="1"/>
  <c r="DO53" i="23" s="1"/>
  <c r="DO61" i="23" s="1"/>
  <c r="DP53" i="23" s="1"/>
  <c r="DP61" i="23" l="1"/>
  <c r="DQ53" i="23" l="1"/>
  <c r="DQ61" i="23" l="1"/>
  <c r="DR53" i="23" l="1"/>
  <c r="DR61" i="23" l="1"/>
  <c r="DS53" i="23" l="1"/>
  <c r="DS61" i="23" l="1"/>
  <c r="DT53" i="23" l="1"/>
  <c r="DT61" i="23" l="1"/>
  <c r="DU53" i="23" l="1"/>
  <c r="DU61" i="23" l="1"/>
  <c r="DV53" i="23" l="1"/>
  <c r="DV61" i="23" l="1"/>
  <c r="DW53" i="23" l="1"/>
  <c r="DW61" i="23" l="1"/>
  <c r="BJ78" i="23" l="1"/>
  <c r="BI78" i="23"/>
  <c r="BH78" i="23"/>
  <c r="BG78" i="23"/>
  <c r="BF78" i="23"/>
  <c r="BE78" i="23"/>
  <c r="BD78" i="23"/>
  <c r="BC78" i="23"/>
  <c r="BB78" i="23"/>
  <c r="BA78" i="23"/>
  <c r="AZ78" i="23"/>
  <c r="AY78" i="23"/>
  <c r="AX78" i="23"/>
  <c r="AW78" i="23"/>
  <c r="AV78" i="23"/>
  <c r="AU78" i="23"/>
  <c r="AT78" i="23"/>
  <c r="AS78" i="23"/>
  <c r="AR78" i="23"/>
  <c r="AQ78" i="23"/>
  <c r="AP78" i="23"/>
  <c r="AO78" i="23"/>
  <c r="AN78" i="23"/>
  <c r="AM78" i="23"/>
  <c r="AL78" i="23"/>
  <c r="AK78" i="23"/>
  <c r="AJ78" i="23"/>
  <c r="AI78" i="23"/>
  <c r="AH78" i="23"/>
  <c r="AG78" i="23"/>
  <c r="AF78" i="23"/>
  <c r="AE78" i="23"/>
  <c r="AD78" i="23"/>
  <c r="AC78" i="23"/>
  <c r="AB78" i="23"/>
  <c r="AA78" i="23"/>
  <c r="Z78" i="23"/>
  <c r="Y78" i="23"/>
  <c r="X78" i="23"/>
  <c r="W78" i="23"/>
  <c r="V78" i="23"/>
  <c r="U78" i="23"/>
  <c r="T78" i="23"/>
  <c r="S78" i="23"/>
  <c r="R78" i="23"/>
  <c r="Q78" i="23"/>
  <c r="P78" i="23"/>
  <c r="O78" i="23"/>
  <c r="N78" i="23"/>
  <c r="M78" i="23"/>
  <c r="L78" i="23"/>
  <c r="K78" i="23"/>
  <c r="J78" i="23"/>
  <c r="I78" i="23"/>
  <c r="H78" i="23"/>
  <c r="G78" i="23"/>
  <c r="F78" i="23"/>
  <c r="E78" i="23"/>
  <c r="D78" i="23"/>
  <c r="D79" i="23" s="1"/>
  <c r="E73" i="23" s="1"/>
  <c r="BK78" i="23"/>
  <c r="BK49" i="23"/>
  <c r="BJ49" i="23"/>
  <c r="BI49" i="23"/>
  <c r="BH49" i="23"/>
  <c r="BG49" i="23"/>
  <c r="BF49" i="23"/>
  <c r="BE49" i="23"/>
  <c r="BD49" i="23"/>
  <c r="BC49" i="23"/>
  <c r="BB49" i="23"/>
  <c r="BA49" i="23"/>
  <c r="AZ49" i="23"/>
  <c r="AY49" i="23"/>
  <c r="AX49" i="23"/>
  <c r="AW49" i="23"/>
  <c r="AV49" i="23"/>
  <c r="AU49" i="23"/>
  <c r="AT49" i="23"/>
  <c r="AS49" i="23"/>
  <c r="AR49" i="23"/>
  <c r="AQ49" i="23"/>
  <c r="AP49" i="23"/>
  <c r="AO49" i="23"/>
  <c r="AN49" i="23"/>
  <c r="AM49" i="23"/>
  <c r="AL49" i="23"/>
  <c r="AK49" i="23"/>
  <c r="AJ49" i="23"/>
  <c r="AI49" i="23"/>
  <c r="AH49" i="23"/>
  <c r="AG49" i="23"/>
  <c r="AF49" i="23"/>
  <c r="AE49" i="23"/>
  <c r="AD49" i="23"/>
  <c r="AC49" i="23"/>
  <c r="AB49" i="23"/>
  <c r="AA49" i="23"/>
  <c r="Z49" i="23"/>
  <c r="Y49" i="23"/>
  <c r="X49" i="23"/>
  <c r="W49" i="23"/>
  <c r="V49" i="23"/>
  <c r="U49" i="23"/>
  <c r="T49" i="23"/>
  <c r="S49" i="23"/>
  <c r="R49" i="23"/>
  <c r="Q49" i="23"/>
  <c r="P49" i="23"/>
  <c r="O49" i="23"/>
  <c r="N49" i="23"/>
  <c r="M49" i="23"/>
  <c r="L49" i="23"/>
  <c r="K49" i="23"/>
  <c r="I49" i="23"/>
  <c r="H49" i="23"/>
  <c r="G49" i="23"/>
  <c r="F49" i="23"/>
  <c r="E49" i="23"/>
  <c r="D49" i="23"/>
  <c r="D50" i="23" s="1"/>
  <c r="E44" i="23" s="1"/>
  <c r="BJ40" i="23"/>
  <c r="BI40" i="23"/>
  <c r="BH40" i="23"/>
  <c r="BG40" i="23"/>
  <c r="BF40" i="23"/>
  <c r="BE40" i="23"/>
  <c r="BD40" i="23"/>
  <c r="BC40" i="23"/>
  <c r="BB40" i="23"/>
  <c r="BA40" i="23"/>
  <c r="AZ40" i="23"/>
  <c r="AY40" i="23"/>
  <c r="AX40" i="23"/>
  <c r="AW40" i="23"/>
  <c r="AV40" i="23"/>
  <c r="AU40" i="23"/>
  <c r="AT40" i="23"/>
  <c r="AS40" i="23"/>
  <c r="AR40" i="23"/>
  <c r="AQ40" i="23"/>
  <c r="AP40" i="23"/>
  <c r="AO40" i="23"/>
  <c r="AN40" i="23"/>
  <c r="AM40" i="23"/>
  <c r="AL40" i="23"/>
  <c r="AK40" i="23"/>
  <c r="AJ40" i="23"/>
  <c r="AI40" i="23"/>
  <c r="AH40" i="23"/>
  <c r="AG40" i="23"/>
  <c r="AF40" i="23"/>
  <c r="AE40" i="23"/>
  <c r="AD40" i="23"/>
  <c r="AC40" i="23"/>
  <c r="AB40" i="23"/>
  <c r="AA40" i="23"/>
  <c r="Z40" i="23"/>
  <c r="Y40" i="23"/>
  <c r="X40" i="23"/>
  <c r="W40" i="23"/>
  <c r="V40" i="23"/>
  <c r="U40" i="23"/>
  <c r="T40" i="23"/>
  <c r="S40" i="23"/>
  <c r="R40" i="23"/>
  <c r="Q40" i="23"/>
  <c r="P40" i="23"/>
  <c r="O40" i="23"/>
  <c r="N40" i="23"/>
  <c r="M40" i="23"/>
  <c r="L40" i="23"/>
  <c r="K40" i="23"/>
  <c r="J40" i="23"/>
  <c r="I40" i="23"/>
  <c r="H40" i="23"/>
  <c r="G40" i="23"/>
  <c r="F40" i="23"/>
  <c r="E40" i="23"/>
  <c r="D40" i="23"/>
  <c r="D41" i="23" s="1"/>
  <c r="E36" i="23" s="1"/>
  <c r="BK40" i="23"/>
  <c r="BJ32" i="23"/>
  <c r="BJ123" i="23" s="1"/>
  <c r="BI32" i="23"/>
  <c r="BI123" i="23" s="1"/>
  <c r="BH32" i="23"/>
  <c r="BH123" i="23" s="1"/>
  <c r="BG32" i="23"/>
  <c r="BG123" i="23" s="1"/>
  <c r="BF32" i="23"/>
  <c r="BF123" i="23" s="1"/>
  <c r="BE32" i="23"/>
  <c r="BD32" i="23"/>
  <c r="BC32" i="23"/>
  <c r="BB32" i="23"/>
  <c r="BB123" i="23" s="1"/>
  <c r="BA32" i="23"/>
  <c r="BA123" i="23" s="1"/>
  <c r="AZ32" i="23"/>
  <c r="AZ123" i="23" s="1"/>
  <c r="AY32" i="23"/>
  <c r="AY123" i="23" s="1"/>
  <c r="AX32" i="23"/>
  <c r="AX123" i="23" s="1"/>
  <c r="AW32" i="23"/>
  <c r="AV32" i="23"/>
  <c r="AU32" i="23"/>
  <c r="AT32" i="23"/>
  <c r="AT123" i="23" s="1"/>
  <c r="AS32" i="23"/>
  <c r="AS123" i="23" s="1"/>
  <c r="AR32" i="23"/>
  <c r="AR123" i="23" s="1"/>
  <c r="AQ32" i="23"/>
  <c r="AQ123" i="23" s="1"/>
  <c r="AP32" i="23"/>
  <c r="AP123" i="23" s="1"/>
  <c r="AO32" i="23"/>
  <c r="AN32" i="23"/>
  <c r="AM32" i="23"/>
  <c r="AL32" i="23"/>
  <c r="AL123" i="23" s="1"/>
  <c r="AK32" i="23"/>
  <c r="AK123" i="23" s="1"/>
  <c r="AJ32" i="23"/>
  <c r="AJ123" i="23" s="1"/>
  <c r="AI32" i="23"/>
  <c r="AI123" i="23" s="1"/>
  <c r="AH32" i="23"/>
  <c r="AH123" i="23" s="1"/>
  <c r="AG32" i="23"/>
  <c r="AG123" i="23" s="1"/>
  <c r="AF32" i="23"/>
  <c r="AE32" i="23"/>
  <c r="AD32" i="23"/>
  <c r="AD123" i="23" s="1"/>
  <c r="AC32" i="23"/>
  <c r="AC123" i="23" s="1"/>
  <c r="AB32" i="23"/>
  <c r="AB123" i="23" s="1"/>
  <c r="AA32" i="23"/>
  <c r="AA123" i="23" s="1"/>
  <c r="Z32" i="23"/>
  <c r="Z123" i="23" s="1"/>
  <c r="Y32" i="23"/>
  <c r="Y123" i="23" s="1"/>
  <c r="X32" i="23"/>
  <c r="W32" i="23"/>
  <c r="V32" i="23"/>
  <c r="V123" i="23" s="1"/>
  <c r="U32" i="23"/>
  <c r="U123" i="23" s="1"/>
  <c r="T32" i="23"/>
  <c r="T123" i="23" s="1"/>
  <c r="S32" i="23"/>
  <c r="S123" i="23" s="1"/>
  <c r="R32" i="23"/>
  <c r="R123" i="23" s="1"/>
  <c r="Q32" i="23"/>
  <c r="Q123" i="23" s="1"/>
  <c r="P32" i="23"/>
  <c r="P123" i="23" s="1"/>
  <c r="O32" i="23"/>
  <c r="N32" i="23"/>
  <c r="N123" i="23" s="1"/>
  <c r="M32" i="23"/>
  <c r="M123" i="23" s="1"/>
  <c r="L32" i="23"/>
  <c r="L123" i="23" s="1"/>
  <c r="K32" i="23"/>
  <c r="K123" i="23" s="1"/>
  <c r="J32" i="23"/>
  <c r="J123" i="23" s="1"/>
  <c r="I32" i="23"/>
  <c r="I123" i="23" s="1"/>
  <c r="H32" i="23"/>
  <c r="H123" i="23" s="1"/>
  <c r="G32" i="23"/>
  <c r="G123" i="23" s="1"/>
  <c r="F32" i="23"/>
  <c r="F123" i="23" s="1"/>
  <c r="E32" i="23"/>
  <c r="E123" i="23" s="1"/>
  <c r="D32" i="23"/>
  <c r="D33" i="23" s="1"/>
  <c r="E27" i="23" s="1"/>
  <c r="E122" i="23" s="1"/>
  <c r="BK32" i="23"/>
  <c r="BK123" i="23" s="1"/>
  <c r="DI23" i="23"/>
  <c r="AY23" i="23"/>
  <c r="AX23" i="23"/>
  <c r="AW23" i="23"/>
  <c r="AV23" i="23"/>
  <c r="AU23" i="23"/>
  <c r="AT23" i="23"/>
  <c r="AS23" i="23"/>
  <c r="AR23" i="23"/>
  <c r="AQ23" i="23"/>
  <c r="AP23" i="23"/>
  <c r="AO23" i="23"/>
  <c r="AN23" i="23"/>
  <c r="AM23" i="23"/>
  <c r="AL23" i="23"/>
  <c r="AK23" i="23"/>
  <c r="AJ23" i="23"/>
  <c r="AI23" i="23"/>
  <c r="AH23" i="23"/>
  <c r="AG23" i="23"/>
  <c r="AF23" i="23"/>
  <c r="AE23" i="23"/>
  <c r="AD23" i="23"/>
  <c r="AC23" i="23"/>
  <c r="AB23" i="23"/>
  <c r="AA23" i="23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G23" i="23"/>
  <c r="F23" i="23"/>
  <c r="E23" i="23"/>
  <c r="D23" i="23"/>
  <c r="D24" i="23" s="1"/>
  <c r="E18" i="23" s="1"/>
  <c r="BK23" i="23"/>
  <c r="BJ23" i="23"/>
  <c r="BI23" i="23"/>
  <c r="BH23" i="23"/>
  <c r="BG23" i="23"/>
  <c r="BF23" i="23"/>
  <c r="BE23" i="23"/>
  <c r="BC23" i="23"/>
  <c r="BB23" i="23"/>
  <c r="BA23" i="23"/>
  <c r="AZ23" i="23"/>
  <c r="AY14" i="23"/>
  <c r="AX14" i="23"/>
  <c r="AW14" i="23"/>
  <c r="AV14" i="23"/>
  <c r="AU14" i="23"/>
  <c r="AT14" i="23"/>
  <c r="AS14" i="23"/>
  <c r="AR14" i="23"/>
  <c r="AQ14" i="23"/>
  <c r="AP14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AA14" i="23"/>
  <c r="Z14" i="23"/>
  <c r="Y14" i="23"/>
  <c r="X14" i="23"/>
  <c r="W14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H14" i="23"/>
  <c r="G14" i="23"/>
  <c r="F14" i="23"/>
  <c r="E14" i="23"/>
  <c r="D14" i="23"/>
  <c r="BK14" i="23"/>
  <c r="BJ14" i="23"/>
  <c r="BI14" i="23"/>
  <c r="BH14" i="23"/>
  <c r="BG14" i="23"/>
  <c r="BF14" i="23"/>
  <c r="BE14" i="23"/>
  <c r="BC14" i="23"/>
  <c r="BB14" i="23"/>
  <c r="BA14" i="23"/>
  <c r="AZ14" i="23"/>
  <c r="O123" i="23" l="1"/>
  <c r="W123" i="23"/>
  <c r="AE123" i="23"/>
  <c r="AM123" i="23"/>
  <c r="AU123" i="23"/>
  <c r="BC123" i="23"/>
  <c r="X123" i="23"/>
  <c r="AF123" i="23"/>
  <c r="AN123" i="23"/>
  <c r="AV123" i="23"/>
  <c r="BD123" i="23"/>
  <c r="AO123" i="23"/>
  <c r="AW123" i="23"/>
  <c r="BE123" i="23"/>
  <c r="D123" i="23"/>
  <c r="E41" i="23"/>
  <c r="F36" i="23" s="1"/>
  <c r="F41" i="23" s="1"/>
  <c r="G36" i="23" s="1"/>
  <c r="G41" i="23" s="1"/>
  <c r="H36" i="23" s="1"/>
  <c r="H41" i="23" s="1"/>
  <c r="I36" i="23" s="1"/>
  <c r="I41" i="23" s="1"/>
  <c r="J36" i="23" s="1"/>
  <c r="J41" i="23" s="1"/>
  <c r="K36" i="23" s="1"/>
  <c r="K41" i="23" s="1"/>
  <c r="L36" i="23" s="1"/>
  <c r="L41" i="23" s="1"/>
  <c r="M36" i="23" s="1"/>
  <c r="M41" i="23" s="1"/>
  <c r="N36" i="23" s="1"/>
  <c r="N41" i="23" s="1"/>
  <c r="O36" i="23" s="1"/>
  <c r="O41" i="23" s="1"/>
  <c r="P36" i="23" s="1"/>
  <c r="P41" i="23" s="1"/>
  <c r="Q36" i="23" s="1"/>
  <c r="Q41" i="23" s="1"/>
  <c r="R36" i="23" s="1"/>
  <c r="R41" i="23" s="1"/>
  <c r="S36" i="23" s="1"/>
  <c r="S41" i="23" s="1"/>
  <c r="T36" i="23" s="1"/>
  <c r="T41" i="23" s="1"/>
  <c r="U36" i="23" s="1"/>
  <c r="U41" i="23" s="1"/>
  <c r="V36" i="23" s="1"/>
  <c r="V41" i="23" s="1"/>
  <c r="W36" i="23" s="1"/>
  <c r="W41" i="23" s="1"/>
  <c r="X36" i="23" s="1"/>
  <c r="X41" i="23" s="1"/>
  <c r="Y36" i="23" s="1"/>
  <c r="Y41" i="23" s="1"/>
  <c r="Z36" i="23" s="1"/>
  <c r="Z41" i="23" s="1"/>
  <c r="AA36" i="23" s="1"/>
  <c r="AA41" i="23" s="1"/>
  <c r="AB36" i="23" s="1"/>
  <c r="AB41" i="23" s="1"/>
  <c r="AC36" i="23" s="1"/>
  <c r="AC41" i="23" s="1"/>
  <c r="AD36" i="23" s="1"/>
  <c r="AD41" i="23" s="1"/>
  <c r="AE36" i="23" s="1"/>
  <c r="AE41" i="23" s="1"/>
  <c r="AF36" i="23" s="1"/>
  <c r="AF41" i="23" s="1"/>
  <c r="AG36" i="23" s="1"/>
  <c r="AG41" i="23" s="1"/>
  <c r="AH36" i="23" s="1"/>
  <c r="AH41" i="23" s="1"/>
  <c r="AI36" i="23" s="1"/>
  <c r="AI41" i="23" s="1"/>
  <c r="AJ36" i="23" s="1"/>
  <c r="AJ41" i="23" s="1"/>
  <c r="AK36" i="23" s="1"/>
  <c r="AK41" i="23" s="1"/>
  <c r="AL36" i="23" s="1"/>
  <c r="AL41" i="23" s="1"/>
  <c r="AM36" i="23" s="1"/>
  <c r="AM41" i="23" s="1"/>
  <c r="AN36" i="23" s="1"/>
  <c r="AN41" i="23" s="1"/>
  <c r="AO36" i="23" s="1"/>
  <c r="AO41" i="23" s="1"/>
  <c r="AP36" i="23" s="1"/>
  <c r="AP41" i="23" s="1"/>
  <c r="AQ36" i="23" s="1"/>
  <c r="AQ41" i="23" s="1"/>
  <c r="AR36" i="23" s="1"/>
  <c r="AR41" i="23" s="1"/>
  <c r="AS36" i="23" s="1"/>
  <c r="AS41" i="23" s="1"/>
  <c r="AT36" i="23" s="1"/>
  <c r="AT41" i="23" s="1"/>
  <c r="AU36" i="23" s="1"/>
  <c r="AU41" i="23" s="1"/>
  <c r="AV36" i="23" s="1"/>
  <c r="AV41" i="23" s="1"/>
  <c r="AW36" i="23" s="1"/>
  <c r="AW41" i="23" s="1"/>
  <c r="AX36" i="23" s="1"/>
  <c r="AX41" i="23" s="1"/>
  <c r="AY36" i="23" s="1"/>
  <c r="AY41" i="23" s="1"/>
  <c r="AZ36" i="23" s="1"/>
  <c r="AZ41" i="23" s="1"/>
  <c r="BA36" i="23" s="1"/>
  <c r="BA41" i="23" s="1"/>
  <c r="BB36" i="23" s="1"/>
  <c r="BB41" i="23" s="1"/>
  <c r="BC36" i="23" s="1"/>
  <c r="BC41" i="23" s="1"/>
  <c r="BD36" i="23" s="1"/>
  <c r="BD41" i="23" s="1"/>
  <c r="BE36" i="23" s="1"/>
  <c r="BE41" i="23" s="1"/>
  <c r="BF36" i="23" s="1"/>
  <c r="BF41" i="23" s="1"/>
  <c r="BG36" i="23" s="1"/>
  <c r="BG41" i="23" s="1"/>
  <c r="BH36" i="23" s="1"/>
  <c r="BH41" i="23" s="1"/>
  <c r="BI36" i="23" s="1"/>
  <c r="BI41" i="23" s="1"/>
  <c r="BJ36" i="23" s="1"/>
  <c r="BJ41" i="23" s="1"/>
  <c r="BK36" i="23" s="1"/>
  <c r="BK41" i="23" s="1"/>
  <c r="BL36" i="23" s="1"/>
  <c r="BL41" i="23" s="1"/>
  <c r="BM36" i="23" s="1"/>
  <c r="BM41" i="23" s="1"/>
  <c r="BN36" i="23" s="1"/>
  <c r="BN41" i="23" s="1"/>
  <c r="BO36" i="23" s="1"/>
  <c r="BO41" i="23" s="1"/>
  <c r="BP36" i="23" s="1"/>
  <c r="BP41" i="23" s="1"/>
  <c r="BQ36" i="23" s="1"/>
  <c r="BQ41" i="23" s="1"/>
  <c r="BR36" i="23" s="1"/>
  <c r="BR41" i="23" s="1"/>
  <c r="BS36" i="23" s="1"/>
  <c r="BS41" i="23" s="1"/>
  <c r="BT36" i="23" s="1"/>
  <c r="BT41" i="23" s="1"/>
  <c r="BU36" i="23" s="1"/>
  <c r="BU41" i="23" s="1"/>
  <c r="BV36" i="23" s="1"/>
  <c r="BV41" i="23" s="1"/>
  <c r="BW36" i="23" s="1"/>
  <c r="BW41" i="23" s="1"/>
  <c r="BX36" i="23" s="1"/>
  <c r="BX41" i="23" s="1"/>
  <c r="BY36" i="23" s="1"/>
  <c r="BY41" i="23" s="1"/>
  <c r="BZ36" i="23" s="1"/>
  <c r="BZ41" i="23" s="1"/>
  <c r="CA36" i="23" s="1"/>
  <c r="CA41" i="23" s="1"/>
  <c r="CB36" i="23" s="1"/>
  <c r="CB41" i="23" s="1"/>
  <c r="CC36" i="23" s="1"/>
  <c r="CC41" i="23" s="1"/>
  <c r="CD36" i="23" s="1"/>
  <c r="CD41" i="23" s="1"/>
  <c r="CE36" i="23" s="1"/>
  <c r="CE41" i="23" s="1"/>
  <c r="CF36" i="23" s="1"/>
  <c r="CF41" i="23" s="1"/>
  <c r="CG36" i="23" s="1"/>
  <c r="CG41" i="23" s="1"/>
  <c r="CH36" i="23" s="1"/>
  <c r="CH41" i="23" s="1"/>
  <c r="CI36" i="23" s="1"/>
  <c r="CI41" i="23" s="1"/>
  <c r="E50" i="23"/>
  <c r="F44" i="23" s="1"/>
  <c r="F50" i="23" s="1"/>
  <c r="G44" i="23" s="1"/>
  <c r="G50" i="23" s="1"/>
  <c r="H44" i="23" s="1"/>
  <c r="H50" i="23" s="1"/>
  <c r="I44" i="23" s="1"/>
  <c r="I50" i="23" s="1"/>
  <c r="J44" i="23" s="1"/>
  <c r="J50" i="23" s="1"/>
  <c r="K44" i="23" s="1"/>
  <c r="K50" i="23" s="1"/>
  <c r="L44" i="23" s="1"/>
  <c r="L50" i="23" s="1"/>
  <c r="M44" i="23" s="1"/>
  <c r="M50" i="23" s="1"/>
  <c r="N44" i="23" s="1"/>
  <c r="N50" i="23" s="1"/>
  <c r="O44" i="23" s="1"/>
  <c r="O50" i="23" s="1"/>
  <c r="P44" i="23" s="1"/>
  <c r="P50" i="23" s="1"/>
  <c r="Q44" i="23" s="1"/>
  <c r="Q50" i="23" s="1"/>
  <c r="R44" i="23" s="1"/>
  <c r="E33" i="23"/>
  <c r="E24" i="23"/>
  <c r="F18" i="23" s="1"/>
  <c r="F24" i="23" s="1"/>
  <c r="G18" i="23" s="1"/>
  <c r="G24" i="23" s="1"/>
  <c r="H18" i="23" s="1"/>
  <c r="H24" i="23" s="1"/>
  <c r="I18" i="23" s="1"/>
  <c r="I24" i="23" s="1"/>
  <c r="J18" i="23" s="1"/>
  <c r="J24" i="23" s="1"/>
  <c r="K18" i="23" s="1"/>
  <c r="K24" i="23" s="1"/>
  <c r="L18" i="23" s="1"/>
  <c r="L24" i="23" s="1"/>
  <c r="M18" i="23" s="1"/>
  <c r="M24" i="23" s="1"/>
  <c r="N18" i="23" s="1"/>
  <c r="N24" i="23" s="1"/>
  <c r="O18" i="23" s="1"/>
  <c r="O24" i="23" s="1"/>
  <c r="P18" i="23" s="1"/>
  <c r="P24" i="23" s="1"/>
  <c r="Q18" i="23" s="1"/>
  <c r="Q24" i="23" s="1"/>
  <c r="R18" i="23" s="1"/>
  <c r="R24" i="23" s="1"/>
  <c r="S18" i="23" s="1"/>
  <c r="S24" i="23" s="1"/>
  <c r="T18" i="23" s="1"/>
  <c r="T24" i="23" s="1"/>
  <c r="U18" i="23" s="1"/>
  <c r="U24" i="23" s="1"/>
  <c r="V18" i="23" s="1"/>
  <c r="V24" i="23" s="1"/>
  <c r="W18" i="23" s="1"/>
  <c r="W24" i="23" s="1"/>
  <c r="X18" i="23" s="1"/>
  <c r="X24" i="23" s="1"/>
  <c r="Y18" i="23" s="1"/>
  <c r="Y24" i="23" s="1"/>
  <c r="Z18" i="23" s="1"/>
  <c r="Z24" i="23" s="1"/>
  <c r="AA18" i="23" s="1"/>
  <c r="AA24" i="23" s="1"/>
  <c r="AB18" i="23" s="1"/>
  <c r="AB24" i="23" s="1"/>
  <c r="AC18" i="23" s="1"/>
  <c r="AC24" i="23" s="1"/>
  <c r="AD18" i="23" s="1"/>
  <c r="AD24" i="23" s="1"/>
  <c r="AE18" i="23" s="1"/>
  <c r="AE24" i="23" s="1"/>
  <c r="AF18" i="23" s="1"/>
  <c r="AF24" i="23" s="1"/>
  <c r="AG18" i="23" s="1"/>
  <c r="AG24" i="23" s="1"/>
  <c r="AH18" i="23" s="1"/>
  <c r="AH24" i="23" s="1"/>
  <c r="AI18" i="23" s="1"/>
  <c r="AI24" i="23" s="1"/>
  <c r="AJ18" i="23" s="1"/>
  <c r="AJ24" i="23" s="1"/>
  <c r="AK18" i="23" s="1"/>
  <c r="AK24" i="23" s="1"/>
  <c r="AL18" i="23" s="1"/>
  <c r="AL24" i="23" s="1"/>
  <c r="AM18" i="23" s="1"/>
  <c r="AM24" i="23" s="1"/>
  <c r="AN18" i="23" s="1"/>
  <c r="AN24" i="23" s="1"/>
  <c r="AO18" i="23" s="1"/>
  <c r="AO24" i="23" s="1"/>
  <c r="AP18" i="23" s="1"/>
  <c r="AP24" i="23" s="1"/>
  <c r="AQ18" i="23" s="1"/>
  <c r="AQ24" i="23" s="1"/>
  <c r="AR18" i="23" s="1"/>
  <c r="AR24" i="23" s="1"/>
  <c r="AS18" i="23" s="1"/>
  <c r="AS24" i="23" s="1"/>
  <c r="AT18" i="23" s="1"/>
  <c r="AT24" i="23" s="1"/>
  <c r="AU18" i="23" s="1"/>
  <c r="AU24" i="23" s="1"/>
  <c r="AV18" i="23" s="1"/>
  <c r="AV24" i="23" s="1"/>
  <c r="AW18" i="23" s="1"/>
  <c r="AW24" i="23" s="1"/>
  <c r="AX18" i="23" s="1"/>
  <c r="AX24" i="23" s="1"/>
  <c r="AY18" i="23" s="1"/>
  <c r="AY24" i="23" s="1"/>
  <c r="AZ18" i="23" s="1"/>
  <c r="AZ24" i="23" s="1"/>
  <c r="E79" i="23"/>
  <c r="F73" i="23" s="1"/>
  <c r="F79" i="23" s="1"/>
  <c r="G73" i="23" s="1"/>
  <c r="G79" i="23" s="1"/>
  <c r="H73" i="23" s="1"/>
  <c r="H79" i="23" s="1"/>
  <c r="I73" i="23" s="1"/>
  <c r="I79" i="23" s="1"/>
  <c r="J73" i="23" s="1"/>
  <c r="J79" i="23" s="1"/>
  <c r="K73" i="23" s="1"/>
  <c r="K79" i="23" s="1"/>
  <c r="L73" i="23" s="1"/>
  <c r="L79" i="23" s="1"/>
  <c r="M73" i="23" s="1"/>
  <c r="M79" i="23" s="1"/>
  <c r="N73" i="23" s="1"/>
  <c r="N79" i="23" s="1"/>
  <c r="O73" i="23" s="1"/>
  <c r="O79" i="23" s="1"/>
  <c r="P73" i="23" s="1"/>
  <c r="P79" i="23" s="1"/>
  <c r="Q73" i="23" s="1"/>
  <c r="Q79" i="23" s="1"/>
  <c r="R73" i="23" s="1"/>
  <c r="R79" i="23" s="1"/>
  <c r="S73" i="23" s="1"/>
  <c r="S79" i="23" s="1"/>
  <c r="T73" i="23" s="1"/>
  <c r="T79" i="23" s="1"/>
  <c r="U73" i="23" s="1"/>
  <c r="U79" i="23" s="1"/>
  <c r="V73" i="23" s="1"/>
  <c r="V79" i="23" s="1"/>
  <c r="W73" i="23" s="1"/>
  <c r="W79" i="23" s="1"/>
  <c r="X73" i="23" s="1"/>
  <c r="X79" i="23" s="1"/>
  <c r="Y73" i="23" s="1"/>
  <c r="Y79" i="23" s="1"/>
  <c r="Z73" i="23" s="1"/>
  <c r="Z79" i="23" s="1"/>
  <c r="AA73" i="23" s="1"/>
  <c r="AA79" i="23" s="1"/>
  <c r="AB73" i="23" s="1"/>
  <c r="AB79" i="23" s="1"/>
  <c r="AC73" i="23" s="1"/>
  <c r="AC79" i="23" s="1"/>
  <c r="AD73" i="23" s="1"/>
  <c r="AD79" i="23" s="1"/>
  <c r="AE73" i="23" s="1"/>
  <c r="AE79" i="23" s="1"/>
  <c r="AF73" i="23" s="1"/>
  <c r="AF79" i="23" s="1"/>
  <c r="AG73" i="23" s="1"/>
  <c r="AG79" i="23" s="1"/>
  <c r="AH73" i="23" s="1"/>
  <c r="AH79" i="23" s="1"/>
  <c r="AI73" i="23" s="1"/>
  <c r="AI79" i="23" s="1"/>
  <c r="AJ73" i="23" s="1"/>
  <c r="AJ79" i="23" s="1"/>
  <c r="AK73" i="23" s="1"/>
  <c r="AK79" i="23" s="1"/>
  <c r="AL73" i="23" s="1"/>
  <c r="AL79" i="23" s="1"/>
  <c r="AM73" i="23" s="1"/>
  <c r="AM79" i="23" s="1"/>
  <c r="AN73" i="23" s="1"/>
  <c r="AN79" i="23" s="1"/>
  <c r="AO73" i="23" s="1"/>
  <c r="AO79" i="23" s="1"/>
  <c r="AP73" i="23" s="1"/>
  <c r="AP79" i="23" s="1"/>
  <c r="AQ73" i="23" s="1"/>
  <c r="AQ79" i="23" s="1"/>
  <c r="AR73" i="23" s="1"/>
  <c r="AR79" i="23" s="1"/>
  <c r="AS73" i="23" s="1"/>
  <c r="AS79" i="23" s="1"/>
  <c r="AT73" i="23" s="1"/>
  <c r="AT79" i="23" s="1"/>
  <c r="AU73" i="23" s="1"/>
  <c r="AU79" i="23" s="1"/>
  <c r="AV73" i="23" s="1"/>
  <c r="AV79" i="23" s="1"/>
  <c r="AW73" i="23" s="1"/>
  <c r="AW79" i="23" s="1"/>
  <c r="AX73" i="23" s="1"/>
  <c r="AX79" i="23" s="1"/>
  <c r="AY73" i="23" s="1"/>
  <c r="AY79" i="23" s="1"/>
  <c r="AZ73" i="23" s="1"/>
  <c r="AZ79" i="23" s="1"/>
  <c r="BA73" i="23" s="1"/>
  <c r="BA79" i="23" s="1"/>
  <c r="BB73" i="23" s="1"/>
  <c r="BB79" i="23" s="1"/>
  <c r="BC73" i="23" s="1"/>
  <c r="BC79" i="23" s="1"/>
  <c r="BD73" i="23" s="1"/>
  <c r="BD79" i="23" s="1"/>
  <c r="BE73" i="23" s="1"/>
  <c r="BE79" i="23" s="1"/>
  <c r="BF73" i="23" s="1"/>
  <c r="BF79" i="23" s="1"/>
  <c r="BG73" i="23" s="1"/>
  <c r="BG79" i="23" s="1"/>
  <c r="BH73" i="23" s="1"/>
  <c r="BH79" i="23" s="1"/>
  <c r="BI73" i="23" s="1"/>
  <c r="BI79" i="23" s="1"/>
  <c r="BJ73" i="23" s="1"/>
  <c r="BJ79" i="23" s="1"/>
  <c r="BK73" i="23" s="1"/>
  <c r="BK79" i="23" s="1"/>
  <c r="BL73" i="23" s="1"/>
  <c r="BL79" i="23" s="1"/>
  <c r="BM73" i="23" s="1"/>
  <c r="BM79" i="23" s="1"/>
  <c r="BN73" i="23" s="1"/>
  <c r="BN79" i="23" s="1"/>
  <c r="BO73" i="23" s="1"/>
  <c r="BO79" i="23" s="1"/>
  <c r="BP73" i="23" s="1"/>
  <c r="BP79" i="23" s="1"/>
  <c r="BQ73" i="23" s="1"/>
  <c r="BQ79" i="23" s="1"/>
  <c r="BR73" i="23" s="1"/>
  <c r="BR79" i="23" s="1"/>
  <c r="BS73" i="23" s="1"/>
  <c r="BS79" i="23" s="1"/>
  <c r="BT73" i="23" s="1"/>
  <c r="BT79" i="23" s="1"/>
  <c r="BU73" i="23" s="1"/>
  <c r="BU79" i="23" s="1"/>
  <c r="BV73" i="23" s="1"/>
  <c r="BV79" i="23" s="1"/>
  <c r="BW73" i="23" s="1"/>
  <c r="BW79" i="23" s="1"/>
  <c r="BX73" i="23" s="1"/>
  <c r="BX79" i="23" s="1"/>
  <c r="BY73" i="23" s="1"/>
  <c r="BY79" i="23" s="1"/>
  <c r="BZ73" i="23" s="1"/>
  <c r="BZ79" i="23" s="1"/>
  <c r="CA73" i="23" s="1"/>
  <c r="CA79" i="23" s="1"/>
  <c r="CB73" i="23" s="1"/>
  <c r="CB79" i="23" s="1"/>
  <c r="CC73" i="23" s="1"/>
  <c r="CC79" i="23" s="1"/>
  <c r="CD73" i="23" s="1"/>
  <c r="CD79" i="23" s="1"/>
  <c r="CE73" i="23" s="1"/>
  <c r="CE79" i="23" s="1"/>
  <c r="CF73" i="23" s="1"/>
  <c r="CF79" i="23" s="1"/>
  <c r="CG73" i="23" s="1"/>
  <c r="CG79" i="23" s="1"/>
  <c r="CH73" i="23" s="1"/>
  <c r="CH79" i="23" s="1"/>
  <c r="CI73" i="23" s="1"/>
  <c r="CI79" i="23" s="1"/>
  <c r="BD23" i="23"/>
  <c r="BD14" i="23"/>
  <c r="D15" i="23"/>
  <c r="F27" i="23" l="1"/>
  <c r="E125" i="23"/>
  <c r="E124" i="23"/>
  <c r="E126" i="23" s="1"/>
  <c r="CJ73" i="23"/>
  <c r="CJ79" i="23" s="1"/>
  <c r="CK73" i="23" s="1"/>
  <c r="CK79" i="23" s="1"/>
  <c r="CL73" i="23" s="1"/>
  <c r="CL79" i="23" s="1"/>
  <c r="CM73" i="23" s="1"/>
  <c r="CM79" i="23" s="1"/>
  <c r="CN73" i="23" s="1"/>
  <c r="CN79" i="23" s="1"/>
  <c r="CO73" i="23" s="1"/>
  <c r="CO79" i="23" s="1"/>
  <c r="CP73" i="23" s="1"/>
  <c r="CP79" i="23" s="1"/>
  <c r="CQ73" i="23" s="1"/>
  <c r="CQ79" i="23" s="1"/>
  <c r="CR73" i="23" s="1"/>
  <c r="CR79" i="23" s="1"/>
  <c r="CS73" i="23" s="1"/>
  <c r="CS79" i="23" s="1"/>
  <c r="CT73" i="23" s="1"/>
  <c r="CT79" i="23" s="1"/>
  <c r="CU73" i="23" s="1"/>
  <c r="CU79" i="23" s="1"/>
  <c r="CV73" i="23" s="1"/>
  <c r="CJ36" i="23"/>
  <c r="CJ41" i="23" s="1"/>
  <c r="CK36" i="23" s="1"/>
  <c r="CK41" i="23" s="1"/>
  <c r="CL36" i="23" s="1"/>
  <c r="CL41" i="23" s="1"/>
  <c r="CM36" i="23" s="1"/>
  <c r="CM41" i="23" s="1"/>
  <c r="CN36" i="23" s="1"/>
  <c r="CN41" i="23" s="1"/>
  <c r="CO36" i="23" s="1"/>
  <c r="CO41" i="23" s="1"/>
  <c r="CP36" i="23" s="1"/>
  <c r="CP41" i="23" s="1"/>
  <c r="CQ36" i="23" s="1"/>
  <c r="CQ41" i="23" s="1"/>
  <c r="CR36" i="23" s="1"/>
  <c r="CR41" i="23" s="1"/>
  <c r="CS36" i="23" s="1"/>
  <c r="CS41" i="23" s="1"/>
  <c r="CT36" i="23" s="1"/>
  <c r="CT41" i="23" s="1"/>
  <c r="CU36" i="23" s="1"/>
  <c r="CU41" i="23" s="1"/>
  <c r="CV36" i="23" s="1"/>
  <c r="CV41" i="23" s="1"/>
  <c r="CW36" i="23" s="1"/>
  <c r="CW41" i="23" s="1"/>
  <c r="CX36" i="23" s="1"/>
  <c r="CX41" i="23" s="1"/>
  <c r="CY36" i="23" s="1"/>
  <c r="CY41" i="23" s="1"/>
  <c r="CZ36" i="23" s="1"/>
  <c r="CZ41" i="23" s="1"/>
  <c r="DA36" i="23" s="1"/>
  <c r="DA41" i="23" s="1"/>
  <c r="DB36" i="23" s="1"/>
  <c r="DB41" i="23" s="1"/>
  <c r="DC36" i="23" s="1"/>
  <c r="DC41" i="23" s="1"/>
  <c r="DD36" i="23" s="1"/>
  <c r="DD41" i="23" s="1"/>
  <c r="D125" i="23"/>
  <c r="D124" i="23"/>
  <c r="BA18" i="23"/>
  <c r="E9" i="23"/>
  <c r="R50" i="23"/>
  <c r="S44" i="23" s="1"/>
  <c r="F33" i="23" l="1"/>
  <c r="F122" i="23"/>
  <c r="DE36" i="23"/>
  <c r="DE41" i="23" s="1"/>
  <c r="CV79" i="23"/>
  <c r="D126" i="23"/>
  <c r="BA24" i="23"/>
  <c r="E15" i="23"/>
  <c r="S50" i="23"/>
  <c r="T44" i="23" s="1"/>
  <c r="G27" i="23" l="1"/>
  <c r="F124" i="23"/>
  <c r="F125" i="23"/>
  <c r="DF36" i="23"/>
  <c r="DF41" i="23" s="1"/>
  <c r="CW73" i="23"/>
  <c r="BB18" i="23"/>
  <c r="F9" i="23"/>
  <c r="T50" i="23"/>
  <c r="U44" i="23" s="1"/>
  <c r="F126" i="23" l="1"/>
  <c r="G33" i="23"/>
  <c r="G122" i="23"/>
  <c r="DG36" i="23"/>
  <c r="CW79" i="23"/>
  <c r="BB24" i="23"/>
  <c r="F15" i="23"/>
  <c r="U50" i="23"/>
  <c r="V44" i="23" s="1"/>
  <c r="H27" i="23" l="1"/>
  <c r="G124" i="23"/>
  <c r="G125" i="23"/>
  <c r="DG41" i="23"/>
  <c r="DH36" i="23" s="1"/>
  <c r="DH41" i="23" s="1"/>
  <c r="CX73" i="23"/>
  <c r="BC18" i="23"/>
  <c r="G9" i="23"/>
  <c r="V50" i="23"/>
  <c r="W44" i="23" s="1"/>
  <c r="G126" i="23" l="1"/>
  <c r="H33" i="23"/>
  <c r="H122" i="23"/>
  <c r="CX79" i="23"/>
  <c r="BC24" i="23"/>
  <c r="G15" i="23"/>
  <c r="W50" i="23"/>
  <c r="X44" i="23" s="1"/>
  <c r="I27" i="23" l="1"/>
  <c r="H124" i="23"/>
  <c r="H125" i="23"/>
  <c r="CY73" i="23"/>
  <c r="BD18" i="23"/>
  <c r="H9" i="23"/>
  <c r="X50" i="23"/>
  <c r="Y44" i="23" s="1"/>
  <c r="H126" i="23" l="1"/>
  <c r="I33" i="23"/>
  <c r="I122" i="23"/>
  <c r="CY79" i="23"/>
  <c r="BD24" i="23"/>
  <c r="H15" i="23"/>
  <c r="Y50" i="23"/>
  <c r="Z44" i="23" s="1"/>
  <c r="J27" i="23" l="1"/>
  <c r="I124" i="23"/>
  <c r="I125" i="23"/>
  <c r="I126" i="23" s="1"/>
  <c r="CZ73" i="23"/>
  <c r="BE18" i="23"/>
  <c r="I9" i="23"/>
  <c r="Z50" i="23"/>
  <c r="AA44" i="23" s="1"/>
  <c r="J33" i="23" l="1"/>
  <c r="J122" i="23"/>
  <c r="CZ79" i="23"/>
  <c r="BE24" i="23"/>
  <c r="I15" i="23"/>
  <c r="AA50" i="23"/>
  <c r="AB44" i="23" s="1"/>
  <c r="K27" i="23" l="1"/>
  <c r="J124" i="23"/>
  <c r="J125" i="23"/>
  <c r="J126" i="23" s="1"/>
  <c r="DA73" i="23"/>
  <c r="BF18" i="23"/>
  <c r="J9" i="23"/>
  <c r="AB50" i="23"/>
  <c r="AC44" i="23" s="1"/>
  <c r="K33" i="23" l="1"/>
  <c r="K122" i="23"/>
  <c r="DA79" i="23"/>
  <c r="BF24" i="23"/>
  <c r="J15" i="23"/>
  <c r="AC50" i="23"/>
  <c r="AD44" i="23" s="1"/>
  <c r="L27" i="23" l="1"/>
  <c r="K125" i="23"/>
  <c r="K124" i="23"/>
  <c r="K126" i="23" s="1"/>
  <c r="DB73" i="23"/>
  <c r="BG18" i="23"/>
  <c r="K9" i="23"/>
  <c r="AD50" i="23"/>
  <c r="AE44" i="23" s="1"/>
  <c r="L33" i="23" l="1"/>
  <c r="L122" i="23"/>
  <c r="DB79" i="23"/>
  <c r="DC73" i="23" s="1"/>
  <c r="DC79" i="23" s="1"/>
  <c r="BG24" i="23"/>
  <c r="K15" i="23"/>
  <c r="AE50" i="23"/>
  <c r="AF44" i="23" s="1"/>
  <c r="M27" i="23" l="1"/>
  <c r="L125" i="23"/>
  <c r="L124" i="23"/>
  <c r="L126" i="23" s="1"/>
  <c r="BH18" i="23"/>
  <c r="L9" i="23"/>
  <c r="AF50" i="23"/>
  <c r="AG44" i="23" s="1"/>
  <c r="M33" i="23" l="1"/>
  <c r="M122" i="23"/>
  <c r="DD73" i="23"/>
  <c r="DD79" i="23" s="1"/>
  <c r="BH24" i="23"/>
  <c r="L15" i="23"/>
  <c r="AG50" i="23"/>
  <c r="AH44" i="23" s="1"/>
  <c r="N27" i="23" l="1"/>
  <c r="M125" i="23"/>
  <c r="M124" i="23"/>
  <c r="M126" i="23" s="1"/>
  <c r="BI18" i="23"/>
  <c r="M9" i="23"/>
  <c r="AH50" i="23"/>
  <c r="AI44" i="23" s="1"/>
  <c r="DQ40" i="23"/>
  <c r="DQ69" i="23"/>
  <c r="N33" i="23" l="1"/>
  <c r="N122" i="23"/>
  <c r="DE73" i="23"/>
  <c r="DE79" i="23" s="1"/>
  <c r="BI24" i="23"/>
  <c r="M15" i="23"/>
  <c r="AI50" i="23"/>
  <c r="AJ44" i="23" s="1"/>
  <c r="DQ78" i="23"/>
  <c r="O27" i="23" l="1"/>
  <c r="N124" i="23"/>
  <c r="N125" i="23"/>
  <c r="BJ18" i="23"/>
  <c r="N9" i="23"/>
  <c r="AJ50" i="23"/>
  <c r="AK44" i="23" s="1"/>
  <c r="N126" i="23" l="1"/>
  <c r="O33" i="23"/>
  <c r="O122" i="23"/>
  <c r="DF73" i="23"/>
  <c r="DF79" i="23" s="1"/>
  <c r="BJ24" i="23"/>
  <c r="N15" i="23"/>
  <c r="AK50" i="23"/>
  <c r="AL44" i="23" s="1"/>
  <c r="P27" i="23" l="1"/>
  <c r="O124" i="23"/>
  <c r="O125" i="23"/>
  <c r="BK18" i="23"/>
  <c r="O9" i="23"/>
  <c r="AL50" i="23"/>
  <c r="AM44" i="23" s="1"/>
  <c r="O126" i="23" l="1"/>
  <c r="P33" i="23"/>
  <c r="P122" i="23"/>
  <c r="DG73" i="23"/>
  <c r="DG79" i="23" s="1"/>
  <c r="BK24" i="23"/>
  <c r="BL18" i="23" s="1"/>
  <c r="BL24" i="23" s="1"/>
  <c r="BM18" i="23" s="1"/>
  <c r="BM24" i="23" s="1"/>
  <c r="BN18" i="23" s="1"/>
  <c r="BN24" i="23" s="1"/>
  <c r="BO18" i="23" s="1"/>
  <c r="BO24" i="23" s="1"/>
  <c r="BP18" i="23" s="1"/>
  <c r="BP24" i="23" s="1"/>
  <c r="BQ18" i="23" s="1"/>
  <c r="BQ24" i="23" s="1"/>
  <c r="BR18" i="23" s="1"/>
  <c r="BR24" i="23" s="1"/>
  <c r="BS18" i="23" s="1"/>
  <c r="BS24" i="23" s="1"/>
  <c r="BT18" i="23" s="1"/>
  <c r="BT24" i="23" s="1"/>
  <c r="BU18" i="23" s="1"/>
  <c r="BU24" i="23" s="1"/>
  <c r="BV18" i="23" s="1"/>
  <c r="BV24" i="23" s="1"/>
  <c r="BW18" i="23" s="1"/>
  <c r="BW24" i="23" s="1"/>
  <c r="O15" i="23"/>
  <c r="AM50" i="23"/>
  <c r="AN44" i="23" s="1"/>
  <c r="Q27" i="23" l="1"/>
  <c r="P124" i="23"/>
  <c r="P125" i="23"/>
  <c r="P126" i="23" s="1"/>
  <c r="BX18" i="23"/>
  <c r="BX24" i="23" s="1"/>
  <c r="BY18" i="23" s="1"/>
  <c r="BY24" i="23" s="1"/>
  <c r="BZ18" i="23" s="1"/>
  <c r="BZ24" i="23" s="1"/>
  <c r="CA18" i="23" s="1"/>
  <c r="CA24" i="23" s="1"/>
  <c r="CB18" i="23" s="1"/>
  <c r="CB24" i="23" s="1"/>
  <c r="CC18" i="23" s="1"/>
  <c r="CC24" i="23" s="1"/>
  <c r="CD18" i="23" s="1"/>
  <c r="CD24" i="23" s="1"/>
  <c r="CE18" i="23" s="1"/>
  <c r="CE24" i="23" s="1"/>
  <c r="CF18" i="23" s="1"/>
  <c r="CF24" i="23" s="1"/>
  <c r="CG18" i="23" s="1"/>
  <c r="CG24" i="23" s="1"/>
  <c r="CH18" i="23" s="1"/>
  <c r="CH24" i="23" s="1"/>
  <c r="CI18" i="23" s="1"/>
  <c r="CI24" i="23" s="1"/>
  <c r="P9" i="23"/>
  <c r="AN50" i="23"/>
  <c r="AO44" i="23" s="1"/>
  <c r="Q33" i="23" l="1"/>
  <c r="Q122" i="23"/>
  <c r="DH73" i="23"/>
  <c r="DH79" i="23" s="1"/>
  <c r="CJ18" i="23"/>
  <c r="CJ24" i="23" s="1"/>
  <c r="CK18" i="23" s="1"/>
  <c r="CK24" i="23" s="1"/>
  <c r="CL18" i="23" s="1"/>
  <c r="CL24" i="23" s="1"/>
  <c r="CM18" i="23" s="1"/>
  <c r="CM24" i="23" s="1"/>
  <c r="CN18" i="23" s="1"/>
  <c r="CN24" i="23" s="1"/>
  <c r="CO18" i="23" s="1"/>
  <c r="CO24" i="23" s="1"/>
  <c r="CP18" i="23" s="1"/>
  <c r="CP24" i="23" s="1"/>
  <c r="CQ18" i="23" s="1"/>
  <c r="CQ24" i="23" s="1"/>
  <c r="CR18" i="23" s="1"/>
  <c r="CR24" i="23" s="1"/>
  <c r="CS18" i="23" s="1"/>
  <c r="CS24" i="23" s="1"/>
  <c r="CT18" i="23" s="1"/>
  <c r="CT24" i="23" s="1"/>
  <c r="CU18" i="23" s="1"/>
  <c r="CU24" i="23" s="1"/>
  <c r="P15" i="23"/>
  <c r="AO50" i="23"/>
  <c r="AP44" i="23" s="1"/>
  <c r="R27" i="23" l="1"/>
  <c r="Q124" i="23"/>
  <c r="Q125" i="23"/>
  <c r="Q126" i="23" s="1"/>
  <c r="CV18" i="23"/>
  <c r="CV24" i="23" s="1"/>
  <c r="CW18" i="23" s="1"/>
  <c r="CW24" i="23" s="1"/>
  <c r="CX18" i="23" s="1"/>
  <c r="CX24" i="23" s="1"/>
  <c r="CY18" i="23" s="1"/>
  <c r="CY24" i="23" s="1"/>
  <c r="CZ18" i="23" s="1"/>
  <c r="CZ24" i="23" s="1"/>
  <c r="DA18" i="23" s="1"/>
  <c r="DA24" i="23" s="1"/>
  <c r="DB18" i="23" s="1"/>
  <c r="DB24" i="23" s="1"/>
  <c r="DC18" i="23" s="1"/>
  <c r="DC24" i="23" s="1"/>
  <c r="DD18" i="23" s="1"/>
  <c r="DD24" i="23" s="1"/>
  <c r="DE18" i="23" s="1"/>
  <c r="DE24" i="23" s="1"/>
  <c r="DF18" i="23" s="1"/>
  <c r="DF24" i="23" s="1"/>
  <c r="DG18" i="23" s="1"/>
  <c r="DG24" i="23" s="1"/>
  <c r="DH18" i="23" s="1"/>
  <c r="DH24" i="23" s="1"/>
  <c r="DI18" i="23" s="1"/>
  <c r="Q9" i="23"/>
  <c r="AP50" i="23"/>
  <c r="AQ44" i="23" s="1"/>
  <c r="R33" i="23" l="1"/>
  <c r="R122" i="23"/>
  <c r="DI24" i="23"/>
  <c r="DJ18" i="23" s="1"/>
  <c r="Q15" i="23"/>
  <c r="AQ50" i="23"/>
  <c r="AR44" i="23" s="1"/>
  <c r="S27" i="23" l="1"/>
  <c r="R124" i="23"/>
  <c r="R125" i="23"/>
  <c r="R126" i="23" s="1"/>
  <c r="R9" i="23"/>
  <c r="P29" i="21"/>
  <c r="S33" i="23" l="1"/>
  <c r="S122" i="23"/>
  <c r="DJ24" i="23"/>
  <c r="DK18" i="23" s="1"/>
  <c r="R15" i="23"/>
  <c r="AR50" i="23"/>
  <c r="AS44" i="23" s="1"/>
  <c r="T27" i="23" l="1"/>
  <c r="S125" i="23"/>
  <c r="S124" i="23"/>
  <c r="S126" i="23" s="1"/>
  <c r="S9" i="23"/>
  <c r="AS50" i="23"/>
  <c r="AT44" i="23" s="1"/>
  <c r="T33" i="23" l="1"/>
  <c r="T122" i="23"/>
  <c r="DK24" i="23"/>
  <c r="DL18" i="23" s="1"/>
  <c r="S15" i="23"/>
  <c r="AT50" i="23"/>
  <c r="AU44" i="23" s="1"/>
  <c r="U27" i="23" l="1"/>
  <c r="T125" i="23"/>
  <c r="T124" i="23"/>
  <c r="T126" i="23" s="1"/>
  <c r="T9" i="23"/>
  <c r="AU50" i="23"/>
  <c r="AV44" i="23" s="1"/>
  <c r="U33" i="23" l="1"/>
  <c r="U122" i="23"/>
  <c r="DL24" i="23"/>
  <c r="DM18" i="23" s="1"/>
  <c r="T15" i="23"/>
  <c r="AV50" i="23"/>
  <c r="AW44" i="23" s="1"/>
  <c r="V27" i="23" l="1"/>
  <c r="U125" i="23"/>
  <c r="U124" i="23"/>
  <c r="U126" i="23" s="1"/>
  <c r="U9" i="23"/>
  <c r="AW50" i="23"/>
  <c r="AX44" i="23" s="1"/>
  <c r="V33" i="23" l="1"/>
  <c r="V122" i="23"/>
  <c r="DM24" i="23"/>
  <c r="DN18" i="23" s="1"/>
  <c r="U15" i="23"/>
  <c r="AX50" i="23"/>
  <c r="AY44" i="23" s="1"/>
  <c r="W27" i="23" l="1"/>
  <c r="V124" i="23"/>
  <c r="V125" i="23"/>
  <c r="V9" i="23"/>
  <c r="AY50" i="23"/>
  <c r="AZ44" i="23" s="1"/>
  <c r="V126" i="23" l="1"/>
  <c r="W33" i="23"/>
  <c r="W122" i="23"/>
  <c r="DN24" i="23"/>
  <c r="DO18" i="23" s="1"/>
  <c r="V15" i="23"/>
  <c r="AZ50" i="23"/>
  <c r="BA44" i="23" s="1"/>
  <c r="X27" i="23" l="1"/>
  <c r="W124" i="23"/>
  <c r="W125" i="23"/>
  <c r="W9" i="23"/>
  <c r="BA50" i="23"/>
  <c r="BB44" i="23" s="1"/>
  <c r="W126" i="23" l="1"/>
  <c r="X33" i="23"/>
  <c r="X122" i="23"/>
  <c r="DO24" i="23"/>
  <c r="DP18" i="23" s="1"/>
  <c r="W15" i="23"/>
  <c r="BB50" i="23"/>
  <c r="BC44" i="23" s="1"/>
  <c r="Y27" i="23" l="1"/>
  <c r="X124" i="23"/>
  <c r="X125" i="23"/>
  <c r="X126" i="23" s="1"/>
  <c r="X9" i="23"/>
  <c r="BC50" i="23"/>
  <c r="BD44" i="23" s="1"/>
  <c r="Y33" i="23" l="1"/>
  <c r="Y122" i="23"/>
  <c r="DP24" i="23"/>
  <c r="DQ18" i="23" s="1"/>
  <c r="X15" i="23"/>
  <c r="BD50" i="23"/>
  <c r="BE44" i="23" s="1"/>
  <c r="Z27" i="23" l="1"/>
  <c r="Y124" i="23"/>
  <c r="Y125" i="23"/>
  <c r="Y9" i="23"/>
  <c r="BE50" i="23"/>
  <c r="BF44" i="23" s="1"/>
  <c r="Y126" i="23" l="1"/>
  <c r="Z33" i="23"/>
  <c r="Z122" i="23"/>
  <c r="DQ24" i="23"/>
  <c r="DR18" i="23" s="1"/>
  <c r="Y15" i="23"/>
  <c r="BF50" i="23"/>
  <c r="BG44" i="23" s="1"/>
  <c r="AA27" i="23" l="1"/>
  <c r="Z124" i="23"/>
  <c r="Z125" i="23"/>
  <c r="Z9" i="23"/>
  <c r="BG50" i="23"/>
  <c r="BH44" i="23" s="1"/>
  <c r="Z126" i="23" l="1"/>
  <c r="AA33" i="23"/>
  <c r="AA122" i="23"/>
  <c r="DR24" i="23"/>
  <c r="DS18" i="23" s="1"/>
  <c r="Z15" i="23"/>
  <c r="BH50" i="23"/>
  <c r="BI44" i="23" s="1"/>
  <c r="AB27" i="23" l="1"/>
  <c r="AA125" i="23"/>
  <c r="AA124" i="23"/>
  <c r="AA126" i="23" s="1"/>
  <c r="AA9" i="23"/>
  <c r="BI50" i="23"/>
  <c r="BJ44" i="23" s="1"/>
  <c r="AB33" i="23" l="1"/>
  <c r="AB122" i="23"/>
  <c r="DS24" i="23"/>
  <c r="DT18" i="23" s="1"/>
  <c r="AA15" i="23"/>
  <c r="BJ50" i="23"/>
  <c r="BK44" i="23" s="1"/>
  <c r="AC27" i="23" l="1"/>
  <c r="AB125" i="23"/>
  <c r="AB124" i="23"/>
  <c r="AB126" i="23" s="1"/>
  <c r="DT24" i="23"/>
  <c r="DU18" i="23" s="1"/>
  <c r="AB9" i="23"/>
  <c r="BK50" i="23"/>
  <c r="BL44" i="23" s="1"/>
  <c r="BL50" i="23" s="1"/>
  <c r="BM44" i="23" s="1"/>
  <c r="BM50" i="23" s="1"/>
  <c r="BN44" i="23" s="1"/>
  <c r="BN50" i="23" s="1"/>
  <c r="BO44" i="23" s="1"/>
  <c r="BO50" i="23" s="1"/>
  <c r="BP44" i="23" s="1"/>
  <c r="BP50" i="23" s="1"/>
  <c r="BQ44" i="23" s="1"/>
  <c r="BQ50" i="23" s="1"/>
  <c r="BR44" i="23" s="1"/>
  <c r="BR50" i="23" s="1"/>
  <c r="BS44" i="23" s="1"/>
  <c r="BS50" i="23" s="1"/>
  <c r="BT44" i="23" s="1"/>
  <c r="BT50" i="23" s="1"/>
  <c r="BU44" i="23" s="1"/>
  <c r="BU50" i="23" s="1"/>
  <c r="BV44" i="23" s="1"/>
  <c r="BV50" i="23" s="1"/>
  <c r="BW44" i="23" s="1"/>
  <c r="BW50" i="23" s="1"/>
  <c r="BX44" i="23" s="1"/>
  <c r="DS89" i="23"/>
  <c r="AC33" i="23" l="1"/>
  <c r="AC122" i="23"/>
  <c r="DT82" i="23"/>
  <c r="D14" i="61"/>
  <c r="D24" i="61" s="1"/>
  <c r="D16" i="56" s="1"/>
  <c r="D36" i="56" s="1"/>
  <c r="BX50" i="23"/>
  <c r="DU24" i="23"/>
  <c r="DV18" i="23" s="1"/>
  <c r="AB15" i="23"/>
  <c r="C15" i="64" l="1"/>
  <c r="C25" i="64" s="1"/>
  <c r="AD27" i="23"/>
  <c r="AC125" i="23"/>
  <c r="AC124" i="23"/>
  <c r="AC126" i="23" s="1"/>
  <c r="BY44" i="23"/>
  <c r="DV24" i="23"/>
  <c r="AC9" i="23"/>
  <c r="C37" i="64" l="1"/>
  <c r="AD33" i="23"/>
  <c r="AD122" i="23"/>
  <c r="BY50" i="23"/>
  <c r="DW18" i="23"/>
  <c r="DW24" i="23" s="1"/>
  <c r="AC15" i="23"/>
  <c r="AE27" i="23" l="1"/>
  <c r="AD124" i="23"/>
  <c r="AD125" i="23"/>
  <c r="BZ44" i="23"/>
  <c r="AD9" i="23"/>
  <c r="AD126" i="23" l="1"/>
  <c r="AE33" i="23"/>
  <c r="AE122" i="23"/>
  <c r="BZ50" i="23"/>
  <c r="AD15" i="23"/>
  <c r="AF27" i="23" l="1"/>
  <c r="AE124" i="23"/>
  <c r="AE125" i="23"/>
  <c r="CA44" i="23"/>
  <c r="AE9" i="23"/>
  <c r="AE126" i="23" l="1"/>
  <c r="AF33" i="23"/>
  <c r="AF122" i="23"/>
  <c r="CA50" i="23"/>
  <c r="AE15" i="23"/>
  <c r="AG27" i="23" l="1"/>
  <c r="AF124" i="23"/>
  <c r="AF125" i="23"/>
  <c r="CB44" i="23"/>
  <c r="AF9" i="23"/>
  <c r="AF126" i="23" l="1"/>
  <c r="AG33" i="23"/>
  <c r="AG122" i="23"/>
  <c r="CB50" i="23"/>
  <c r="AF15" i="23"/>
  <c r="AH27" i="23" l="1"/>
  <c r="AG124" i="23"/>
  <c r="AG125" i="23"/>
  <c r="CC44" i="23"/>
  <c r="AG9" i="23"/>
  <c r="AG126" i="23" l="1"/>
  <c r="AH33" i="23"/>
  <c r="AH122" i="23"/>
  <c r="CC50" i="23"/>
  <c r="AG15" i="23"/>
  <c r="AI27" i="23" l="1"/>
  <c r="AH124" i="23"/>
  <c r="AH125" i="23"/>
  <c r="CD44" i="23"/>
  <c r="AH9" i="23"/>
  <c r="AH126" i="23" l="1"/>
  <c r="AI33" i="23"/>
  <c r="AI122" i="23"/>
  <c r="CD50" i="23"/>
  <c r="AH15" i="23"/>
  <c r="AJ27" i="23" l="1"/>
  <c r="AI125" i="23"/>
  <c r="AI124" i="23"/>
  <c r="AI126" i="23" s="1"/>
  <c r="CE44" i="23"/>
  <c r="AI9" i="23"/>
  <c r="AJ33" i="23" l="1"/>
  <c r="AJ122" i="23"/>
  <c r="CE50" i="23"/>
  <c r="AI15" i="23"/>
  <c r="AK27" i="23" l="1"/>
  <c r="AJ125" i="23"/>
  <c r="AJ124" i="23"/>
  <c r="AJ126" i="23" s="1"/>
  <c r="CF44" i="23"/>
  <c r="AJ9" i="23"/>
  <c r="A2" i="21"/>
  <c r="A4" i="23"/>
  <c r="A2" i="23"/>
  <c r="AK33" i="23" l="1"/>
  <c r="AK122" i="23"/>
  <c r="CF50" i="23"/>
  <c r="AJ15" i="23"/>
  <c r="AL27" i="23" l="1"/>
  <c r="AK125" i="23"/>
  <c r="AK124" i="23"/>
  <c r="AK126" i="23" s="1"/>
  <c r="CG44" i="23"/>
  <c r="AK9" i="23"/>
  <c r="AL33" i="23" l="1"/>
  <c r="AL122" i="23"/>
  <c r="CG50" i="23"/>
  <c r="AK15" i="23"/>
  <c r="AM27" i="23" l="1"/>
  <c r="AL124" i="23"/>
  <c r="AL125" i="23"/>
  <c r="CH44" i="23"/>
  <c r="AL9" i="23"/>
  <c r="AL126" i="23" l="1"/>
  <c r="AM33" i="23"/>
  <c r="AM122" i="23"/>
  <c r="CH50" i="23"/>
  <c r="AL15" i="23"/>
  <c r="AN27" i="23" l="1"/>
  <c r="AM124" i="23"/>
  <c r="AM126" i="23" s="1"/>
  <c r="AM125" i="23"/>
  <c r="CI44" i="23"/>
  <c r="AM9" i="23"/>
  <c r="DW78" i="23"/>
  <c r="DU78" i="23"/>
  <c r="DV78" i="23"/>
  <c r="DW69" i="23"/>
  <c r="DU69" i="23"/>
  <c r="DV69" i="23"/>
  <c r="DU49" i="23"/>
  <c r="DT49" i="23"/>
  <c r="DW49" i="23"/>
  <c r="DV49" i="23"/>
  <c r="DU40" i="23"/>
  <c r="DT14" i="23"/>
  <c r="DU14" i="23"/>
  <c r="AN33" i="23" l="1"/>
  <c r="AN122" i="23"/>
  <c r="CI50" i="23"/>
  <c r="CJ44" i="23" s="1"/>
  <c r="CJ50" i="23" s="1"/>
  <c r="CK44" i="23" s="1"/>
  <c r="CK50" i="23" s="1"/>
  <c r="CL44" i="23" s="1"/>
  <c r="CL50" i="23" s="1"/>
  <c r="CM44" i="23" s="1"/>
  <c r="CM50" i="23" s="1"/>
  <c r="CN44" i="23" s="1"/>
  <c r="CN50" i="23" s="1"/>
  <c r="CO44" i="23" s="1"/>
  <c r="CO50" i="23" s="1"/>
  <c r="CP44" i="23" s="1"/>
  <c r="CP50" i="23" s="1"/>
  <c r="CQ44" i="23" s="1"/>
  <c r="CQ50" i="23" s="1"/>
  <c r="CR44" i="23" s="1"/>
  <c r="CR50" i="23" s="1"/>
  <c r="CS44" i="23" s="1"/>
  <c r="CS50" i="23" s="1"/>
  <c r="CT44" i="23" s="1"/>
  <c r="CT50" i="23" s="1"/>
  <c r="CU44" i="23" s="1"/>
  <c r="CU50" i="23" s="1"/>
  <c r="CV44" i="23" s="1"/>
  <c r="CV50" i="23" s="1"/>
  <c r="CW44" i="23" s="1"/>
  <c r="CW50" i="23" s="1"/>
  <c r="CX44" i="23" s="1"/>
  <c r="CX50" i="23" s="1"/>
  <c r="CY44" i="23" s="1"/>
  <c r="CY50" i="23" s="1"/>
  <c r="CZ44" i="23" s="1"/>
  <c r="CZ50" i="23" s="1"/>
  <c r="DA44" i="23" s="1"/>
  <c r="DA50" i="23" s="1"/>
  <c r="DB44" i="23" s="1"/>
  <c r="DB50" i="23" s="1"/>
  <c r="DC44" i="23" s="1"/>
  <c r="DC50" i="23" s="1"/>
  <c r="DD44" i="23" s="1"/>
  <c r="DD50" i="23" s="1"/>
  <c r="AM15" i="23"/>
  <c r="DT78" i="23"/>
  <c r="DT40" i="23"/>
  <c r="AO27" i="23" l="1"/>
  <c r="AN124" i="23"/>
  <c r="AN125" i="23"/>
  <c r="DE44" i="23"/>
  <c r="DE50" i="23" s="1"/>
  <c r="AN9" i="23"/>
  <c r="DT69" i="23"/>
  <c r="AN126" i="23" l="1"/>
  <c r="AO33" i="23"/>
  <c r="AO122" i="23"/>
  <c r="DF44" i="23"/>
  <c r="DF50" i="23" s="1"/>
  <c r="AN15" i="23"/>
  <c r="AP27" i="23" l="1"/>
  <c r="AO124" i="23"/>
  <c r="AO126" i="23" s="1"/>
  <c r="AO125" i="23"/>
  <c r="DG44" i="23"/>
  <c r="AO9" i="23"/>
  <c r="AP33" i="23" l="1"/>
  <c r="AP122" i="23"/>
  <c r="DG50" i="23"/>
  <c r="DH44" i="23" s="1"/>
  <c r="DH50" i="23" s="1"/>
  <c r="AO15" i="23"/>
  <c r="AQ27" i="23" l="1"/>
  <c r="AP124" i="23"/>
  <c r="AP125" i="23"/>
  <c r="AP126" i="23" s="1"/>
  <c r="AP9" i="23"/>
  <c r="DS109" i="23"/>
  <c r="AQ33" i="23" l="1"/>
  <c r="AQ122" i="23"/>
  <c r="DS110" i="23"/>
  <c r="E14" i="61" s="1"/>
  <c r="E24" i="61" s="1"/>
  <c r="E16" i="56" s="1"/>
  <c r="E36" i="56" s="1"/>
  <c r="AP15" i="23"/>
  <c r="DT109" i="23"/>
  <c r="DT123" i="23" s="1"/>
  <c r="D15" i="64" l="1"/>
  <c r="AR27" i="23"/>
  <c r="AQ125" i="23"/>
  <c r="AQ124" i="23"/>
  <c r="AQ126" i="23" s="1"/>
  <c r="D25" i="64"/>
  <c r="D37" i="64"/>
  <c r="DT104" i="23"/>
  <c r="AQ9" i="23"/>
  <c r="DU109" i="23"/>
  <c r="DU123" i="23" s="1"/>
  <c r="AR33" i="23" l="1"/>
  <c r="AR122" i="23"/>
  <c r="F14" i="61"/>
  <c r="F24" i="61" s="1"/>
  <c r="F16" i="56" s="1"/>
  <c r="F36" i="56" s="1"/>
  <c r="DT110" i="23"/>
  <c r="AQ15" i="23"/>
  <c r="DW109" i="23"/>
  <c r="E15" i="64" l="1"/>
  <c r="E37" i="64" s="1"/>
  <c r="AS27" i="23"/>
  <c r="AR125" i="23"/>
  <c r="AR124" i="23"/>
  <c r="AR126" i="23" s="1"/>
  <c r="DT113" i="23"/>
  <c r="DU104" i="23"/>
  <c r="AR9" i="23"/>
  <c r="DT89" i="23"/>
  <c r="DV109" i="23"/>
  <c r="DW118" i="23"/>
  <c r="DV118" i="23"/>
  <c r="E25" i="64" l="1"/>
  <c r="AS33" i="23"/>
  <c r="AS122" i="23"/>
  <c r="DT119" i="23"/>
  <c r="DU110" i="23"/>
  <c r="AR15" i="23"/>
  <c r="AT27" i="23" l="1"/>
  <c r="AS125" i="23"/>
  <c r="AS124" i="23"/>
  <c r="AS126" i="23" s="1"/>
  <c r="DV104" i="23"/>
  <c r="DU113" i="23"/>
  <c r="AS9" i="23"/>
  <c r="DU82" i="23"/>
  <c r="DU89" i="23" s="1"/>
  <c r="AT33" i="23" l="1"/>
  <c r="AT122" i="23"/>
  <c r="DU119" i="23"/>
  <c r="DV110" i="23"/>
  <c r="DW104" i="23" s="1"/>
  <c r="DW110" i="23" s="1"/>
  <c r="AS15" i="23"/>
  <c r="AU27" i="23" l="1"/>
  <c r="AT124" i="23"/>
  <c r="AT125" i="23"/>
  <c r="DV113" i="23"/>
  <c r="AT9" i="23"/>
  <c r="DV82" i="23"/>
  <c r="DV89" i="23" s="1"/>
  <c r="AT126" i="23" l="1"/>
  <c r="AU33" i="23"/>
  <c r="AU122" i="23"/>
  <c r="DV119" i="23"/>
  <c r="DW113" i="23" s="1"/>
  <c r="DW119" i="23" s="1"/>
  <c r="AT15" i="23"/>
  <c r="AV27" i="23" l="1"/>
  <c r="AU124" i="23"/>
  <c r="AU126" i="23" s="1"/>
  <c r="AU125" i="23"/>
  <c r="AU9" i="23"/>
  <c r="DW82" i="23"/>
  <c r="AV33" i="23" l="1"/>
  <c r="AV122" i="23"/>
  <c r="AU15" i="23"/>
  <c r="DW89" i="23"/>
  <c r="AW27" i="23" l="1"/>
  <c r="AV124" i="23"/>
  <c r="AV126" i="23" s="1"/>
  <c r="AV125" i="23"/>
  <c r="AV9" i="23"/>
  <c r="AW33" i="23" l="1"/>
  <c r="AW122" i="23"/>
  <c r="AV15" i="23"/>
  <c r="AX27" i="23" l="1"/>
  <c r="AW124" i="23"/>
  <c r="AW125" i="23"/>
  <c r="AW9" i="23"/>
  <c r="C24" i="21"/>
  <c r="D24" i="21"/>
  <c r="E24" i="21"/>
  <c r="F24" i="21"/>
  <c r="G24" i="21"/>
  <c r="H24" i="21"/>
  <c r="I24" i="21"/>
  <c r="J24" i="21"/>
  <c r="K24" i="21"/>
  <c r="L24" i="21"/>
  <c r="M24" i="21"/>
  <c r="N24" i="21"/>
  <c r="O24" i="21"/>
  <c r="C25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C26" i="21"/>
  <c r="D26" i="21"/>
  <c r="E26" i="21"/>
  <c r="F26" i="21"/>
  <c r="G26" i="21"/>
  <c r="H26" i="21"/>
  <c r="I26" i="21"/>
  <c r="J26" i="21"/>
  <c r="K26" i="21"/>
  <c r="L26" i="21"/>
  <c r="M26" i="21"/>
  <c r="N26" i="21"/>
  <c r="O26" i="21"/>
  <c r="B26" i="21"/>
  <c r="B25" i="21"/>
  <c r="P44" i="21"/>
  <c r="P43" i="21"/>
  <c r="P42" i="21"/>
  <c r="P41" i="21"/>
  <c r="P40" i="21"/>
  <c r="P39" i="21"/>
  <c r="P38" i="21"/>
  <c r="P37" i="21"/>
  <c r="P36" i="21"/>
  <c r="P35" i="21"/>
  <c r="P34" i="21"/>
  <c r="P33" i="21"/>
  <c r="P32" i="21"/>
  <c r="P31" i="21"/>
  <c r="B30" i="21"/>
  <c r="B24" i="21"/>
  <c r="O22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P21" i="21"/>
  <c r="P20" i="21"/>
  <c r="P19" i="21"/>
  <c r="P18" i="21"/>
  <c r="P17" i="21"/>
  <c r="P16" i="21"/>
  <c r="P15" i="21"/>
  <c r="P14" i="21"/>
  <c r="P13" i="21"/>
  <c r="P12" i="21"/>
  <c r="P11" i="21"/>
  <c r="P10" i="21"/>
  <c r="P9" i="21"/>
  <c r="C7" i="21"/>
  <c r="C30" i="21" s="1"/>
  <c r="AW126" i="23" l="1"/>
  <c r="AX33" i="23"/>
  <c r="AX122" i="23"/>
  <c r="P45" i="21"/>
  <c r="D9" i="62"/>
  <c r="D11" i="62" s="1"/>
  <c r="D15" i="62" s="1"/>
  <c r="DV13" i="23" s="1"/>
  <c r="DV14" i="23" s="1"/>
  <c r="E9" i="62"/>
  <c r="E11" i="62" s="1"/>
  <c r="E15" i="62" s="1"/>
  <c r="DW13" i="23" s="1"/>
  <c r="DW14" i="23" s="1"/>
  <c r="D27" i="62"/>
  <c r="D29" i="62" s="1"/>
  <c r="D33" i="62" s="1"/>
  <c r="DV39" i="23" s="1"/>
  <c r="DV40" i="23" s="1"/>
  <c r="E27" i="62"/>
  <c r="E29" i="62" s="1"/>
  <c r="E33" i="62" s="1"/>
  <c r="DW39" i="23" s="1"/>
  <c r="DW40" i="23" s="1"/>
  <c r="D18" i="62"/>
  <c r="D20" i="62" s="1"/>
  <c r="D24" i="62" s="1"/>
  <c r="DV31" i="23" s="1"/>
  <c r="DV32" i="23" s="1"/>
  <c r="E18" i="62"/>
  <c r="E20" i="62" s="1"/>
  <c r="E24" i="62" s="1"/>
  <c r="DW31" i="23" s="1"/>
  <c r="DW32" i="23" s="1"/>
  <c r="AW15" i="23"/>
  <c r="P22" i="21"/>
  <c r="P25" i="21"/>
  <c r="E20" i="56" s="1"/>
  <c r="P49" i="21"/>
  <c r="P48" i="21"/>
  <c r="P26" i="21"/>
  <c r="F20" i="56" s="1"/>
  <c r="P24" i="21"/>
  <c r="D20" i="56" s="1"/>
  <c r="P47" i="21"/>
  <c r="D7" i="21"/>
  <c r="E38" i="56" l="1"/>
  <c r="F38" i="56"/>
  <c r="AY27" i="23"/>
  <c r="AX124" i="23"/>
  <c r="AX125" i="23"/>
  <c r="DW123" i="23"/>
  <c r="DV123" i="23"/>
  <c r="AX9" i="23"/>
  <c r="D30" i="21"/>
  <c r="E7" i="21"/>
  <c r="AX126" i="23" l="1"/>
  <c r="AY33" i="23"/>
  <c r="AY122" i="23"/>
  <c r="AX15" i="23"/>
  <c r="F7" i="21"/>
  <c r="E30" i="21"/>
  <c r="AZ27" i="23" l="1"/>
  <c r="AY125" i="23"/>
  <c r="AY124" i="23"/>
  <c r="AY126" i="23" s="1"/>
  <c r="AY9" i="23"/>
  <c r="G7" i="21"/>
  <c r="F30" i="21"/>
  <c r="AZ33" i="23" l="1"/>
  <c r="AZ122" i="23"/>
  <c r="AY15" i="23"/>
  <c r="H7" i="21"/>
  <c r="G30" i="21"/>
  <c r="BA27" i="23" l="1"/>
  <c r="AZ125" i="23"/>
  <c r="AZ124" i="23"/>
  <c r="AZ126" i="23" s="1"/>
  <c r="AZ9" i="23"/>
  <c r="H30" i="21"/>
  <c r="I7" i="21"/>
  <c r="BA33" i="23" l="1"/>
  <c r="BA122" i="23"/>
  <c r="AZ15" i="23"/>
  <c r="J7" i="21"/>
  <c r="I30" i="21"/>
  <c r="BB27" i="23" l="1"/>
  <c r="BA125" i="23"/>
  <c r="BA124" i="23"/>
  <c r="BA126" i="23" s="1"/>
  <c r="BA9" i="23"/>
  <c r="J30" i="21"/>
  <c r="K7" i="21"/>
  <c r="BB33" i="23" l="1"/>
  <c r="BB122" i="23"/>
  <c r="BA15" i="23"/>
  <c r="K30" i="21"/>
  <c r="L7" i="21"/>
  <c r="BC27" i="23" l="1"/>
  <c r="BB124" i="23"/>
  <c r="BB125" i="23"/>
  <c r="BB9" i="23"/>
  <c r="L30" i="21"/>
  <c r="M7" i="21"/>
  <c r="BB126" i="23" l="1"/>
  <c r="BC33" i="23"/>
  <c r="BC122" i="23"/>
  <c r="BB15" i="23"/>
  <c r="N7" i="21"/>
  <c r="M30" i="21"/>
  <c r="BD27" i="23" l="1"/>
  <c r="BC124" i="23"/>
  <c r="BC125" i="23"/>
  <c r="BC9" i="23"/>
  <c r="O7" i="21"/>
  <c r="O30" i="21" s="1"/>
  <c r="N30" i="21"/>
  <c r="BC126" i="23" l="1"/>
  <c r="BD33" i="23"/>
  <c r="BD122" i="23"/>
  <c r="BC15" i="23"/>
  <c r="BE27" i="23" l="1"/>
  <c r="BD124" i="23"/>
  <c r="BD125" i="23"/>
  <c r="BD9" i="23"/>
  <c r="BD126" i="23" l="1"/>
  <c r="BE33" i="23"/>
  <c r="BE122" i="23"/>
  <c r="BD15" i="23"/>
  <c r="BF27" i="23" l="1"/>
  <c r="BE124" i="23"/>
  <c r="BE125" i="23"/>
  <c r="BE9" i="23"/>
  <c r="BE126" i="23" l="1"/>
  <c r="BF33" i="23"/>
  <c r="BF122" i="23"/>
  <c r="BE15" i="23"/>
  <c r="BG27" i="23" l="1"/>
  <c r="BF124" i="23"/>
  <c r="BF125" i="23"/>
  <c r="BF9" i="23"/>
  <c r="BF126" i="23" l="1"/>
  <c r="BG33" i="23"/>
  <c r="BG122" i="23"/>
  <c r="BF15" i="23"/>
  <c r="BH27" i="23" l="1"/>
  <c r="BG125" i="23"/>
  <c r="BG124" i="23"/>
  <c r="BG126" i="23" s="1"/>
  <c r="BG9" i="23"/>
  <c r="BH33" i="23" l="1"/>
  <c r="BH122" i="23"/>
  <c r="BG15" i="23"/>
  <c r="BI27" i="23" l="1"/>
  <c r="BH125" i="23"/>
  <c r="BH124" i="23"/>
  <c r="BH126" i="23" s="1"/>
  <c r="BH9" i="23"/>
  <c r="BI33" i="23" l="1"/>
  <c r="BI122" i="23"/>
  <c r="BH15" i="23"/>
  <c r="BJ27" i="23" l="1"/>
  <c r="BI125" i="23"/>
  <c r="BI124" i="23"/>
  <c r="BI126" i="23" s="1"/>
  <c r="BI9" i="23"/>
  <c r="BJ33" i="23" l="1"/>
  <c r="BJ122" i="23"/>
  <c r="BI15" i="23"/>
  <c r="BK27" i="23" l="1"/>
  <c r="BJ124" i="23"/>
  <c r="BJ125" i="23"/>
  <c r="BJ9" i="23"/>
  <c r="BJ126" i="23" l="1"/>
  <c r="BK33" i="23"/>
  <c r="BK122" i="23"/>
  <c r="BJ15" i="23"/>
  <c r="BL27" i="23" l="1"/>
  <c r="BK124" i="23"/>
  <c r="BK125" i="23"/>
  <c r="BK9" i="23"/>
  <c r="BK126" i="23" l="1"/>
  <c r="BL33" i="23"/>
  <c r="BL122" i="23"/>
  <c r="BK15" i="23"/>
  <c r="BL9" i="23" s="1"/>
  <c r="BM27" i="23" l="1"/>
  <c r="BL124" i="23"/>
  <c r="BL125" i="23"/>
  <c r="BL15" i="23"/>
  <c r="BL126" i="23" l="1"/>
  <c r="BM33" i="23"/>
  <c r="BM122" i="23"/>
  <c r="BM9" i="23"/>
  <c r="BN27" i="23" l="1"/>
  <c r="BM124" i="23"/>
  <c r="BM125" i="23"/>
  <c r="BM15" i="23"/>
  <c r="BM126" i="23" l="1"/>
  <c r="BN33" i="23"/>
  <c r="BN122" i="23"/>
  <c r="BN9" i="23"/>
  <c r="BO27" i="23" l="1"/>
  <c r="BN124" i="23"/>
  <c r="BN125" i="23"/>
  <c r="BN126" i="23" s="1"/>
  <c r="BN15" i="23"/>
  <c r="BO33" i="23" l="1"/>
  <c r="BO122" i="23"/>
  <c r="BO9" i="23"/>
  <c r="BP27" i="23" l="1"/>
  <c r="BO125" i="23"/>
  <c r="BO124" i="23"/>
  <c r="BO126" i="23" s="1"/>
  <c r="BO15" i="23"/>
  <c r="BP33" i="23" l="1"/>
  <c r="BP122" i="23"/>
  <c r="BP9" i="23"/>
  <c r="BQ27" i="23" l="1"/>
  <c r="BP125" i="23"/>
  <c r="BP124" i="23"/>
  <c r="BP126" i="23" s="1"/>
  <c r="BP15" i="23"/>
  <c r="BQ33" i="23" l="1"/>
  <c r="BQ122" i="23"/>
  <c r="BQ9" i="23"/>
  <c r="BR27" i="23" l="1"/>
  <c r="BQ125" i="23"/>
  <c r="BQ124" i="23"/>
  <c r="BQ126" i="23" s="1"/>
  <c r="BQ15" i="23"/>
  <c r="BR33" i="23" l="1"/>
  <c r="BR122" i="23"/>
  <c r="BR9" i="23"/>
  <c r="BS27" i="23" l="1"/>
  <c r="BR124" i="23"/>
  <c r="BR125" i="23"/>
  <c r="BR15" i="23"/>
  <c r="BR126" i="23" l="1"/>
  <c r="BS33" i="23"/>
  <c r="BS122" i="23"/>
  <c r="BS9" i="23"/>
  <c r="BT27" i="23" l="1"/>
  <c r="BS124" i="23"/>
  <c r="BS125" i="23"/>
  <c r="BS15" i="23"/>
  <c r="BS126" i="23" l="1"/>
  <c r="BT33" i="23"/>
  <c r="BT122" i="23"/>
  <c r="BT9" i="23"/>
  <c r="BU27" i="23" l="1"/>
  <c r="BT124" i="23"/>
  <c r="BT125" i="23"/>
  <c r="BT15" i="23"/>
  <c r="BT126" i="23" l="1"/>
  <c r="BU33" i="23"/>
  <c r="BU122" i="23"/>
  <c r="BU9" i="23"/>
  <c r="BV27" i="23" l="1"/>
  <c r="BU124" i="23"/>
  <c r="BU125" i="23"/>
  <c r="BU15" i="23"/>
  <c r="BU126" i="23" l="1"/>
  <c r="BV33" i="23"/>
  <c r="BV122" i="23"/>
  <c r="BV9" i="23"/>
  <c r="BW27" i="23" l="1"/>
  <c r="BV124" i="23"/>
  <c r="BV125" i="23"/>
  <c r="BV126" i="23" s="1"/>
  <c r="BV15" i="23"/>
  <c r="BW33" i="23" l="1"/>
  <c r="BW122" i="23"/>
  <c r="BW9" i="23"/>
  <c r="BX27" i="23" l="1"/>
  <c r="BW125" i="23"/>
  <c r="BW124" i="23"/>
  <c r="BW126" i="23" s="1"/>
  <c r="BW15" i="23"/>
  <c r="BX9" i="23" s="1"/>
  <c r="BX33" i="23" l="1"/>
  <c r="BX122" i="23"/>
  <c r="BX15" i="23"/>
  <c r="BY27" i="23" l="1"/>
  <c r="BX125" i="23"/>
  <c r="BX124" i="23"/>
  <c r="BX126" i="23" s="1"/>
  <c r="BY9" i="23"/>
  <c r="BY33" i="23" l="1"/>
  <c r="BY122" i="23"/>
  <c r="BY15" i="23"/>
  <c r="BZ27" i="23" l="1"/>
  <c r="BY125" i="23"/>
  <c r="BY124" i="23"/>
  <c r="BY126" i="23" s="1"/>
  <c r="DQ49" i="23"/>
  <c r="DN49" i="23"/>
  <c r="BZ9" i="23"/>
  <c r="DP49" i="23"/>
  <c r="DS49" i="23"/>
  <c r="DK49" i="23"/>
  <c r="DL49" i="23"/>
  <c r="DO49" i="23"/>
  <c r="DI44" i="23"/>
  <c r="BZ33" i="23" l="1"/>
  <c r="BZ122" i="23"/>
  <c r="DI50" i="23"/>
  <c r="DR49" i="23"/>
  <c r="DJ49" i="23"/>
  <c r="DM49" i="23"/>
  <c r="BZ15" i="23"/>
  <c r="DJ44" i="23"/>
  <c r="CA27" i="23" l="1"/>
  <c r="BZ124" i="23"/>
  <c r="BZ125" i="23"/>
  <c r="DJ50" i="23"/>
  <c r="CA9" i="23"/>
  <c r="BZ126" i="23" l="1"/>
  <c r="CA33" i="23"/>
  <c r="CA122" i="23"/>
  <c r="DK44" i="23"/>
  <c r="CA15" i="23"/>
  <c r="CB27" i="23" l="1"/>
  <c r="CA124" i="23"/>
  <c r="CA125" i="23"/>
  <c r="DK50" i="23"/>
  <c r="DR14" i="23"/>
  <c r="DQ14" i="23"/>
  <c r="DQ123" i="23" s="1"/>
  <c r="DS14" i="23"/>
  <c r="DP14" i="23"/>
  <c r="DK14" i="23"/>
  <c r="DL14" i="23"/>
  <c r="DN14" i="23"/>
  <c r="DO14" i="23"/>
  <c r="DM14" i="23"/>
  <c r="DJ14" i="23"/>
  <c r="CB9" i="23"/>
  <c r="DI14" i="23"/>
  <c r="CA126" i="23" l="1"/>
  <c r="CB33" i="23"/>
  <c r="CB122" i="23"/>
  <c r="DL44" i="23"/>
  <c r="CB15" i="23"/>
  <c r="CC27" i="23" l="1"/>
  <c r="CB124" i="23"/>
  <c r="CB125" i="23"/>
  <c r="DL50" i="23"/>
  <c r="DM44" i="23" s="1"/>
  <c r="DM50" i="23" s="1"/>
  <c r="DN44" i="23" s="1"/>
  <c r="DN50" i="23" s="1"/>
  <c r="DO44" i="23" s="1"/>
  <c r="DO50" i="23" s="1"/>
  <c r="DP44" i="23" s="1"/>
  <c r="DP50" i="23" s="1"/>
  <c r="DQ44" i="23" s="1"/>
  <c r="DQ50" i="23" s="1"/>
  <c r="DR44" i="23" s="1"/>
  <c r="DR50" i="23" s="1"/>
  <c r="DS44" i="23" s="1"/>
  <c r="DS50" i="23" s="1"/>
  <c r="CC9" i="23"/>
  <c r="CB126" i="23" l="1"/>
  <c r="CC33" i="23"/>
  <c r="CC122" i="23"/>
  <c r="D12" i="61"/>
  <c r="D22" i="61" s="1"/>
  <c r="D14" i="56" s="1"/>
  <c r="DT44" i="23"/>
  <c r="DT50" i="23" s="1"/>
  <c r="DU44" i="23" s="1"/>
  <c r="DU50" i="23" s="1"/>
  <c r="DV44" i="23" s="1"/>
  <c r="DV50" i="23" s="1"/>
  <c r="CC15" i="23"/>
  <c r="CD27" i="23" l="1"/>
  <c r="CC124" i="23"/>
  <c r="CC125" i="23"/>
  <c r="DW44" i="23"/>
  <c r="CD9" i="23"/>
  <c r="CC126" i="23" l="1"/>
  <c r="CD33" i="23"/>
  <c r="CD122" i="23"/>
  <c r="DW50" i="23"/>
  <c r="CD15" i="23"/>
  <c r="CE27" i="23" l="1"/>
  <c r="CD124" i="23"/>
  <c r="CD125" i="23"/>
  <c r="CD126" i="23" s="1"/>
  <c r="CE9" i="23"/>
  <c r="CE33" i="23" l="1"/>
  <c r="CE122" i="23"/>
  <c r="CE15" i="23"/>
  <c r="CF27" i="23" l="1"/>
  <c r="CE125" i="23"/>
  <c r="CE124" i="23"/>
  <c r="CE126" i="23" s="1"/>
  <c r="CF9" i="23"/>
  <c r="CF33" i="23" l="1"/>
  <c r="CF122" i="23"/>
  <c r="CF15" i="23"/>
  <c r="CG27" i="23" l="1"/>
  <c r="CF125" i="23"/>
  <c r="CF124" i="23"/>
  <c r="CF126" i="23" s="1"/>
  <c r="CG9" i="23"/>
  <c r="CG33" i="23" l="1"/>
  <c r="CG122" i="23"/>
  <c r="CG15" i="23"/>
  <c r="CH27" i="23" l="1"/>
  <c r="CG125" i="23"/>
  <c r="CG124" i="23"/>
  <c r="CG126" i="23" s="1"/>
  <c r="CH9" i="23"/>
  <c r="CH33" i="23" l="1"/>
  <c r="CH122" i="23"/>
  <c r="CH15" i="23"/>
  <c r="CI27" i="23" l="1"/>
  <c r="CH124" i="23"/>
  <c r="CH125" i="23"/>
  <c r="CI9" i="23"/>
  <c r="CH126" i="23" l="1"/>
  <c r="CI33" i="23"/>
  <c r="CI122" i="23"/>
  <c r="CI15" i="23"/>
  <c r="CJ9" i="23" s="1"/>
  <c r="CI124" i="23" l="1"/>
  <c r="CI125" i="23"/>
  <c r="CJ27" i="23"/>
  <c r="CJ15" i="23"/>
  <c r="CJ33" i="23" l="1"/>
  <c r="CJ122" i="23"/>
  <c r="CI126" i="23"/>
  <c r="CK9" i="23"/>
  <c r="CK27" i="23" l="1"/>
  <c r="CJ124" i="23"/>
  <c r="CJ125" i="23"/>
  <c r="CK15" i="23"/>
  <c r="CJ126" i="23" l="1"/>
  <c r="CK33" i="23"/>
  <c r="CK122" i="23"/>
  <c r="CL9" i="23"/>
  <c r="CL27" i="23" l="1"/>
  <c r="CK124" i="23"/>
  <c r="CK125" i="23"/>
  <c r="CL15" i="23"/>
  <c r="CK126" i="23" l="1"/>
  <c r="CL33" i="23"/>
  <c r="CL122" i="23"/>
  <c r="CM9" i="23"/>
  <c r="CM27" i="23" l="1"/>
  <c r="CL124" i="23"/>
  <c r="CL125" i="23"/>
  <c r="CM15" i="23"/>
  <c r="CL126" i="23" l="1"/>
  <c r="CM33" i="23"/>
  <c r="CM122" i="23"/>
  <c r="CN9" i="23"/>
  <c r="CN27" i="23" l="1"/>
  <c r="CM125" i="23"/>
  <c r="CM124" i="23"/>
  <c r="CM126" i="23" s="1"/>
  <c r="CN15" i="23"/>
  <c r="CN33" i="23" l="1"/>
  <c r="CN122" i="23"/>
  <c r="CO9" i="23"/>
  <c r="CO27" i="23" l="1"/>
  <c r="CN125" i="23"/>
  <c r="CN124" i="23"/>
  <c r="CN126" i="23" s="1"/>
  <c r="CO15" i="23"/>
  <c r="CO33" i="23" l="1"/>
  <c r="CO122" i="23"/>
  <c r="CP9" i="23"/>
  <c r="CP27" i="23" l="1"/>
  <c r="CO125" i="23"/>
  <c r="CO124" i="23"/>
  <c r="CO126" i="23" s="1"/>
  <c r="CP15" i="23"/>
  <c r="CP33" i="23" l="1"/>
  <c r="CP122" i="23"/>
  <c r="CQ9" i="23"/>
  <c r="CQ27" i="23" l="1"/>
  <c r="CP124" i="23"/>
  <c r="CP125" i="23"/>
  <c r="CQ15" i="23"/>
  <c r="CP126" i="23" l="1"/>
  <c r="CQ33" i="23"/>
  <c r="CQ122" i="23"/>
  <c r="CR9" i="23"/>
  <c r="CR27" i="23" l="1"/>
  <c r="CQ124" i="23"/>
  <c r="CQ125" i="23"/>
  <c r="CR15" i="23"/>
  <c r="CQ126" i="23" l="1"/>
  <c r="CR33" i="23"/>
  <c r="CR122" i="23"/>
  <c r="CS9" i="23"/>
  <c r="CS27" i="23" l="1"/>
  <c r="CR124" i="23"/>
  <c r="CR125" i="23"/>
  <c r="CS15" i="23"/>
  <c r="CR126" i="23" l="1"/>
  <c r="CS33" i="23"/>
  <c r="CS122" i="23"/>
  <c r="CT9" i="23"/>
  <c r="CT27" i="23" l="1"/>
  <c r="CS124" i="23"/>
  <c r="CS125" i="23"/>
  <c r="CT15" i="23"/>
  <c r="CS126" i="23" l="1"/>
  <c r="CT33" i="23"/>
  <c r="CT122" i="23"/>
  <c r="CU9" i="23"/>
  <c r="CU27" i="23" l="1"/>
  <c r="CT124" i="23"/>
  <c r="CT125" i="23"/>
  <c r="CU15" i="23"/>
  <c r="CV9" i="23" s="1"/>
  <c r="DR69" i="23"/>
  <c r="DJ69" i="23"/>
  <c r="DJ123" i="23" s="1"/>
  <c r="DL69" i="23"/>
  <c r="DS69" i="23"/>
  <c r="DM69" i="23"/>
  <c r="DP69" i="23"/>
  <c r="DK32" i="23"/>
  <c r="DJ32" i="23"/>
  <c r="DI32" i="23"/>
  <c r="DI123" i="23" s="1"/>
  <c r="DN69" i="23"/>
  <c r="DK69" i="23"/>
  <c r="DI64" i="23"/>
  <c r="DO69" i="23"/>
  <c r="CT126" i="23" l="1"/>
  <c r="CU33" i="23"/>
  <c r="CU122" i="23"/>
  <c r="DI70" i="23"/>
  <c r="CV15" i="23"/>
  <c r="CV27" i="23" l="1"/>
  <c r="CU125" i="23"/>
  <c r="CU124" i="23"/>
  <c r="CU126" i="23" s="1"/>
  <c r="DJ64" i="23"/>
  <c r="CW9" i="23"/>
  <c r="CV33" i="23" l="1"/>
  <c r="CV122" i="23"/>
  <c r="DJ70" i="23"/>
  <c r="CW15" i="23"/>
  <c r="CW27" i="23" l="1"/>
  <c r="CV125" i="23"/>
  <c r="CV124" i="23"/>
  <c r="CV126" i="23" s="1"/>
  <c r="DK64" i="23"/>
  <c r="CX9" i="23"/>
  <c r="CW33" i="23" l="1"/>
  <c r="CW122" i="23"/>
  <c r="DK70" i="23"/>
  <c r="CX15" i="23"/>
  <c r="CX27" i="23" l="1"/>
  <c r="CW125" i="23"/>
  <c r="CW124" i="23"/>
  <c r="CW126" i="23" s="1"/>
  <c r="DL64" i="23"/>
  <c r="CY9" i="23"/>
  <c r="CX33" i="23" l="1"/>
  <c r="CX122" i="23"/>
  <c r="DL70" i="23"/>
  <c r="DM64" i="23" s="1"/>
  <c r="DM70" i="23" s="1"/>
  <c r="DN64" i="23" s="1"/>
  <c r="DN70" i="23" s="1"/>
  <c r="DO64" i="23" s="1"/>
  <c r="DO70" i="23" s="1"/>
  <c r="DP64" i="23" s="1"/>
  <c r="DP70" i="23" s="1"/>
  <c r="DQ64" i="23" s="1"/>
  <c r="DQ70" i="23" s="1"/>
  <c r="DR64" i="23" s="1"/>
  <c r="DR70" i="23" s="1"/>
  <c r="DS64" i="23" s="1"/>
  <c r="DS70" i="23" s="1"/>
  <c r="CY15" i="23"/>
  <c r="CY27" i="23" l="1"/>
  <c r="CX124" i="23"/>
  <c r="CX125" i="23"/>
  <c r="E12" i="61"/>
  <c r="E22" i="61" s="1"/>
  <c r="E14" i="56" s="1"/>
  <c r="DT64" i="23"/>
  <c r="DT70" i="23" s="1"/>
  <c r="DU64" i="23" s="1"/>
  <c r="DU70" i="23" s="1"/>
  <c r="DV64" i="23" s="1"/>
  <c r="DV70" i="23" s="1"/>
  <c r="DW64" i="23" s="1"/>
  <c r="DW70" i="23" s="1"/>
  <c r="CZ9" i="23"/>
  <c r="CX126" i="23" l="1"/>
  <c r="CY33" i="23"/>
  <c r="CY122" i="23"/>
  <c r="CZ15" i="23"/>
  <c r="CZ27" i="23" l="1"/>
  <c r="CY124" i="23"/>
  <c r="CY125" i="23"/>
  <c r="DA9" i="23"/>
  <c r="CY126" i="23" l="1"/>
  <c r="CZ33" i="23"/>
  <c r="CZ122" i="23"/>
  <c r="DA15" i="23"/>
  <c r="DA27" i="23" l="1"/>
  <c r="CZ124" i="23"/>
  <c r="CZ125" i="23"/>
  <c r="DB9" i="23"/>
  <c r="CZ126" i="23" l="1"/>
  <c r="DA33" i="23"/>
  <c r="DA122" i="23"/>
  <c r="DB15" i="23"/>
  <c r="DB27" i="23" l="1"/>
  <c r="DA124" i="23"/>
  <c r="DA125" i="23"/>
  <c r="DC9" i="23"/>
  <c r="DA126" i="23" l="1"/>
  <c r="DB33" i="23"/>
  <c r="DB122" i="23"/>
  <c r="DC15" i="23"/>
  <c r="DC27" i="23" l="1"/>
  <c r="DB124" i="23"/>
  <c r="DB125" i="23"/>
  <c r="DD9" i="23"/>
  <c r="DB126" i="23" l="1"/>
  <c r="DC33" i="23"/>
  <c r="DC122" i="23"/>
  <c r="DD15" i="23"/>
  <c r="DD27" i="23" l="1"/>
  <c r="DC125" i="23"/>
  <c r="DC124" i="23"/>
  <c r="DC126" i="23" s="1"/>
  <c r="DE9" i="23"/>
  <c r="DD33" i="23" l="1"/>
  <c r="DD122" i="23"/>
  <c r="DE15" i="23"/>
  <c r="DF9" i="23"/>
  <c r="DE27" i="23" l="1"/>
  <c r="DD125" i="23"/>
  <c r="DD124" i="23"/>
  <c r="DD126" i="23" s="1"/>
  <c r="DF15" i="23"/>
  <c r="DE33" i="23" l="1"/>
  <c r="DE122" i="23"/>
  <c r="DG9" i="23"/>
  <c r="DE125" i="23" l="1"/>
  <c r="DE124" i="23"/>
  <c r="DE126" i="23" s="1"/>
  <c r="DF27" i="23"/>
  <c r="DG15" i="23"/>
  <c r="DF33" i="23" l="1"/>
  <c r="DF122" i="23"/>
  <c r="DH9" i="23"/>
  <c r="DF124" i="23" l="1"/>
  <c r="DF125" i="23"/>
  <c r="DG27" i="23"/>
  <c r="DH15" i="23"/>
  <c r="DG122" i="23" l="1"/>
  <c r="DG33" i="23"/>
  <c r="DF126" i="23"/>
  <c r="DI9" i="23"/>
  <c r="DH27" i="23" l="1"/>
  <c r="DG124" i="23"/>
  <c r="DG125" i="23"/>
  <c r="DI15" i="23"/>
  <c r="DJ9" i="23"/>
  <c r="DG126" i="23" l="1"/>
  <c r="DH33" i="23"/>
  <c r="DH122" i="23"/>
  <c r="DJ15" i="23"/>
  <c r="DI27" i="23" l="1"/>
  <c r="DI33" i="23" s="1"/>
  <c r="DJ27" i="23" s="1"/>
  <c r="DJ33" i="23" s="1"/>
  <c r="DK27" i="23" s="1"/>
  <c r="DK33" i="23" s="1"/>
  <c r="DL27" i="23" s="1"/>
  <c r="DL33" i="23" s="1"/>
  <c r="DM27" i="23" s="1"/>
  <c r="DM33" i="23" s="1"/>
  <c r="DN27" i="23" s="1"/>
  <c r="DN33" i="23" s="1"/>
  <c r="DO27" i="23" s="1"/>
  <c r="DO33" i="23" s="1"/>
  <c r="DP27" i="23" s="1"/>
  <c r="DP33" i="23" s="1"/>
  <c r="DQ27" i="23" s="1"/>
  <c r="DQ33" i="23" s="1"/>
  <c r="DR27" i="23" s="1"/>
  <c r="DR33" i="23" s="1"/>
  <c r="DS27" i="23" s="1"/>
  <c r="DS33" i="23" s="1"/>
  <c r="DT27" i="23" s="1"/>
  <c r="DT33" i="23" s="1"/>
  <c r="DU27" i="23" s="1"/>
  <c r="DU33" i="23" s="1"/>
  <c r="DV27" i="23" s="1"/>
  <c r="DV33" i="23" s="1"/>
  <c r="DH125" i="23"/>
  <c r="DH124" i="23"/>
  <c r="DH126" i="23" s="1"/>
  <c r="DK9" i="23"/>
  <c r="DK15" i="23" l="1"/>
  <c r="DW27" i="23"/>
  <c r="DL9" i="23" l="1"/>
  <c r="DW33" i="23"/>
  <c r="E10" i="61" s="1"/>
  <c r="DL15" i="23" l="1"/>
  <c r="E20" i="61"/>
  <c r="E26" i="61" s="1"/>
  <c r="E16" i="61"/>
  <c r="DM9" i="23" l="1"/>
  <c r="E12" i="56"/>
  <c r="E18" i="56" s="1"/>
  <c r="DM15" i="23" l="1"/>
  <c r="E22" i="56"/>
  <c r="E19" i="59" s="1"/>
  <c r="E21" i="59" s="1"/>
  <c r="E23" i="59" s="1"/>
  <c r="E25" i="59" s="1"/>
  <c r="E27" i="59" s="1"/>
  <c r="E29" i="59" s="1"/>
  <c r="E24" i="56" s="1"/>
  <c r="E26" i="56" s="1"/>
  <c r="E34" i="56" s="1"/>
  <c r="D11" i="64"/>
  <c r="D31" i="64" s="1"/>
  <c r="E28" i="56" l="1"/>
  <c r="E30" i="56" s="1"/>
  <c r="DN9" i="23"/>
  <c r="D13" i="64"/>
  <c r="D17" i="64" s="1"/>
  <c r="E40" i="56" l="1"/>
  <c r="G12" i="97" s="1"/>
  <c r="DN15" i="23"/>
  <c r="D33" i="64"/>
  <c r="D23" i="64"/>
  <c r="D27" i="64" s="1"/>
  <c r="D43" i="64" s="1"/>
  <c r="G17" i="97" l="1"/>
  <c r="I17" i="97" s="1"/>
  <c r="K17" i="97" s="1"/>
  <c r="E22" i="57" s="1"/>
  <c r="I12" i="97"/>
  <c r="K12" i="97" s="1"/>
  <c r="E17" i="57" s="1"/>
  <c r="F13" i="87" s="1"/>
  <c r="G14" i="97"/>
  <c r="I14" i="97" s="1"/>
  <c r="K14" i="97" s="1"/>
  <c r="E19" i="57" s="1"/>
  <c r="F14" i="87" s="1"/>
  <c r="D39" i="64"/>
  <c r="D35" i="64"/>
  <c r="DO9" i="23"/>
  <c r="H14" i="87" l="1"/>
  <c r="I14" i="87" s="1"/>
  <c r="J14" i="87" s="1"/>
  <c r="H13" i="87"/>
  <c r="DO15" i="23"/>
  <c r="F18" i="87"/>
  <c r="D41" i="64"/>
  <c r="H15" i="87" l="1"/>
  <c r="I13" i="87"/>
  <c r="J13" i="87" s="1"/>
  <c r="H18" i="87"/>
  <c r="I18" i="87" s="1"/>
  <c r="J18" i="87" s="1"/>
  <c r="DP9" i="23"/>
  <c r="DN78" i="23"/>
  <c r="DN123" i="23" s="1"/>
  <c r="DM78" i="23"/>
  <c r="DM123" i="23" s="1"/>
  <c r="DS78" i="23"/>
  <c r="DL78" i="23"/>
  <c r="DP78" i="23"/>
  <c r="DP40" i="23"/>
  <c r="DL40" i="23"/>
  <c r="DL123" i="23" s="1"/>
  <c r="DK40" i="23"/>
  <c r="DK123" i="23" s="1"/>
  <c r="DO40" i="23"/>
  <c r="DO78" i="23"/>
  <c r="DO123" i="23" s="1"/>
  <c r="DS40" i="23"/>
  <c r="DR40" i="23"/>
  <c r="DN40" i="23"/>
  <c r="DM40" i="23"/>
  <c r="DR78" i="23"/>
  <c r="DR123" i="23" s="1"/>
  <c r="I15" i="87" l="1"/>
  <c r="J15" i="87" s="1"/>
  <c r="T18" i="85"/>
  <c r="U18" i="85" s="1"/>
  <c r="DP123" i="23"/>
  <c r="DS123" i="23"/>
  <c r="DP15" i="23"/>
  <c r="T13" i="85" l="1"/>
  <c r="U13" i="85" s="1"/>
  <c r="DQ9" i="23"/>
  <c r="DI73" i="23"/>
  <c r="T28" i="85"/>
  <c r="DI36" i="23"/>
  <c r="DI79" i="23" l="1"/>
  <c r="DI122" i="23"/>
  <c r="DI41" i="23"/>
  <c r="DI125" i="23" s="1"/>
  <c r="DQ15" i="23"/>
  <c r="DJ73" i="23"/>
  <c r="U28" i="85"/>
  <c r="DI124" i="23" l="1"/>
  <c r="DI126" i="23" s="1"/>
  <c r="DR9" i="23"/>
  <c r="DJ79" i="23"/>
  <c r="DJ36" i="23"/>
  <c r="DJ122" i="23" s="1"/>
  <c r="DK73" i="23" l="1"/>
  <c r="DK79" i="23" s="1"/>
  <c r="DJ41" i="23"/>
  <c r="DJ125" i="23" s="1"/>
  <c r="DR15" i="23"/>
  <c r="DJ124" i="23" l="1"/>
  <c r="DJ126" i="23" s="1"/>
  <c r="DL73" i="23"/>
  <c r="DS9" i="23"/>
  <c r="DK36" i="23"/>
  <c r="DK122" i="23" s="1"/>
  <c r="DL79" i="23" l="1"/>
  <c r="DM73" i="23" s="1"/>
  <c r="DM79" i="23" s="1"/>
  <c r="DN73" i="23" s="1"/>
  <c r="DN79" i="23" s="1"/>
  <c r="DO73" i="23" s="1"/>
  <c r="DO79" i="23" s="1"/>
  <c r="DP73" i="23" s="1"/>
  <c r="DP79" i="23" s="1"/>
  <c r="DQ73" i="23" s="1"/>
  <c r="DQ79" i="23" s="1"/>
  <c r="DR73" i="23" s="1"/>
  <c r="DR79" i="23" s="1"/>
  <c r="DS73" i="23" s="1"/>
  <c r="DS79" i="23" s="1"/>
  <c r="DS15" i="23"/>
  <c r="DK41" i="23"/>
  <c r="DK125" i="23" l="1"/>
  <c r="DK124" i="23"/>
  <c r="DK126" i="23" s="1"/>
  <c r="F12" i="61"/>
  <c r="F22" i="61" s="1"/>
  <c r="F14" i="56" s="1"/>
  <c r="DT73" i="23"/>
  <c r="DT79" i="23" s="1"/>
  <c r="DU73" i="23" s="1"/>
  <c r="DU79" i="23" s="1"/>
  <c r="DV73" i="23" s="1"/>
  <c r="DV79" i="23" s="1"/>
  <c r="DW73" i="23" s="1"/>
  <c r="DW79" i="23" s="1"/>
  <c r="DT9" i="23"/>
  <c r="DL36" i="23"/>
  <c r="DL122" i="23" s="1"/>
  <c r="DT15" i="23" l="1"/>
  <c r="DL41" i="23"/>
  <c r="DL125" i="23" l="1"/>
  <c r="DL124" i="23"/>
  <c r="DL126" i="23" s="1"/>
  <c r="DU9" i="23"/>
  <c r="DM36" i="23"/>
  <c r="DM122" i="23" s="1"/>
  <c r="DU15" i="23" l="1"/>
  <c r="DM41" i="23"/>
  <c r="DM125" i="23" l="1"/>
  <c r="DM124" i="23"/>
  <c r="DM126" i="23" s="1"/>
  <c r="DV9" i="23"/>
  <c r="DN36" i="23"/>
  <c r="DN122" i="23" s="1"/>
  <c r="DV15" i="23" l="1"/>
  <c r="DN41" i="23"/>
  <c r="DN125" i="23" l="1"/>
  <c r="DN124" i="23"/>
  <c r="DN126" i="23" s="1"/>
  <c r="DW9" i="23"/>
  <c r="DO36" i="23"/>
  <c r="DO122" i="23" s="1"/>
  <c r="DW15" i="23" l="1"/>
  <c r="DO41" i="23"/>
  <c r="DO125" i="23" l="1"/>
  <c r="DO124" i="23"/>
  <c r="DO126" i="23" s="1"/>
  <c r="D10" i="61"/>
  <c r="DP36" i="23"/>
  <c r="DP122" i="23" s="1"/>
  <c r="D20" i="61" l="1"/>
  <c r="D16" i="61"/>
  <c r="DP41" i="23"/>
  <c r="DP125" i="23" l="1"/>
  <c r="DP124" i="23"/>
  <c r="DP126" i="23" s="1"/>
  <c r="D12" i="56"/>
  <c r="D26" i="61"/>
  <c r="DQ36" i="23"/>
  <c r="DQ122" i="23" s="1"/>
  <c r="C11" i="64" l="1"/>
  <c r="D18" i="56"/>
  <c r="D22" i="56" s="1"/>
  <c r="DQ41" i="23"/>
  <c r="DQ125" i="23" l="1"/>
  <c r="DQ124" i="23"/>
  <c r="DQ126" i="23" s="1"/>
  <c r="D19" i="59"/>
  <c r="D21" i="59" s="1"/>
  <c r="D23" i="59" s="1"/>
  <c r="D25" i="59" s="1"/>
  <c r="D27" i="59" s="1"/>
  <c r="D29" i="59" s="1"/>
  <c r="D24" i="56" s="1"/>
  <c r="D26" i="56" s="1"/>
  <c r="D34" i="56" s="1"/>
  <c r="C31" i="64"/>
  <c r="DR36" i="23"/>
  <c r="DR122" i="23" s="1"/>
  <c r="C13" i="64" l="1"/>
  <c r="C17" i="64" s="1"/>
  <c r="D28" i="56"/>
  <c r="D30" i="56" s="1"/>
  <c r="E14" i="57"/>
  <c r="E11" i="57"/>
  <c r="F10" i="87" s="1"/>
  <c r="DR41" i="23"/>
  <c r="DR125" i="23" l="1"/>
  <c r="DR124" i="23"/>
  <c r="DR126" i="23" s="1"/>
  <c r="H10" i="87"/>
  <c r="I10" i="87" s="1"/>
  <c r="G24" i="86"/>
  <c r="G26" i="86" s="1"/>
  <c r="C23" i="64"/>
  <c r="C27" i="64" s="1"/>
  <c r="C43" i="64" s="1"/>
  <c r="C33" i="64"/>
  <c r="DS36" i="23"/>
  <c r="DS122" i="23" s="1"/>
  <c r="C39" i="64" l="1"/>
  <c r="C35" i="64"/>
  <c r="G39" i="86"/>
  <c r="H26" i="86"/>
  <c r="H33" i="86" s="1"/>
  <c r="H35" i="86" s="1"/>
  <c r="H36" i="86" s="1"/>
  <c r="H37" i="86" s="1"/>
  <c r="G33" i="86"/>
  <c r="J10" i="87"/>
  <c r="T11" i="85"/>
  <c r="DS41" i="23"/>
  <c r="DS124" i="23" l="1"/>
  <c r="DS125" i="23"/>
  <c r="C41" i="64"/>
  <c r="U11" i="85"/>
  <c r="T27" i="85"/>
  <c r="U27" i="85" s="1"/>
  <c r="DT36" i="23"/>
  <c r="DT122" i="23" s="1"/>
  <c r="DS126" i="23" l="1"/>
  <c r="DT41" i="23"/>
  <c r="DT124" i="23" l="1"/>
  <c r="DT125" i="23"/>
  <c r="DU36" i="23"/>
  <c r="DU122" i="23" s="1"/>
  <c r="DT126" i="23" l="1"/>
  <c r="DU41" i="23"/>
  <c r="DU125" i="23" l="1"/>
  <c r="DU124" i="23"/>
  <c r="DV36" i="23"/>
  <c r="DV122" i="23" s="1"/>
  <c r="DU126" i="23" l="1"/>
  <c r="DV41" i="23"/>
  <c r="DV125" i="23" l="1"/>
  <c r="DV124" i="23"/>
  <c r="DW36" i="23"/>
  <c r="DW122" i="23" s="1"/>
  <c r="DV126" i="23" l="1"/>
  <c r="DW41" i="23"/>
  <c r="F10" i="61" l="1"/>
  <c r="DW125" i="23"/>
  <c r="DW124" i="23"/>
  <c r="DW126" i="23" s="1"/>
  <c r="F16" i="61"/>
  <c r="F20" i="61"/>
  <c r="F26" i="61" s="1"/>
  <c r="F12" i="56" l="1"/>
  <c r="F18" i="56" s="1"/>
  <c r="F22" i="56" l="1"/>
  <c r="F19" i="59" s="1"/>
  <c r="F21" i="59" s="1"/>
  <c r="F23" i="59" s="1"/>
  <c r="F25" i="59" s="1"/>
  <c r="F27" i="59" s="1"/>
  <c r="F29" i="59" s="1"/>
  <c r="E11" i="64"/>
  <c r="E31" i="64" s="1"/>
  <c r="F24" i="56" l="1"/>
  <c r="F26" i="56" s="1"/>
  <c r="F34" i="56" s="1"/>
  <c r="F28" i="56" l="1"/>
  <c r="E13" i="64"/>
  <c r="E17" i="64" s="1"/>
  <c r="F40" i="56" l="1"/>
  <c r="G20" i="97"/>
  <c r="G47" i="97" s="1"/>
  <c r="I47" i="97" s="1"/>
  <c r="K47" i="97" s="1"/>
  <c r="E52" i="57" s="1"/>
  <c r="G51" i="97"/>
  <c r="I51" i="97" s="1"/>
  <c r="K51" i="97" s="1"/>
  <c r="E56" i="57" s="1"/>
  <c r="G23" i="97"/>
  <c r="I23" i="97" s="1"/>
  <c r="K23" i="97" s="1"/>
  <c r="E28" i="57" s="1"/>
  <c r="G44" i="97"/>
  <c r="I44" i="97" s="1"/>
  <c r="K44" i="97" s="1"/>
  <c r="E49" i="57" s="1"/>
  <c r="F30" i="56"/>
  <c r="E33" i="64"/>
  <c r="E23" i="64"/>
  <c r="E27" i="64" s="1"/>
  <c r="E43" i="64" s="1"/>
  <c r="G35" i="97" l="1"/>
  <c r="I35" i="97" s="1"/>
  <c r="K35" i="97" s="1"/>
  <c r="E40" i="57" s="1"/>
  <c r="G24" i="97"/>
  <c r="I24" i="97" s="1"/>
  <c r="K24" i="97" s="1"/>
  <c r="E29" i="57" s="1"/>
  <c r="G38" i="97"/>
  <c r="I38" i="97" s="1"/>
  <c r="K38" i="97" s="1"/>
  <c r="E43" i="57" s="1"/>
  <c r="F38" i="87" s="1"/>
  <c r="G42" i="97"/>
  <c r="I42" i="97" s="1"/>
  <c r="K42" i="97" s="1"/>
  <c r="E47" i="57" s="1"/>
  <c r="F42" i="87" s="1"/>
  <c r="G27" i="97"/>
  <c r="I27" i="97" s="1"/>
  <c r="K27" i="97" s="1"/>
  <c r="E32" i="57" s="1"/>
  <c r="F22" i="87" s="1"/>
  <c r="G34" i="97"/>
  <c r="I34" i="97" s="1"/>
  <c r="K34" i="97" s="1"/>
  <c r="E39" i="57" s="1"/>
  <c r="F33" i="87" s="1"/>
  <c r="G50" i="97"/>
  <c r="I50" i="97" s="1"/>
  <c r="K50" i="97" s="1"/>
  <c r="E55" i="57" s="1"/>
  <c r="F48" i="87" s="1"/>
  <c r="G33" i="97"/>
  <c r="I33" i="97" s="1"/>
  <c r="K33" i="97" s="1"/>
  <c r="E38" i="57" s="1"/>
  <c r="F32" i="87" s="1"/>
  <c r="G41" i="97"/>
  <c r="I41" i="97" s="1"/>
  <c r="K41" i="97" s="1"/>
  <c r="E46" i="57" s="1"/>
  <c r="F41" i="87" s="1"/>
  <c r="I20" i="97"/>
  <c r="K20" i="97" s="1"/>
  <c r="E25" i="57" s="1"/>
  <c r="F21" i="87" s="1"/>
  <c r="G25" i="97"/>
  <c r="I25" i="97" s="1"/>
  <c r="K25" i="97" s="1"/>
  <c r="E30" i="57" s="1"/>
  <c r="F26" i="87" s="1"/>
  <c r="G30" i="97"/>
  <c r="I30" i="97" s="1"/>
  <c r="K30" i="97" s="1"/>
  <c r="E35" i="57" s="1"/>
  <c r="F30" i="87" s="1"/>
  <c r="E39" i="64"/>
  <c r="E35" i="64"/>
  <c r="F46" i="87"/>
  <c r="F34" i="87"/>
  <c r="F24" i="87"/>
  <c r="F39" i="87"/>
  <c r="F25" i="87"/>
  <c r="F49" i="87"/>
  <c r="H25" i="87" l="1"/>
  <c r="I25" i="87" s="1"/>
  <c r="J25" i="87" s="1"/>
  <c r="H41" i="87"/>
  <c r="I41" i="87" s="1"/>
  <c r="J41" i="87" s="1"/>
  <c r="H26" i="87"/>
  <c r="I26" i="87" s="1"/>
  <c r="J26" i="87" s="1"/>
  <c r="H30" i="87"/>
  <c r="H48" i="87"/>
  <c r="I48" i="87" s="1"/>
  <c r="J48" i="87" s="1"/>
  <c r="H49" i="87"/>
  <c r="I49" i="87" s="1"/>
  <c r="J49" i="87" s="1"/>
  <c r="H21" i="87"/>
  <c r="H32" i="87"/>
  <c r="I32" i="87" s="1"/>
  <c r="H24" i="87"/>
  <c r="I24" i="87" s="1"/>
  <c r="H34" i="87"/>
  <c r="I34" i="87" s="1"/>
  <c r="J34" i="87" s="1"/>
  <c r="H38" i="87"/>
  <c r="H22" i="87"/>
  <c r="I22" i="87" s="1"/>
  <c r="J22" i="87" s="1"/>
  <c r="H42" i="87"/>
  <c r="I42" i="87" s="1"/>
  <c r="J42" i="87" s="1"/>
  <c r="H46" i="87"/>
  <c r="I46" i="87" s="1"/>
  <c r="H33" i="87"/>
  <c r="I33" i="87" s="1"/>
  <c r="J33" i="87" s="1"/>
  <c r="H39" i="87"/>
  <c r="I39" i="87" s="1"/>
  <c r="J39" i="87" s="1"/>
  <c r="E41" i="64"/>
  <c r="H35" i="87" l="1"/>
  <c r="H50" i="87"/>
  <c r="H27" i="87"/>
  <c r="H43" i="87"/>
  <c r="I30" i="87"/>
  <c r="I35" i="87" s="1"/>
  <c r="I38" i="87"/>
  <c r="J38" i="87" s="1"/>
  <c r="I21" i="87"/>
  <c r="J21" i="87" s="1"/>
  <c r="H52" i="87"/>
  <c r="J46" i="87"/>
  <c r="I50" i="87"/>
  <c r="J30" i="87" l="1"/>
  <c r="I27" i="87"/>
  <c r="T14" i="85" s="1"/>
  <c r="I43" i="87"/>
  <c r="I52" i="87" s="1"/>
  <c r="J52" i="87" s="1"/>
  <c r="J35" i="87"/>
  <c r="T19" i="85"/>
  <c r="U19" i="85" s="1"/>
  <c r="T16" i="85"/>
  <c r="J50" i="87"/>
  <c r="T21" i="85"/>
  <c r="U21" i="85" s="1"/>
  <c r="J43" i="87" l="1"/>
  <c r="J27" i="87"/>
  <c r="U16" i="85"/>
  <c r="T31" i="85"/>
  <c r="U31" i="85" s="1"/>
  <c r="U14" i="85"/>
  <c r="T29" i="85"/>
  <c r="T24" i="85"/>
  <c r="U24" i="85" s="1"/>
  <c r="U29" i="85" l="1"/>
  <c r="T34" i="85"/>
  <c r="U34" i="85" s="1"/>
</calcChain>
</file>

<file path=xl/comments1.xml><?xml version="1.0" encoding="utf-8"?>
<comments xmlns="http://schemas.openxmlformats.org/spreadsheetml/2006/main">
  <authors>
    <author>Paul Schmidt</author>
  </authors>
  <commentList>
    <comment ref="AD87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E87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F87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G87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H87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D99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E99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F99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G99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H99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</commentList>
</comments>
</file>

<file path=xl/comments2.xml><?xml version="1.0" encoding="utf-8"?>
<comments xmlns="http://schemas.openxmlformats.org/spreadsheetml/2006/main">
  <authors>
    <author>Kelly Xu</author>
  </authors>
  <commentList>
    <comment ref="B8" authorId="0" shapeId="0">
      <text>
        <r>
          <rPr>
            <b/>
            <sz val="10"/>
            <color indexed="81"/>
            <rFont val="Tahoma"/>
            <family val="2"/>
          </rPr>
          <t>Kelly Xu:</t>
        </r>
        <r>
          <rPr>
            <sz val="10"/>
            <color indexed="81"/>
            <rFont val="Tahoma"/>
            <family val="2"/>
          </rPr>
          <t xml:space="preserve">
Therms from the UBR report</t>
        </r>
      </text>
    </comment>
  </commentList>
</comments>
</file>

<file path=xl/sharedStrings.xml><?xml version="1.0" encoding="utf-8"?>
<sst xmlns="http://schemas.openxmlformats.org/spreadsheetml/2006/main" count="1671" uniqueCount="551">
  <si>
    <t>Puget Sound Energy</t>
  </si>
  <si>
    <t>Gas Decoupling Mechanism</t>
  </si>
  <si>
    <t>Line</t>
  </si>
  <si>
    <t>Schedules</t>
  </si>
  <si>
    <t>No.</t>
  </si>
  <si>
    <t>Source</t>
  </si>
  <si>
    <t>23 &amp; 53</t>
  </si>
  <si>
    <t>31 &amp; 31T</t>
  </si>
  <si>
    <t>41, 41T, 86 &amp; 86T</t>
  </si>
  <si>
    <t>(a)</t>
  </si>
  <si>
    <t>(b)</t>
  </si>
  <si>
    <t>(c)</t>
  </si>
  <si>
    <t>(d)</t>
  </si>
  <si>
    <t>(e)</t>
  </si>
  <si>
    <t>Work Paper</t>
  </si>
  <si>
    <t>Total Balance to Amortize</t>
  </si>
  <si>
    <t>Forecasted Rate Year Base Sales (therms)</t>
  </si>
  <si>
    <t>Rate Year Amortization Rate ($/therm)</t>
  </si>
  <si>
    <t>Post-Rate Test Amortization Rate ($/therm)</t>
  </si>
  <si>
    <t>Post-Rate Test Deferred Balance to Recover/(Refund)</t>
  </si>
  <si>
    <t>Calculation</t>
  </si>
  <si>
    <t xml:space="preserve">Post-Rate Test Total Balance for Amortization </t>
  </si>
  <si>
    <t>Post-Rate Test Deferred Balance not Amortized</t>
  </si>
  <si>
    <t>Rate Year Decoupled Revenue</t>
  </si>
  <si>
    <t>Average Rate ($/therm)</t>
  </si>
  <si>
    <t>Current Schedule 142 Delivery Margin Amortization Rate ($/therm)</t>
  </si>
  <si>
    <t>Proposed Schedule 142 Delivery Margin Amortization Rate ($/therm)</t>
  </si>
  <si>
    <t>Incremental Change in Volumetric Delivery Revenue per Unit ($/therm)</t>
  </si>
  <si>
    <t>% Change to Revenues</t>
  </si>
  <si>
    <t>% above Rate Test Maximum</t>
  </si>
  <si>
    <t>Adjust Schedule 142 Delivery Margin Amortization Rate ($/therm)</t>
  </si>
  <si>
    <t>Post-Rate Test Schedule 142 Delivery Margin Amortization Rate ($/therm)</t>
  </si>
  <si>
    <t>Sched 142</t>
  </si>
  <si>
    <t>Rate</t>
  </si>
  <si>
    <t>Volume</t>
  </si>
  <si>
    <t>Decoupling</t>
  </si>
  <si>
    <t>Rate Class</t>
  </si>
  <si>
    <t>Schedule</t>
  </si>
  <si>
    <t>$/Therm</t>
  </si>
  <si>
    <t>Revenue</t>
  </si>
  <si>
    <t>A</t>
  </si>
  <si>
    <t>B</t>
  </si>
  <si>
    <t>C</t>
  </si>
  <si>
    <t>D</t>
  </si>
  <si>
    <t>E=D/C</t>
  </si>
  <si>
    <t xml:space="preserve">F </t>
  </si>
  <si>
    <t xml:space="preserve">G=E*F </t>
  </si>
  <si>
    <t>H</t>
  </si>
  <si>
    <t>I</t>
  </si>
  <si>
    <t>J</t>
  </si>
  <si>
    <t>K</t>
  </si>
  <si>
    <t>L</t>
  </si>
  <si>
    <t>M</t>
  </si>
  <si>
    <t>N</t>
  </si>
  <si>
    <t>O</t>
  </si>
  <si>
    <t>Residential</t>
  </si>
  <si>
    <t>23,53</t>
  </si>
  <si>
    <t>Commercial &amp; Industrial</t>
  </si>
  <si>
    <t>Commercial &amp; Industrial Transportation</t>
  </si>
  <si>
    <t>31T</t>
  </si>
  <si>
    <t>Total</t>
  </si>
  <si>
    <t>Large Volume</t>
  </si>
  <si>
    <t>Large Volume Transportation</t>
  </si>
  <si>
    <t>41T</t>
  </si>
  <si>
    <t>Limited Interruptible</t>
  </si>
  <si>
    <t>Limited Interruptible Transportation</t>
  </si>
  <si>
    <t>86T</t>
  </si>
  <si>
    <t>Line No.</t>
  </si>
  <si>
    <t>Actual Customers</t>
  </si>
  <si>
    <t>Schedule 142</t>
  </si>
  <si>
    <t xml:space="preserve">Proposed Rates </t>
  </si>
  <si>
    <t>Proposed 142</t>
  </si>
  <si>
    <t>Units</t>
  </si>
  <si>
    <t>Rates</t>
  </si>
  <si>
    <t>w/ Sch 142 Rates</t>
  </si>
  <si>
    <t>Adjusting Rates</t>
  </si>
  <si>
    <t>(e) = (c) x (d)</t>
  </si>
  <si>
    <t>(f) = (e) - (c)</t>
  </si>
  <si>
    <t>Schedule 31 Commercial &amp; Industrial - Sales</t>
  </si>
  <si>
    <t>Delivery Charge</t>
  </si>
  <si>
    <t>Procurement Charge</t>
  </si>
  <si>
    <t>Schedule 31 Commercial &amp; Industrial - Transportation</t>
  </si>
  <si>
    <t>Schedule 41 Large Volume High Load Factor - Sales</t>
  </si>
  <si>
    <t>Demand Charge</t>
  </si>
  <si>
    <t>Delivery Charge:</t>
  </si>
  <si>
    <t>Schedule 41 Large Volume High Load Factor - Transportation</t>
  </si>
  <si>
    <t>Schedule 86 Limited Interruptible - Sales</t>
  </si>
  <si>
    <t>First 1,000 therms</t>
  </si>
  <si>
    <t>All over 1,000 therms</t>
  </si>
  <si>
    <t>Schedule 86 Limited Interruptible - Transportation</t>
  </si>
  <si>
    <t xml:space="preserve">Total Proposed  </t>
  </si>
  <si>
    <t xml:space="preserve">Schedule 142 </t>
  </si>
  <si>
    <t>Amortization Rates</t>
  </si>
  <si>
    <t>Schedule 23 Residential</t>
  </si>
  <si>
    <t>Schedule 53 Residential Propane</t>
  </si>
  <si>
    <t>Forecasted</t>
  </si>
  <si>
    <t>Volume (Therms)</t>
  </si>
  <si>
    <t>Residential Gas Lights</t>
  </si>
  <si>
    <t>Interruptible</t>
  </si>
  <si>
    <t>Non-exclusive Interruptible</t>
  </si>
  <si>
    <t>Interruptible Transportation</t>
  </si>
  <si>
    <t>85T</t>
  </si>
  <si>
    <t>Non-exclusive Interruptible Transportation</t>
  </si>
  <si>
    <t>87T</t>
  </si>
  <si>
    <t>Contracts</t>
  </si>
  <si>
    <t>Subtotal</t>
  </si>
  <si>
    <t>Sch 142</t>
  </si>
  <si>
    <t>Percent</t>
  </si>
  <si>
    <t>Change</t>
  </si>
  <si>
    <t>Current Rates</t>
  </si>
  <si>
    <t>23/53</t>
  </si>
  <si>
    <t>Commercial &amp; industrial</t>
  </si>
  <si>
    <t>Large volume</t>
  </si>
  <si>
    <t>901 to 5,000 therms</t>
  </si>
  <si>
    <t>Over 5,000 therms</t>
  </si>
  <si>
    <t>Large volume - Trans.</t>
  </si>
  <si>
    <t>Over 1,000 therms</t>
  </si>
  <si>
    <t>Limited Interruptible - Trans.</t>
  </si>
  <si>
    <t>Charges</t>
  </si>
  <si>
    <t>Volume (therms)</t>
  </si>
  <si>
    <t>Customer charge ($/month)</t>
  </si>
  <si>
    <t>Volumetric charges ($/therm)</t>
  </si>
  <si>
    <t>Total volumetric charges</t>
  </si>
  <si>
    <t>Total monthly bill</t>
  </si>
  <si>
    <t>Change from bill under current rates</t>
  </si>
  <si>
    <t>Percent change from bill under current rates</t>
  </si>
  <si>
    <t>Total volumetric rates less gas costs</t>
  </si>
  <si>
    <t>Conversion Factor</t>
  </si>
  <si>
    <t>Development of Delivery Margin Amortization Rate</t>
  </si>
  <si>
    <t>Forecast Delivered Sales Volumes and Customer Counts</t>
  </si>
  <si>
    <t>Projected Delivered Sales Volume by Month (Therms)</t>
  </si>
  <si>
    <t>Rate Schedule</t>
  </si>
  <si>
    <t>Contract</t>
  </si>
  <si>
    <t xml:space="preserve">Projected Customers by Month </t>
  </si>
  <si>
    <t>Average</t>
  </si>
  <si>
    <t>Schedules 23 &amp; 53</t>
  </si>
  <si>
    <t>Schedules 31 &amp; 31T</t>
  </si>
  <si>
    <t>Schedules 41, 41T, 86 &amp; 86T</t>
  </si>
  <si>
    <t>Test Year Delivery Revenue</t>
  </si>
  <si>
    <t>Acct No.</t>
  </si>
  <si>
    <t xml:space="preserve">Sch. 23 &amp; 53 Decoupling Refund/Surcharge Amortization </t>
  </si>
  <si>
    <t>Beginning</t>
  </si>
  <si>
    <t>Transfer Deferral Amounts to Surcharge/Refund Account</t>
  </si>
  <si>
    <t>Surcharge/Refund Amortization</t>
  </si>
  <si>
    <t>Total Month</t>
  </si>
  <si>
    <t>Ending</t>
  </si>
  <si>
    <t xml:space="preserve">Sch. 31 &amp; 31T Decoupling Refund/Surcharge Amortization </t>
  </si>
  <si>
    <t>Allocation of Non-Residential Amortization Amounts</t>
  </si>
  <si>
    <t xml:space="preserve">Sch. 41, 41T, 86 &amp; 86T Decoupling Refund/Surcharge Amortization </t>
  </si>
  <si>
    <t>Current Sch. 23 &amp; 53 Decoupling Deferral</t>
  </si>
  <si>
    <t>PSE Deferral</t>
  </si>
  <si>
    <t>Current Sch. 31 &amp; 31T Decoupling Deferral</t>
  </si>
  <si>
    <t>Allocation of Non-Residential Deferral Amounts</t>
  </si>
  <si>
    <t>Current Sch. 41, 41T, 86 &amp; 86T Decoupling Deferral</t>
  </si>
  <si>
    <t>Interest on Sch. 23 &amp; 53 Decoupling Deferral</t>
  </si>
  <si>
    <t xml:space="preserve">Activity </t>
  </si>
  <si>
    <t>Interest on Sch. 31 &amp; 31T Decoupling Deferral</t>
  </si>
  <si>
    <t>Allocation of Non-Residential Interest Amounts</t>
  </si>
  <si>
    <t>Interest on 41, 41T, 86 &amp; 86T Decoupling Deferral</t>
  </si>
  <si>
    <t xml:space="preserve">Total </t>
  </si>
  <si>
    <t>Less:  Acct. being Amortized</t>
  </si>
  <si>
    <t>Current Period Under/(Over) Recovered</t>
  </si>
  <si>
    <t>Check</t>
  </si>
  <si>
    <t>Actual</t>
  </si>
  <si>
    <t>Recovery of Deferral Balance by Rate Group</t>
  </si>
  <si>
    <t>Exhibit 9</t>
  </si>
  <si>
    <t xml:space="preserve">Total Balance   </t>
  </si>
  <si>
    <t>(2) + (4) + (6)</t>
  </si>
  <si>
    <t>Amortization Balance including Revenue Senstive Items</t>
  </si>
  <si>
    <t>(2) / (10)</t>
  </si>
  <si>
    <t>Estimated Deferral Balance including Revenue Sensitive Items</t>
  </si>
  <si>
    <t>(4) / (10)</t>
  </si>
  <si>
    <t>Interest Balance including Revenue Sensitive Items</t>
  </si>
  <si>
    <t>(6) / (10)</t>
  </si>
  <si>
    <t>Total Balance including Revenue Sensitive Items</t>
  </si>
  <si>
    <t>(12) + (14) + (16)</t>
  </si>
  <si>
    <t>CONVERSION FACTOR</t>
  </si>
  <si>
    <t>LINE</t>
  </si>
  <si>
    <t>NO.</t>
  </si>
  <si>
    <t>DESCRIPTION</t>
  </si>
  <si>
    <t>RATE</t>
  </si>
  <si>
    <t>AMOUNT</t>
  </si>
  <si>
    <t>BAD DEBTS</t>
  </si>
  <si>
    <t>ANNUAL FILING FEE</t>
  </si>
  <si>
    <t>SUM OF TAXES OTHER</t>
  </si>
  <si>
    <t>CONVERSION FACTOR EXCLUDING FEDERAL INCOME TAX ( 1 - LINE 5)</t>
  </si>
  <si>
    <t>FEDERAL INCOME TAX ( LINE 7 * 35%)</t>
  </si>
  <si>
    <t>Projected</t>
  </si>
  <si>
    <t>Therms</t>
  </si>
  <si>
    <t>Deferral Amortization Rate ($/Therm)</t>
  </si>
  <si>
    <t>Deferral Amortization</t>
  </si>
  <si>
    <t>Deferral Amortization Net of Rev Sensitive Items</t>
  </si>
  <si>
    <t>Deferral Amortization Rate ($/Therm)*</t>
  </si>
  <si>
    <t>*Represents a blended rate not the tariffed rates</t>
  </si>
  <si>
    <t xml:space="preserve">Schedule 23 &amp; 53 Refund/Surcharge Amortization </t>
  </si>
  <si>
    <t xml:space="preserve">Schedule 31 &amp; 31T Refund/Surcharge Amortization </t>
  </si>
  <si>
    <t xml:space="preserve">Schedule 41, 41T, 86 &amp; 86T Refund/Surcharge Amortization </t>
  </si>
  <si>
    <t>Annual Rate Test (Limit 5%)</t>
  </si>
  <si>
    <t>Rate Sch.</t>
  </si>
  <si>
    <t>Calendarized Volume According to Unbilled Report (Therms)</t>
  </si>
  <si>
    <t>Residential lamps</t>
  </si>
  <si>
    <t>Propane</t>
  </si>
  <si>
    <t>General service - commercial</t>
  </si>
  <si>
    <t>Large volume - commercial</t>
  </si>
  <si>
    <t>Emergency Compressed Nature Gas Service</t>
  </si>
  <si>
    <t>Interruptible with firm option - com</t>
  </si>
  <si>
    <t>Limited interrupt w/ firm option - com</t>
  </si>
  <si>
    <t>Non-exclus interrupt/firm option - com</t>
  </si>
  <si>
    <t>General service - industrial</t>
  </si>
  <si>
    <t>Large volume - industrial</t>
  </si>
  <si>
    <t>Interruptible with firm option - ind</t>
  </si>
  <si>
    <t>Limited interrupt w/ firm option - ind</t>
  </si>
  <si>
    <t>Non-excl interrupt w/ firm option - ind</t>
  </si>
  <si>
    <t>Trans.  - commercial</t>
  </si>
  <si>
    <t>Trans. large volume - commercial</t>
  </si>
  <si>
    <t>Trans. interrupt with firm option - com</t>
  </si>
  <si>
    <t>Trans. non-exclus inter w/ firm option - com</t>
  </si>
  <si>
    <t>Trans. large volume - industrial</t>
  </si>
  <si>
    <t>Trans. interrupt with firm option - ind</t>
  </si>
  <si>
    <t>Trans. limited interrupt w/ firm option - ind</t>
  </si>
  <si>
    <t>Trans. non-exclus inter w/ firm option - ind</t>
  </si>
  <si>
    <t>Special contracts - ind</t>
  </si>
  <si>
    <t>SC</t>
  </si>
  <si>
    <t>Total sales &amp; transportation volume</t>
  </si>
  <si>
    <t>Subtotal transportation</t>
  </si>
  <si>
    <t>Customer Counts</t>
  </si>
  <si>
    <t>Standby &amp; auxiliary heating - res</t>
  </si>
  <si>
    <t xml:space="preserve">General service - commercial </t>
  </si>
  <si>
    <t xml:space="preserve">Large volume - commercial </t>
  </si>
  <si>
    <t>Standby &amp; auxiliary heating - com</t>
  </si>
  <si>
    <t>Non-excl interrupt w/ firm option - com</t>
  </si>
  <si>
    <t>Standby &amp; auxiliary heating - ind</t>
  </si>
  <si>
    <t>Usage Per Customer (Therms)</t>
  </si>
  <si>
    <t>Weather Data</t>
  </si>
  <si>
    <t>Actual heating degree days (HDD)</t>
  </si>
  <si>
    <t>Normal heating degree days (HDD)</t>
  </si>
  <si>
    <t>Difference (actual - normal HDD)</t>
  </si>
  <si>
    <t>Weather Normalization Coefficients</t>
  </si>
  <si>
    <t>Weather Normalized Usage per Customer (Therms)</t>
  </si>
  <si>
    <t>Weather Normalized Volume - Rate Class Analysis (Therms)</t>
  </si>
  <si>
    <t>Total weather normalized portion of volume</t>
  </si>
  <si>
    <t>Weather Adjustment to Volume - Rate Class Analysis (Therms)</t>
  </si>
  <si>
    <t>Total adjustment</t>
  </si>
  <si>
    <t>Percent change</t>
  </si>
  <si>
    <t>Residential lights</t>
  </si>
  <si>
    <t>Trans. - commercial</t>
  </si>
  <si>
    <t>Total other volume</t>
  </si>
  <si>
    <t>Total weather normalized volume</t>
  </si>
  <si>
    <t>Weather Adjustment by Rate Class (Therms)</t>
  </si>
  <si>
    <t>Residential (16)</t>
  </si>
  <si>
    <t>Residential (23,53)</t>
  </si>
  <si>
    <t>Commercial &amp; industrial (31)</t>
  </si>
  <si>
    <t>Large volume (41)</t>
  </si>
  <si>
    <t>Compressed natural gas (50)</t>
  </si>
  <si>
    <t>Standby &amp; auxiliary heating (61)</t>
  </si>
  <si>
    <t>Interruptible (85)</t>
  </si>
  <si>
    <t>Limited interruptible (86)</t>
  </si>
  <si>
    <t>Non exclusive interruptible (87)</t>
  </si>
  <si>
    <t>Trans. General services (31T)</t>
  </si>
  <si>
    <t>Trans. large volume (41T)</t>
  </si>
  <si>
    <t>Trans. interrupt with firm option (85T)</t>
  </si>
  <si>
    <t>Trans. limited interrupt w/ firm option - ind (86T)</t>
  </si>
  <si>
    <t>Trans. non-exclus inter w/firm option (87T)</t>
  </si>
  <si>
    <t>Summary of Weather Normalized Volume by Rate Class (Therms)</t>
  </si>
  <si>
    <t>Trans. limited interrupt w/ firm option (86T)</t>
  </si>
  <si>
    <t>Total sales and transport volume</t>
  </si>
  <si>
    <t>Summary of Customer Counts by Rate Groups</t>
  </si>
  <si>
    <t xml:space="preserve">Residential (16,23,53) </t>
  </si>
  <si>
    <t>Standby service (61)</t>
  </si>
  <si>
    <t>Total customer counts</t>
  </si>
  <si>
    <t>Summary of Weather Normalized Volume by Rate Groups (Therms)</t>
  </si>
  <si>
    <t>Total sales volume</t>
  </si>
  <si>
    <t>Total transportation volume</t>
  </si>
  <si>
    <t>Weather Normalized Usage Per Customer (Therms)</t>
  </si>
  <si>
    <t>Residential &amp; residential propane</t>
  </si>
  <si>
    <t>General service - commercial &amp; industrial</t>
  </si>
  <si>
    <t xml:space="preserve">Large volume </t>
  </si>
  <si>
    <t xml:space="preserve">Interruptible with firm option </t>
  </si>
  <si>
    <t xml:space="preserve">Limited interrupt w/ firm option </t>
  </si>
  <si>
    <t xml:space="preserve">Non-exclus interrupt/firm option </t>
  </si>
  <si>
    <t>Summary of Proposed Rates</t>
  </si>
  <si>
    <t>Actual Therms (New Rate)</t>
  </si>
  <si>
    <t>Total Actual Volumetric Delivery Revenue</t>
  </si>
  <si>
    <t>Deferral</t>
  </si>
  <si>
    <t>Delivery Revenue Deferral and Amortization Calculations</t>
  </si>
  <si>
    <t>Allowed Delivery Revenue</t>
  </si>
  <si>
    <t>Actual Delivery Revenue</t>
  </si>
  <si>
    <t>Interest</t>
  </si>
  <si>
    <t>Deferral for Journal Entry</t>
  </si>
  <si>
    <t>The conversion factor should be updated as necessary when rates change and can be obtained from the Revenue Requirement Department.</t>
  </si>
  <si>
    <t>Decoupling Account Balance</t>
  </si>
  <si>
    <t>Rate Change Impacts by Rate Schedule</t>
  </si>
  <si>
    <t>Total Forecasted</t>
  </si>
  <si>
    <t>Typical Residential Bill Impacts</t>
  </si>
  <si>
    <t>Customer Class</t>
  </si>
  <si>
    <t>Revenue Change</t>
  </si>
  <si>
    <t>Commercial &amp; industrial - Trans.</t>
  </si>
  <si>
    <t>Note: Rates above are current schedule 142 amortization rates</t>
  </si>
  <si>
    <t>Trans. limited interrupt w/ firm option - com</t>
  </si>
  <si>
    <t>Trans.  - industrial</t>
  </si>
  <si>
    <t xml:space="preserve">Non-Residential Decoupling Refund/Surcharge Amortization </t>
  </si>
  <si>
    <t>Current Non-Residential Decoupling Deferral</t>
  </si>
  <si>
    <t>Adjustment to Remove Amortization from Actual Revenue</t>
  </si>
  <si>
    <t>Allocate Deferral Amounts to Sch. 85, 85T, 87, 87T</t>
  </si>
  <si>
    <t>Interest on Non-Residential Decoupling Deferral</t>
  </si>
  <si>
    <t>Interest Adjustment (2016)</t>
  </si>
  <si>
    <t>Allocate Interest Amounts to Sch. 85, 85T, 87, 87T</t>
  </si>
  <si>
    <t>Activity (19100022)</t>
  </si>
  <si>
    <t xml:space="preserve">Deferral Adjustment </t>
  </si>
  <si>
    <t>Activity (19100012)</t>
  </si>
  <si>
    <t>P</t>
  </si>
  <si>
    <t>Demand</t>
  </si>
  <si>
    <t>Trans. limited interrupt w/ firm option - Com</t>
  </si>
  <si>
    <t>0 to 900 therms</t>
  </si>
  <si>
    <t>Transfer Balance to new Surcharge/Refund Account - Per 2019 GRC</t>
  </si>
  <si>
    <t>Weather Normalization of Volume</t>
  </si>
  <si>
    <t>PUGET SOUND ENERGY-GAS</t>
  </si>
  <si>
    <t>FOR THE TWELVE MONTHS ENDED DECEMBER 31, 2018</t>
  </si>
  <si>
    <t>2019 GENERAL RATE CASE</t>
  </si>
  <si>
    <t>STATE UTILITY TAX - NET OF BAD DEBTS ( 3.852% - ( LINE 1 * 3.852%) )</t>
  </si>
  <si>
    <t xml:space="preserve">Account Write off </t>
  </si>
  <si>
    <t xml:space="preserve">Tariff Sheet No. 1142-D </t>
  </si>
  <si>
    <t>Tariff Sheet No. 1142-E</t>
  </si>
  <si>
    <t>Development of Schedule 142 Rates for Rate Schedules 31, 31T, 41, 41T, 86 &amp; 86T</t>
  </si>
  <si>
    <t>Calculation of Amortization Interest Ratio:</t>
  </si>
  <si>
    <t>Balances to Transfer to Amortization Accounts:</t>
  </si>
  <si>
    <t>Balances Set Into Rates (including revenue sensitive items):</t>
  </si>
  <si>
    <t>Gas Decoupling Mechanism (Schedule 142)</t>
  </si>
  <si>
    <t>Development of Decoupled Delivery Revenue by Decoupling Group</t>
  </si>
  <si>
    <t>Schedule 23</t>
  </si>
  <si>
    <t>Schedule 53</t>
  </si>
  <si>
    <t>Schedule 31</t>
  </si>
  <si>
    <t>Schedule 31T</t>
  </si>
  <si>
    <t>Schedule 41</t>
  </si>
  <si>
    <t>Schedule 41T</t>
  </si>
  <si>
    <t>Schedule 86</t>
  </si>
  <si>
    <t>Schedule 86T</t>
  </si>
  <si>
    <t>(c) = Σ (f &amp; g)</t>
  </si>
  <si>
    <t>(d) = Σ (h &amp; i)</t>
  </si>
  <si>
    <t>(e) = Σ (j thru m)</t>
  </si>
  <si>
    <t>(f)</t>
  </si>
  <si>
    <t>(g)</t>
  </si>
  <si>
    <t>(h)</t>
  </si>
  <si>
    <t>(i)</t>
  </si>
  <si>
    <t>(j)</t>
  </si>
  <si>
    <t>(k)</t>
  </si>
  <si>
    <t>(l)</t>
  </si>
  <si>
    <t>(m)</t>
  </si>
  <si>
    <t>Current:</t>
  </si>
  <si>
    <t>Total Revenue</t>
  </si>
  <si>
    <t>Exhibit JDT-07</t>
  </si>
  <si>
    <t xml:space="preserve">   Basic Charge Revenue</t>
  </si>
  <si>
    <t xml:space="preserve">   Minimum Charge Revenue</t>
  </si>
  <si>
    <t>Total Basic &amp; Minimum Charge Revenue</t>
  </si>
  <si>
    <t>Net Delivery Revenue</t>
  </si>
  <si>
    <t>Proposed:</t>
  </si>
  <si>
    <t>Change in Net Delivery Revenue</t>
  </si>
  <si>
    <t>Development of Allowed Delivery Revenue Per Customer</t>
  </si>
  <si>
    <t>Test Year Customers</t>
  </si>
  <si>
    <t>Annual Allowed Delivery Revenue Per Customer</t>
  </si>
  <si>
    <t>Change in Annual Allowed Delivery Revenue Per Customer</t>
  </si>
  <si>
    <t>Summary of Delivery Revenue Per Unit Rates ($/therm)</t>
  </si>
  <si>
    <t>Delivery Revenue</t>
  </si>
  <si>
    <t>Per Unit Rates</t>
  </si>
  <si>
    <t>Tariff</t>
  </si>
  <si>
    <t>Sheet No. 1142-A</t>
  </si>
  <si>
    <t>All over 5,000 therms</t>
  </si>
  <si>
    <t>Development of Monthly Allowed Delivery Revenue Per Customer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</si>
  <si>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</si>
  <si>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</si>
  <si>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</si>
  <si>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</si>
  <si>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</si>
  <si>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</si>
  <si>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</si>
  <si>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</si>
  <si>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</si>
  <si>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</si>
  <si>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</si>
  <si>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</si>
  <si>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</si>
  <si>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(n)</t>
  </si>
  <si>
    <t>(o)</t>
  </si>
  <si>
    <t>(p)</t>
  </si>
  <si>
    <t>Sales</t>
  </si>
  <si>
    <t xml:space="preserve">Weather-Normalized Therm Sales </t>
  </si>
  <si>
    <t>Exhibit JAP-04 Work Paper</t>
  </si>
  <si>
    <t>% of Annual Total</t>
  </si>
  <si>
    <t>% of (C(o):R(2))</t>
  </si>
  <si>
    <t>% of (C(o):R(6))</t>
  </si>
  <si>
    <t>% of (C(o):R(10))</t>
  </si>
  <si>
    <t>Monthly Allowed Delivery Revenue Per Customer</t>
  </si>
  <si>
    <t>Allowed Delivery Revenue Per Customer</t>
  </si>
  <si>
    <t>JAP-13 Page 2</t>
  </si>
  <si>
    <t>Shet No. 1142-B</t>
  </si>
  <si>
    <t>Shet No. 1142-C</t>
  </si>
  <si>
    <t xml:space="preserve">   Total Balance Transferred to Amortization Account</t>
  </si>
  <si>
    <t xml:space="preserve">   Total Amortization Balance</t>
  </si>
  <si>
    <t>Amortization Interest Ratio</t>
  </si>
  <si>
    <t>December 31, 2021 Balances to Transfer to Amortization Accounts</t>
  </si>
  <si>
    <t>Sch. 142</t>
  </si>
  <si>
    <t>Base Sch.</t>
  </si>
  <si>
    <t>Base Schedule</t>
  </si>
  <si>
    <t>Sch. 101</t>
  </si>
  <si>
    <t>Sch. 106</t>
  </si>
  <si>
    <t>Sch. 120</t>
  </si>
  <si>
    <t>Sch. 129</t>
  </si>
  <si>
    <t>Sch. 140</t>
  </si>
  <si>
    <t>Sch. 141Z</t>
  </si>
  <si>
    <t>By Customer Class:</t>
  </si>
  <si>
    <t>16,23,53</t>
  </si>
  <si>
    <t>31,31T</t>
  </si>
  <si>
    <t>41,41T</t>
  </si>
  <si>
    <t>85,85T</t>
  </si>
  <si>
    <t>Limited interruptible</t>
  </si>
  <si>
    <t>86,86T</t>
  </si>
  <si>
    <t>Non-exclusive interruptible</t>
  </si>
  <si>
    <t>87,87T</t>
  </si>
  <si>
    <t>Schedule 142 Decoupling</t>
  </si>
  <si>
    <t>Rate Change</t>
  </si>
  <si>
    <t>Basic charge (Sch. 23)</t>
  </si>
  <si>
    <t>Delivery charge (Sch. 23)</t>
  </si>
  <si>
    <t>Low income charge (Sch. 129)</t>
  </si>
  <si>
    <t>Property tax charge (Sch. 140)</t>
  </si>
  <si>
    <t>EDIT adjusting charge (Sch. 141X)</t>
  </si>
  <si>
    <t>UP EDIT adjusting charge (Sch. 141Z)</t>
  </si>
  <si>
    <t>Decoupling charge (Sch. 142)</t>
  </si>
  <si>
    <t>CRM Charge (Sch. 149)</t>
  </si>
  <si>
    <t>Conservation charge (Sch. 120)</t>
  </si>
  <si>
    <t>Gas cost charge (Sch. 101)</t>
  </si>
  <si>
    <t>Gas cost amort. charge (Sch. 106)</t>
  </si>
  <si>
    <t>Revenue Decoupling Adjustment Mechanism - Decoupling Rates</t>
  </si>
  <si>
    <t>Current</t>
  </si>
  <si>
    <t>Proposed</t>
  </si>
  <si>
    <t>Proposed Rates</t>
  </si>
  <si>
    <t>Source: F2022 PSE Load forecast (2-25-2022)</t>
  </si>
  <si>
    <t>Notes:</t>
  </si>
  <si>
    <r>
      <t>Actual Therms (Old Rate)</t>
    </r>
    <r>
      <rPr>
        <vertAlign val="superscript"/>
        <sz val="8"/>
        <color theme="1"/>
        <rFont val="Arial"/>
        <family val="2"/>
      </rPr>
      <t>(1)</t>
    </r>
  </si>
  <si>
    <r>
      <t>Delivery Revenue Per Unit ($/Therm)</t>
    </r>
    <r>
      <rPr>
        <vertAlign val="superscript"/>
        <sz val="8"/>
        <color theme="1"/>
        <rFont val="Arial"/>
        <family val="2"/>
      </rPr>
      <t>(2)</t>
    </r>
  </si>
  <si>
    <r>
      <rPr>
        <vertAlign val="superscript"/>
        <sz val="8"/>
        <color theme="1"/>
        <rFont val="Arial"/>
        <family val="2"/>
      </rPr>
      <t>(1)</t>
    </r>
    <r>
      <rPr>
        <sz val="8"/>
        <color theme="1"/>
        <rFont val="Arial"/>
        <family val="2"/>
      </rPr>
      <t xml:space="preserve"> Time Slice is only done for 3 months following the rate change due to materiality impacts.</t>
    </r>
  </si>
  <si>
    <r>
      <t>Change from Rate Year Decoupled Revenue</t>
    </r>
    <r>
      <rPr>
        <vertAlign val="superscript"/>
        <sz val="8"/>
        <color theme="1"/>
        <rFont val="Arial"/>
        <family val="2"/>
      </rPr>
      <t>(1)</t>
    </r>
  </si>
  <si>
    <r>
      <rPr>
        <vertAlign val="superscript"/>
        <sz val="8"/>
        <color theme="1"/>
        <rFont val="Arial"/>
        <family val="2"/>
      </rPr>
      <t>(1)</t>
    </r>
    <r>
      <rPr>
        <sz val="8"/>
        <color theme="1"/>
        <rFont val="Arial"/>
        <family val="2"/>
      </rPr>
      <t xml:space="preserve"> Used to develop amortization rates for these decoupling groups</t>
    </r>
  </si>
  <si>
    <t>Adder %</t>
  </si>
  <si>
    <t>2023 Gas Decoupling Filing</t>
  </si>
  <si>
    <t>Proposed Effective May 1, 2023</t>
  </si>
  <si>
    <r>
      <t xml:space="preserve">Estimated Amortization Balance as of </t>
    </r>
    <r>
      <rPr>
        <sz val="8"/>
        <color rgb="FF0000FF"/>
        <rFont val="Arial"/>
        <family val="2"/>
      </rPr>
      <t>April 30, 2023</t>
    </r>
  </si>
  <si>
    <r>
      <t xml:space="preserve">Deferred Balance at End of </t>
    </r>
    <r>
      <rPr>
        <sz val="8"/>
        <color rgb="FF0000FF"/>
        <rFont val="Arial"/>
        <family val="2"/>
      </rPr>
      <t>CY 2022</t>
    </r>
  </si>
  <si>
    <r>
      <t xml:space="preserve">Interest Balance at End of </t>
    </r>
    <r>
      <rPr>
        <sz val="8"/>
        <color rgb="FF0000FF"/>
        <rFont val="Arial"/>
        <family val="2"/>
      </rPr>
      <t>CY 2022</t>
    </r>
  </si>
  <si>
    <t xml:space="preserve">2022 GRC Compliance Filing Rates </t>
  </si>
  <si>
    <t>Effective 01/7/2023</t>
  </si>
  <si>
    <t>Sheet No. 1142-B</t>
  </si>
  <si>
    <t>Exhibit JDT-5, GAS RATE SPREAD DESIGN</t>
  </si>
  <si>
    <t>= (h) - (d)</t>
  </si>
  <si>
    <t>= (e) + (f) + (g)</t>
  </si>
  <si>
    <t>TOTAL Delivery Revenue</t>
  </si>
  <si>
    <t>141R Delivery Revenue</t>
  </si>
  <si>
    <t>141N Delivery Revenue</t>
  </si>
  <si>
    <t>Base Delivery Revenue</t>
  </si>
  <si>
    <t>Current 2019 GRC PLR Rates:</t>
  </si>
  <si>
    <t>Sheet No. 1142-C.2</t>
  </si>
  <si>
    <t>Sheet No. 1142-C.1</t>
  </si>
  <si>
    <t>Sheet No. 1142-C</t>
  </si>
  <si>
    <t>Exhibit JDT-7, Allowed RPC</t>
  </si>
  <si>
    <t>Exhibit JDT-3, Gas Normalized Revenue</t>
  </si>
  <si>
    <t>Forecasted Delivered Volumes</t>
  </si>
  <si>
    <r>
      <rPr>
        <sz val="8"/>
        <color rgb="FF0000FF"/>
        <rFont val="Arial"/>
        <family val="2"/>
      </rPr>
      <t>CY 2022</t>
    </r>
    <r>
      <rPr>
        <sz val="8"/>
        <color theme="1"/>
        <rFont val="Arial"/>
        <family val="2"/>
      </rPr>
      <t xml:space="preserve"> Normalized Revenues </t>
    </r>
  </si>
  <si>
    <r>
      <rPr>
        <sz val="8"/>
        <color rgb="FF0000FF"/>
        <rFont val="Arial"/>
        <family val="2"/>
      </rPr>
      <t xml:space="preserve">CY 2022 </t>
    </r>
    <r>
      <rPr>
        <sz val="8"/>
        <color theme="1"/>
        <rFont val="Arial"/>
        <family val="2"/>
      </rPr>
      <t>Normalized Sales (therm)</t>
    </r>
  </si>
  <si>
    <t>2022 General Rate Case (GRC)</t>
  </si>
  <si>
    <t>Proposed Effective January 1, 2023</t>
  </si>
  <si>
    <t>2019 GRC PLR filing (UE-190529), Exhibit JAP-13, Page 1</t>
  </si>
  <si>
    <t xml:space="preserve">   Base Revenue </t>
  </si>
  <si>
    <t xml:space="preserve">   Non-Refundable: SCH 141N Base Revenue</t>
  </si>
  <si>
    <t xml:space="preserve">   Refundable: SCH 141R Base Revenue</t>
  </si>
  <si>
    <t>TOTAL Change in Net Delivery Revenue</t>
  </si>
  <si>
    <t>Exhibit JDT-7, Delivery Rev</t>
  </si>
  <si>
    <t>2020 GRC PLR filing (UE-190529), Exhibit JAP-13, Page 2</t>
  </si>
  <si>
    <t>F2021 Forecasted Customers (Average)</t>
  </si>
  <si>
    <t>Work Papers, Billing Determinants</t>
  </si>
  <si>
    <t>2022 Filing</t>
  </si>
  <si>
    <r>
      <t xml:space="preserve">Deferral Balance at End of </t>
    </r>
    <r>
      <rPr>
        <sz val="8"/>
        <color rgb="FF0000FF"/>
        <rFont val="Arial"/>
        <family val="2"/>
      </rPr>
      <t>CY 2022</t>
    </r>
  </si>
  <si>
    <r>
      <t xml:space="preserve">Interest Balance at End of </t>
    </r>
    <r>
      <rPr>
        <sz val="8"/>
        <color rgb="FF0000FF"/>
        <rFont val="Arial"/>
        <family val="2"/>
      </rPr>
      <t xml:space="preserve">CY 2022 </t>
    </r>
  </si>
  <si>
    <t>Deferral Amortization Rate ($/Therm) (Old Rate)</t>
  </si>
  <si>
    <t>Deferral Amortization for Journal Entry</t>
  </si>
  <si>
    <t>Amounts highlighted in green must be updated with actuals each month using customer count and volume reports from SAP Business Objects.</t>
  </si>
  <si>
    <t>Amounts highlighted in orange will be updated each May when rates change by the Cost of Service Department.</t>
  </si>
  <si>
    <t>Conversion Factor (2022 GRC)</t>
  </si>
  <si>
    <t>Conversion Factor (2019 GRC)</t>
  </si>
  <si>
    <r>
      <rPr>
        <vertAlign val="superscript"/>
        <sz val="8"/>
        <color theme="1"/>
        <rFont val="Arial"/>
        <family val="2"/>
      </rPr>
      <t>(2)</t>
    </r>
    <r>
      <rPr>
        <sz val="8"/>
        <color theme="1"/>
        <rFont val="Arial"/>
        <family val="2"/>
      </rPr>
      <t xml:space="preserve"> 2019 GRC PLR Update (UG-190530) Gas rates went into effect October 1, 2021.</t>
    </r>
  </si>
  <si>
    <r>
      <t>Monthly Allowed Delivery RPC</t>
    </r>
    <r>
      <rPr>
        <vertAlign val="superscript"/>
        <sz val="8"/>
        <color theme="1"/>
        <rFont val="Arial"/>
        <family val="2"/>
      </rPr>
      <t>(2)</t>
    </r>
  </si>
  <si>
    <t>Delivery Revenue Per Unit ($/Therm)</t>
  </si>
  <si>
    <r>
      <rPr>
        <vertAlign val="superscript"/>
        <sz val="8"/>
        <color theme="1"/>
        <rFont val="Arial"/>
        <family val="2"/>
      </rPr>
      <t>(3)</t>
    </r>
    <r>
      <rPr>
        <sz val="8"/>
        <color theme="1"/>
        <rFont val="Arial"/>
        <family val="2"/>
      </rPr>
      <t>Schedule 142 Amort Rate Eff. 5/1/2022 (UG-220228), approved 4-28-22.</t>
    </r>
  </si>
  <si>
    <r>
      <t>Deferral Amortization Rate ($/Therm) (New Rate)</t>
    </r>
    <r>
      <rPr>
        <vertAlign val="superscript"/>
        <sz val="8"/>
        <color theme="1"/>
        <rFont val="Arial"/>
        <family val="2"/>
      </rPr>
      <t>(3)</t>
    </r>
  </si>
  <si>
    <t>12ME Apr 2024</t>
  </si>
  <si>
    <t>cross check</t>
  </si>
  <si>
    <t>2022 GENERAL RATE CASE</t>
  </si>
  <si>
    <t>Note: Adjusted for 0.004 Annual UTS Fees per DOCKET UE-220407 and UG-220408</t>
  </si>
  <si>
    <t>6 days</t>
  </si>
  <si>
    <t>25 days</t>
  </si>
  <si>
    <r>
      <rPr>
        <vertAlign val="superscript"/>
        <sz val="8"/>
        <color theme="1"/>
        <rFont val="Arial"/>
        <family val="2"/>
      </rPr>
      <t>(4)</t>
    </r>
    <r>
      <rPr>
        <sz val="8"/>
        <color theme="1"/>
        <rFont val="Arial"/>
        <family val="2"/>
      </rPr>
      <t xml:space="preserve"> 2022 GRC rates went into effect January 7, 2023 (UG-220067).</t>
    </r>
  </si>
  <si>
    <t>(4)</t>
  </si>
  <si>
    <t>Amounts highlighted in green must be updated with actuals each month using customer count reports from SAP Business Objects.</t>
  </si>
  <si>
    <r>
      <t>Monthly Allowed Delivery RPC</t>
    </r>
    <r>
      <rPr>
        <vertAlign val="superscript"/>
        <sz val="8"/>
        <color theme="1"/>
        <rFont val="Arial"/>
        <family val="2"/>
      </rPr>
      <t>(1)(2)</t>
    </r>
  </si>
  <si>
    <r>
      <t>Total Actual Volumetric Delivery Revenue</t>
    </r>
    <r>
      <rPr>
        <vertAlign val="superscript"/>
        <sz val="8"/>
        <color theme="1"/>
        <rFont val="Arial"/>
        <family val="2"/>
      </rPr>
      <t>(1)(2)</t>
    </r>
  </si>
  <si>
    <r>
      <t>Deferral Amortization</t>
    </r>
    <r>
      <rPr>
        <vertAlign val="superscript"/>
        <sz val="8"/>
        <color theme="1"/>
        <rFont val="Arial"/>
        <family val="2"/>
      </rPr>
      <t>(1)(3)</t>
    </r>
  </si>
  <si>
    <r>
      <rPr>
        <b/>
        <sz val="8"/>
        <rFont val="Arial"/>
        <family val="2"/>
      </rPr>
      <t>Estimated Amortization through</t>
    </r>
    <r>
      <rPr>
        <b/>
        <sz val="8"/>
        <color rgb="FF0000FF"/>
        <rFont val="Arial"/>
        <family val="2"/>
      </rPr>
      <t xml:space="preserve"> April 2023</t>
    </r>
  </si>
  <si>
    <t>Gas Volumetric Delivery Revenue Per Unit ($/therm) (Informational Only!)</t>
  </si>
  <si>
    <t>31 &amp; 31T*</t>
  </si>
  <si>
    <t>41, 41T, 86 &amp; 86T*</t>
  </si>
  <si>
    <t>Test Year Base Sales (therms)</t>
  </si>
  <si>
    <t>2020 GRC PLR filing (UE-190529), Exhibit JAP-13, Page 4</t>
  </si>
  <si>
    <t>Volumetric Delivery Revenue Per Unit ($/therm)</t>
  </si>
  <si>
    <t>Exhibit JDT-7, Monthly Allow RPC)</t>
  </si>
  <si>
    <t>Change in Volumetric Delivery Revenue Per Unit ($/therm)</t>
  </si>
  <si>
    <t>* Actual delivery revenue will be calculated using actual delivery rates.</t>
  </si>
  <si>
    <r>
      <t>Rates</t>
    </r>
    <r>
      <rPr>
        <b/>
        <vertAlign val="superscript"/>
        <sz val="8"/>
        <rFont val="Arial"/>
        <family val="2"/>
      </rPr>
      <t xml:space="preserve"> (1)</t>
    </r>
  </si>
  <si>
    <r>
      <rPr>
        <b/>
        <sz val="8"/>
        <color rgb="FF0000FF"/>
        <rFont val="Arial"/>
        <family val="2"/>
      </rPr>
      <t xml:space="preserve">CY 2022
</t>
    </r>
    <r>
      <rPr>
        <b/>
        <sz val="8"/>
        <rFont val="Arial"/>
        <family val="2"/>
      </rPr>
      <t>Normalized Volumes</t>
    </r>
  </si>
  <si>
    <r>
      <rPr>
        <b/>
        <sz val="8"/>
        <color rgb="FF0000FF"/>
        <rFont val="Arial"/>
        <family val="2"/>
      </rPr>
      <t xml:space="preserve">CY 2022 </t>
    </r>
    <r>
      <rPr>
        <b/>
        <sz val="8"/>
        <rFont val="Arial"/>
        <family val="2"/>
      </rPr>
      <t xml:space="preserve">Normalized Revenues </t>
    </r>
  </si>
  <si>
    <r>
      <t>(Therms)</t>
    </r>
    <r>
      <rPr>
        <b/>
        <vertAlign val="superscript"/>
        <sz val="8"/>
        <color theme="1"/>
        <rFont val="Arial"/>
        <family val="2"/>
      </rPr>
      <t xml:space="preserve"> (1)</t>
    </r>
  </si>
  <si>
    <r>
      <t>Revenue</t>
    </r>
    <r>
      <rPr>
        <b/>
        <vertAlign val="superscript"/>
        <sz val="8"/>
        <color theme="1"/>
        <rFont val="Arial"/>
        <family val="2"/>
      </rPr>
      <t xml:space="preserve"> (1)</t>
    </r>
  </si>
  <si>
    <r>
      <t>Revenue</t>
    </r>
    <r>
      <rPr>
        <b/>
        <vertAlign val="superscript"/>
        <sz val="8"/>
        <color theme="1"/>
        <rFont val="Arial"/>
        <family val="2"/>
      </rPr>
      <t xml:space="preserve"> (2)</t>
    </r>
  </si>
  <si>
    <r>
      <t xml:space="preserve">   Deferral Balance at End of Calendar Year </t>
    </r>
    <r>
      <rPr>
        <sz val="8"/>
        <color rgb="FF0000FF"/>
        <rFont val="Arial"/>
        <family val="2"/>
      </rPr>
      <t>2022</t>
    </r>
    <r>
      <rPr>
        <sz val="8"/>
        <color theme="1"/>
        <rFont val="Arial"/>
        <family val="2"/>
      </rPr>
      <t xml:space="preserve"> (Post 5% Test)</t>
    </r>
  </si>
  <si>
    <r>
      <rPr>
        <vertAlign val="superscript"/>
        <sz val="8"/>
        <rFont val="Arial"/>
        <family val="2"/>
      </rPr>
      <t xml:space="preserve">(1) </t>
    </r>
    <r>
      <rPr>
        <sz val="8"/>
        <rFont val="Arial"/>
        <family val="2"/>
      </rPr>
      <t xml:space="preserve">Rates for Schedule 23 customers in effect </t>
    </r>
    <r>
      <rPr>
        <sz val="8"/>
        <color rgb="FF0000FF"/>
        <rFont val="Arial"/>
        <family val="2"/>
      </rPr>
      <t>January 7, 2023</t>
    </r>
  </si>
  <si>
    <t>Dist. Pipeline Provisional (Sch. 141D)</t>
  </si>
  <si>
    <t>Rates Not Subject to Refund (Sch. 141N)</t>
  </si>
  <si>
    <t>Rates Subject to Refund (Sch. 141R)</t>
  </si>
  <si>
    <t>Sch. 141D</t>
  </si>
  <si>
    <t>Sch. 141N</t>
  </si>
  <si>
    <t>Sch. 141R</t>
  </si>
  <si>
    <t>Q</t>
  </si>
  <si>
    <t>R = sum(G:Q)</t>
  </si>
  <si>
    <t xml:space="preserve">S </t>
  </si>
  <si>
    <t>T= S/R</t>
  </si>
  <si>
    <r>
      <t xml:space="preserve">   Interest Balance at End of Calendar Year</t>
    </r>
    <r>
      <rPr>
        <sz val="8"/>
        <color rgb="FF0000FF"/>
        <rFont val="Arial"/>
        <family val="2"/>
      </rPr>
      <t xml:space="preserve"> 2022</t>
    </r>
  </si>
  <si>
    <t xml:space="preserve">   Total Residual Amortization and Deferral </t>
  </si>
  <si>
    <r>
      <t xml:space="preserve">   Estimated Amortization Balance as of</t>
    </r>
    <r>
      <rPr>
        <sz val="8"/>
        <color rgb="FF0000FF"/>
        <rFont val="Arial"/>
        <family val="2"/>
      </rPr>
      <t xml:space="preserve"> April 30, 2023</t>
    </r>
  </si>
  <si>
    <t xml:space="preserve">   Total Residual Amortization, Deferral and Interest Balance</t>
  </si>
  <si>
    <t>Account Write off / Roundings</t>
  </si>
  <si>
    <t>12ME Apr. 2024</t>
  </si>
  <si>
    <t>Deferral balance to Transfer to amortization account</t>
  </si>
  <si>
    <t>Interest balance to Transfer to amortization account</t>
  </si>
  <si>
    <r>
      <t xml:space="preserve">Avg. Rate per @ rates effective </t>
    </r>
    <r>
      <rPr>
        <b/>
        <sz val="8"/>
        <color rgb="FF0000FF"/>
        <rFont val="Arial"/>
        <family val="2"/>
      </rPr>
      <t>1/7/2023</t>
    </r>
  </si>
  <si>
    <r>
      <t xml:space="preserve">Remove Rev Sensitive Items </t>
    </r>
    <r>
      <rPr>
        <sz val="8"/>
        <color rgb="FF0000FF"/>
        <rFont val="Arial"/>
        <family val="2"/>
      </rPr>
      <t>(2019 GRC Conversion Factor)</t>
    </r>
  </si>
  <si>
    <t>FOR THE TWELVE MONTHS ENDED JUNE 30, 2021</t>
  </si>
  <si>
    <t>UG-220067</t>
  </si>
  <si>
    <t>May 2023 -</t>
  </si>
  <si>
    <t>Apr. 2024</t>
  </si>
  <si>
    <t>(1) Weather normalized volume and base schedule margin for 12 months ending June 2021, at approved rates from UG-220067 GRC compliance filing.</t>
  </si>
  <si>
    <t>(2) Forecasted revenues at current rates effective January 7, 2023.</t>
  </si>
  <si>
    <t>12 Months Ended December 31, 2022</t>
  </si>
  <si>
    <t>2019 Gas General Rate Case (GRC), Compliance Filing, Docket No. UG-190530 - Updated for PLR filing</t>
  </si>
  <si>
    <t>Proposed Effective October 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</si>
</sst>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_);_(&quot;$&quot;* \(#,##0.00000\);_(&quot;$&quot;* &quot;-&quot;??_);_(@_)"/>
    <numFmt numFmtId="166" formatCode="_(* #,##0_);_(* \(#,##0\);_(* &quot;-&quot;??_);_(@_)"/>
    <numFmt numFmtId="167" formatCode="0.0%"/>
    <numFmt numFmtId="168" formatCode="&quot;$&quot;#,##0\ ;\(&quot;$&quot;#,##0\)"/>
    <numFmt numFmtId="169" formatCode="&quot;$&quot;#,##0.00000"/>
    <numFmt numFmtId="170" formatCode="&quot;$&quot;#,##0.00\ ;\(&quot;$&quot;#,##0.00\)"/>
    <numFmt numFmtId="171" formatCode="0.000%"/>
    <numFmt numFmtId="172" formatCode="&quot;$&quot;#,##0.00000_);\(&quot;$&quot;#,##0.00000\)"/>
    <numFmt numFmtId="173" formatCode="&quot;$&quot;#,##0.00000\ ;\(&quot;$&quot;#,##0.00000\)"/>
    <numFmt numFmtId="174" formatCode="_(&quot;$&quot;* #,##0.00000_);_(&quot;$&quot;* \(#,##0.00000\);_(&quot;$&quot;* &quot;-&quot;?????_);_(@_)"/>
    <numFmt numFmtId="175" formatCode="_(&quot;$&quot;* #,##0.00_);_(&quot;$&quot;* \(#,##0.00\);_(&quot;$&quot;* &quot;-&quot;?????_);_(@_)"/>
    <numFmt numFmtId="176" formatCode="_(&quot;$&quot;* #,##0.00_);_(&quot;$&quot;* \(#,##0.00\);_(&quot;$&quot;* &quot;-&quot;_);_(@_)"/>
    <numFmt numFmtId="177" formatCode="#,##0.000_);\(#,##0.000\)"/>
    <numFmt numFmtId="178" formatCode="_(&quot;$&quot;* #,##0.0_);_(&quot;$&quot;* \(#,##0.0\);_(&quot;$&quot;* &quot;-&quot;??_);_(@_)"/>
    <numFmt numFmtId="179" formatCode="0.000000"/>
    <numFmt numFmtId="180" formatCode="_(* #,##0.000000_);_(* \(#,##0.000000\);_(* &quot;-&quot;?????_);_(@_)"/>
    <numFmt numFmtId="181" formatCode="[$-409]mmm\-yy;@"/>
    <numFmt numFmtId="182" formatCode="0.0000"/>
    <numFmt numFmtId="183" formatCode="0.00000"/>
    <numFmt numFmtId="184" formatCode="_(&quot;$&quot;* #,##0.000000_);_(&quot;$&quot;* \(#,##0.000000\);_(&quot;$&quot;* &quot;-&quot;??_);_(@_)"/>
    <numFmt numFmtId="185" formatCode="_(&quot;$&quot;* #,##0.00_);_(&quot;$&quot;* \(#,##0.00\);_(&quot;$&quot;* &quot;-&quot;???????_);_(@_)"/>
    <numFmt numFmtId="186" formatCode="#,##0.000000"/>
    <numFmt numFmtId="187" formatCode="_(&quot;$&quot;* #,##0_);_(&quot;$&quot;* \(#,##0\);_(&quot;$&quot;* &quot;-&quot;???????_);_(@_)"/>
    <numFmt numFmtId="188" formatCode="_(* #,##0.000000_);_(* \(#,##0.000000\);_(* &quot;-&quot;??_);_(@_)"/>
  </numFmts>
  <fonts count="38" x14ac:knownFonts="1">
    <font>
      <sz val="11"/>
      <color theme="1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008080"/>
      <name val="Arial"/>
      <family val="2"/>
    </font>
    <font>
      <b/>
      <sz val="8"/>
      <color theme="1"/>
      <name val="Arial"/>
      <family val="2"/>
    </font>
    <font>
      <u/>
      <sz val="8"/>
      <color theme="1"/>
      <name val="Arial"/>
      <family val="2"/>
    </font>
    <font>
      <u/>
      <sz val="8"/>
      <name val="Arial"/>
      <family val="2"/>
    </font>
    <font>
      <sz val="8"/>
      <color theme="1"/>
      <name val="Arial"/>
      <family val="2"/>
    </font>
    <font>
      <sz val="8"/>
      <color indexed="12"/>
      <name val="Arial"/>
      <family val="2"/>
    </font>
    <font>
      <sz val="8"/>
      <color rgb="FF008080"/>
      <name val="Arial"/>
      <family val="2"/>
    </font>
    <font>
      <sz val="8"/>
      <color indexed="17"/>
      <name val="Arial"/>
      <family val="2"/>
    </font>
    <font>
      <sz val="8"/>
      <color theme="1"/>
      <name val="Calibri"/>
      <family val="2"/>
    </font>
    <font>
      <b/>
      <sz val="8"/>
      <color rgb="FF0000FF"/>
      <name val="Arial"/>
      <family val="2"/>
    </font>
    <font>
      <b/>
      <i/>
      <u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u/>
      <sz val="8"/>
      <name val="Arial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vertAlign val="superscript"/>
      <sz val="8"/>
      <name val="Arial"/>
      <family val="2"/>
    </font>
    <font>
      <b/>
      <u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i/>
      <sz val="8"/>
      <color rgb="FF008080"/>
      <name val="Arial"/>
      <family val="2"/>
    </font>
    <font>
      <sz val="8"/>
      <color theme="8" tint="-0.249977111117893"/>
      <name val="Arial"/>
      <family val="2"/>
    </font>
    <font>
      <sz val="8"/>
      <name val="Helv"/>
    </font>
    <font>
      <sz val="11"/>
      <name val="Calibri"/>
      <family val="2"/>
      <scheme val="minor"/>
    </font>
    <font>
      <b/>
      <i/>
      <u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8"/>
      <color theme="1"/>
      <name val="Arial"/>
      <family val="2"/>
    </font>
    <font>
      <sz val="11"/>
      <color rgb="FF00808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79" fontId="30" fillId="0" borderId="0">
      <alignment horizontal="left" wrapText="1"/>
    </xf>
    <xf numFmtId="43" fontId="36" fillId="0" borderId="0" applyFont="0" applyFill="0" applyBorder="0" applyAlignment="0" applyProtection="0"/>
  </cellStyleXfs>
  <cellXfs count="391">
    <xf numFmtId="0" fontId="0" fillId="0" borderId="0" xfId="0"/>
    <xf numFmtId="0" fontId="6" fillId="0" borderId="0" xfId="0" applyFont="1" applyFill="1" applyAlignment="1"/>
    <xf numFmtId="0" fontId="7" fillId="0" borderId="0" xfId="0" applyFont="1" applyFill="1" applyAlignment="1"/>
    <xf numFmtId="0" fontId="5" fillId="0" borderId="0" xfId="0" applyFont="1"/>
    <xf numFmtId="0" fontId="5" fillId="0" borderId="0" xfId="0" applyFont="1" applyFill="1"/>
    <xf numFmtId="0" fontId="8" fillId="0" borderId="0" xfId="0" applyFont="1" applyFill="1" applyAlignment="1"/>
    <xf numFmtId="0" fontId="9" fillId="0" borderId="0" xfId="0" applyFont="1" applyFill="1" applyAlignment="1"/>
    <xf numFmtId="0" fontId="3" fillId="0" borderId="0" xfId="0" applyFont="1" applyFill="1"/>
    <xf numFmtId="0" fontId="10" fillId="0" borderId="0" xfId="0" applyFont="1" applyFill="1" applyAlignment="1">
      <alignment horizontal="center"/>
    </xf>
    <xf numFmtId="17" fontId="11" fillId="0" borderId="0" xfId="0" applyNumberFormat="1" applyFont="1" applyFill="1" applyAlignment="1">
      <alignment horizontal="center" wrapText="1"/>
    </xf>
    <xf numFmtId="0" fontId="12" fillId="0" borderId="0" xfId="0" applyFont="1" applyFill="1" applyAlignment="1">
      <alignment horizontal="left"/>
    </xf>
    <xf numFmtId="44" fontId="5" fillId="0" borderId="0" xfId="0" applyNumberFormat="1" applyFont="1" applyFill="1"/>
    <xf numFmtId="0" fontId="3" fillId="0" borderId="0" xfId="0" applyFont="1" applyFill="1" applyAlignment="1">
      <alignment horizontal="left"/>
    </xf>
    <xf numFmtId="43" fontId="12" fillId="0" borderId="0" xfId="0" applyNumberFormat="1" applyFont="1" applyFill="1"/>
    <xf numFmtId="43" fontId="14" fillId="0" borderId="0" xfId="0" applyNumberFormat="1" applyFont="1" applyFill="1"/>
    <xf numFmtId="43" fontId="4" fillId="0" borderId="0" xfId="0" applyNumberFormat="1" applyFont="1" applyFill="1"/>
    <xf numFmtId="43" fontId="5" fillId="0" borderId="5" xfId="0" applyNumberFormat="1" applyFont="1" applyFill="1" applyBorder="1"/>
    <xf numFmtId="44" fontId="5" fillId="0" borderId="0" xfId="0" applyNumberFormat="1" applyFont="1" applyFill="1" applyBorder="1"/>
    <xf numFmtId="43" fontId="5" fillId="0" borderId="1" xfId="0" applyNumberFormat="1" applyFont="1" applyFill="1" applyBorder="1"/>
    <xf numFmtId="44" fontId="5" fillId="0" borderId="2" xfId="0" applyNumberFormat="1" applyFont="1" applyFill="1" applyBorder="1"/>
    <xf numFmtId="43" fontId="5" fillId="0" borderId="0" xfId="0" applyNumberFormat="1" applyFont="1" applyFill="1"/>
    <xf numFmtId="44" fontId="5" fillId="0" borderId="3" xfId="0" applyNumberFormat="1" applyFont="1" applyFill="1" applyBorder="1"/>
    <xf numFmtId="164" fontId="5" fillId="0" borderId="0" xfId="0" applyNumberFormat="1" applyFont="1"/>
    <xf numFmtId="0" fontId="4" fillId="0" borderId="0" xfId="0" applyFont="1" applyFill="1" applyAlignment="1">
      <alignment horizontal="center"/>
    </xf>
    <xf numFmtId="0" fontId="16" fillId="0" borderId="0" xfId="0" applyFont="1" applyFill="1"/>
    <xf numFmtId="0" fontId="6" fillId="0" borderId="0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12" fillId="0" borderId="1" xfId="0" applyFont="1" applyFill="1" applyBorder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164" fontId="12" fillId="0" borderId="0" xfId="0" applyNumberFormat="1" applyFont="1" applyFill="1" applyBorder="1"/>
    <xf numFmtId="164" fontId="14" fillId="0" borderId="0" xfId="0" applyNumberFormat="1" applyFont="1" applyFill="1" applyBorder="1"/>
    <xf numFmtId="165" fontId="12" fillId="0" borderId="2" xfId="0" applyNumberFormat="1" applyFont="1" applyFill="1" applyBorder="1"/>
    <xf numFmtId="165" fontId="12" fillId="0" borderId="0" xfId="0" applyNumberFormat="1" applyFont="1" applyFill="1"/>
    <xf numFmtId="164" fontId="12" fillId="0" borderId="0" xfId="0" applyNumberFormat="1" applyFont="1" applyFill="1"/>
    <xf numFmtId="10" fontId="12" fillId="0" borderId="0" xfId="0" applyNumberFormat="1" applyFont="1" applyFill="1"/>
    <xf numFmtId="41" fontId="6" fillId="0" borderId="1" xfId="0" applyNumberFormat="1" applyFont="1" applyFill="1" applyBorder="1" applyAlignment="1">
      <alignment horizontal="center" vertical="center" wrapText="1"/>
    </xf>
    <xf numFmtId="41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quotePrefix="1" applyFont="1" applyFill="1" applyBorder="1" applyAlignment="1">
      <alignment horizontal="center"/>
    </xf>
    <xf numFmtId="9" fontId="14" fillId="0" borderId="0" xfId="0" applyNumberFormat="1" applyFont="1" applyFill="1" applyBorder="1"/>
    <xf numFmtId="9" fontId="5" fillId="0" borderId="0" xfId="0" applyNumberFormat="1" applyFont="1" applyFill="1" applyBorder="1"/>
    <xf numFmtId="0" fontId="6" fillId="0" borderId="0" xfId="0" applyFont="1" applyFill="1" applyBorder="1" applyProtection="1">
      <protection locked="0"/>
    </xf>
    <xf numFmtId="0" fontId="14" fillId="0" borderId="0" xfId="0" applyFont="1" applyFill="1" applyBorder="1"/>
    <xf numFmtId="0" fontId="5" fillId="0" borderId="0" xfId="0" applyFont="1" applyFill="1" applyBorder="1"/>
    <xf numFmtId="173" fontId="14" fillId="0" borderId="0" xfId="0" applyNumberFormat="1" applyFont="1" applyFill="1" applyBorder="1"/>
    <xf numFmtId="173" fontId="5" fillId="0" borderId="0" xfId="0" applyNumberFormat="1" applyFont="1" applyFill="1" applyBorder="1"/>
    <xf numFmtId="170" fontId="5" fillId="0" borderId="0" xfId="0" applyNumberFormat="1" applyFont="1" applyFill="1" applyBorder="1"/>
    <xf numFmtId="0" fontId="5" fillId="0" borderId="0" xfId="0" applyFont="1" applyFill="1" applyBorder="1" applyProtection="1">
      <protection locked="0"/>
    </xf>
    <xf numFmtId="3" fontId="5" fillId="0" borderId="0" xfId="0" applyNumberFormat="1" applyFont="1" applyFill="1" applyBorder="1"/>
    <xf numFmtId="0" fontId="12" fillId="0" borderId="0" xfId="0" applyFont="1"/>
    <xf numFmtId="0" fontId="6" fillId="0" borderId="0" xfId="0" applyFont="1" applyFill="1"/>
    <xf numFmtId="0" fontId="6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172" fontId="14" fillId="0" borderId="0" xfId="0" applyNumberFormat="1" applyFont="1" applyFill="1" applyAlignment="1"/>
    <xf numFmtId="0" fontId="19" fillId="0" borderId="0" xfId="0" applyFont="1" applyFill="1"/>
    <xf numFmtId="0" fontId="12" fillId="0" borderId="1" xfId="0" applyFont="1" applyFill="1" applyBorder="1" applyAlignment="1"/>
    <xf numFmtId="164" fontId="14" fillId="0" borderId="0" xfId="0" applyNumberFormat="1" applyFont="1" applyFill="1"/>
    <xf numFmtId="0" fontId="14" fillId="0" borderId="0" xfId="0" applyFont="1" applyFill="1"/>
    <xf numFmtId="10" fontId="12" fillId="0" borderId="0" xfId="0" applyNumberFormat="1" applyFont="1" applyFill="1" applyBorder="1"/>
    <xf numFmtId="165" fontId="12" fillId="0" borderId="0" xfId="0" applyNumberFormat="1" applyFont="1" applyFill="1" applyBorder="1"/>
    <xf numFmtId="165" fontId="16" fillId="0" borderId="0" xfId="0" applyNumberFormat="1" applyFont="1" applyFill="1"/>
    <xf numFmtId="0" fontId="12" fillId="0" borderId="0" xfId="0" quotePrefix="1" applyFont="1" applyFill="1" applyAlignment="1">
      <alignment horizontal="center"/>
    </xf>
    <xf numFmtId="164" fontId="12" fillId="0" borderId="0" xfId="0" quotePrefix="1" applyNumberFormat="1" applyFont="1" applyFill="1" applyAlignment="1">
      <alignment horizontal="center"/>
    </xf>
    <xf numFmtId="167" fontId="12" fillId="0" borderId="0" xfId="0" applyNumberFormat="1" applyFont="1" applyFill="1" applyBorder="1"/>
    <xf numFmtId="164" fontId="14" fillId="0" borderId="0" xfId="0" quotePrefix="1" applyNumberFormat="1" applyFont="1" applyFill="1" applyAlignment="1">
      <alignment horizontal="center"/>
    </xf>
    <xf numFmtId="41" fontId="6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3" fontId="4" fillId="0" borderId="0" xfId="0" applyNumberFormat="1" applyFont="1" applyFill="1"/>
    <xf numFmtId="37" fontId="5" fillId="0" borderId="0" xfId="0" applyNumberFormat="1" applyFont="1" applyFill="1"/>
    <xf numFmtId="0" fontId="5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"/>
    </xf>
    <xf numFmtId="166" fontId="5" fillId="0" borderId="0" xfId="0" applyNumberFormat="1" applyFont="1" applyFill="1" applyBorder="1"/>
    <xf numFmtId="43" fontId="5" fillId="0" borderId="0" xfId="0" applyNumberFormat="1" applyFont="1" applyFill="1" applyBorder="1"/>
    <xf numFmtId="0" fontId="5" fillId="0" borderId="0" xfId="0" applyFont="1" applyFill="1" applyAlignment="1">
      <alignment horizontal="left"/>
    </xf>
    <xf numFmtId="37" fontId="5" fillId="0" borderId="0" xfId="0" applyNumberFormat="1" applyFont="1" applyFill="1" applyBorder="1"/>
    <xf numFmtId="166" fontId="5" fillId="0" borderId="0" xfId="0" applyNumberFormat="1" applyFont="1" applyFill="1" applyAlignment="1">
      <alignment horizontal="left"/>
    </xf>
    <xf numFmtId="17" fontId="5" fillId="0" borderId="0" xfId="0" applyNumberFormat="1" applyFont="1" applyFill="1" applyBorder="1"/>
    <xf numFmtId="37" fontId="13" fillId="0" borderId="0" xfId="0" applyNumberFormat="1" applyFont="1" applyFill="1" applyBorder="1"/>
    <xf numFmtId="39" fontId="5" fillId="0" borderId="0" xfId="0" applyNumberFormat="1" applyFont="1" applyFill="1"/>
    <xf numFmtId="2" fontId="5" fillId="0" borderId="0" xfId="0" applyNumberFormat="1" applyFont="1" applyFill="1"/>
    <xf numFmtId="177" fontId="5" fillId="0" borderId="0" xfId="0" applyNumberFormat="1" applyFont="1" applyFill="1"/>
    <xf numFmtId="177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/>
    <xf numFmtId="9" fontId="5" fillId="0" borderId="0" xfId="0" applyNumberFormat="1" applyFont="1" applyFill="1"/>
    <xf numFmtId="167" fontId="5" fillId="0" borderId="0" xfId="0" applyNumberFormat="1" applyFont="1" applyFill="1"/>
    <xf numFmtId="3" fontId="5" fillId="0" borderId="1" xfId="0" applyNumberFormat="1" applyFont="1" applyFill="1" applyBorder="1"/>
    <xf numFmtId="3" fontId="5" fillId="0" borderId="4" xfId="0" applyNumberFormat="1" applyFont="1" applyFill="1" applyBorder="1"/>
    <xf numFmtId="179" fontId="13" fillId="0" borderId="0" xfId="0" applyNumberFormat="1" applyFont="1" applyFill="1"/>
    <xf numFmtId="182" fontId="13" fillId="0" borderId="0" xfId="0" applyNumberFormat="1" applyFont="1" applyFill="1"/>
    <xf numFmtId="183" fontId="13" fillId="0" borderId="0" xfId="0" applyNumberFormat="1" applyFont="1" applyFill="1" applyBorder="1"/>
    <xf numFmtId="179" fontId="13" fillId="0" borderId="0" xfId="0" applyNumberFormat="1" applyFont="1" applyFill="1" applyBorder="1"/>
    <xf numFmtId="167" fontId="5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/>
    <xf numFmtId="3" fontId="5" fillId="0" borderId="0" xfId="0" applyNumberFormat="1" applyFont="1" applyFill="1" applyAlignment="1"/>
    <xf numFmtId="0" fontId="12" fillId="2" borderId="0" xfId="0" applyFont="1" applyFill="1"/>
    <xf numFmtId="165" fontId="5" fillId="0" borderId="0" xfId="0" applyNumberFormat="1" applyFont="1" applyFill="1"/>
    <xf numFmtId="0" fontId="12" fillId="3" borderId="0" xfId="0" applyFont="1" applyFill="1"/>
    <xf numFmtId="0" fontId="12" fillId="4" borderId="0" xfId="0" applyFont="1" applyFill="1"/>
    <xf numFmtId="164" fontId="12" fillId="0" borderId="9" xfId="0" applyNumberFormat="1" applyFont="1" applyFill="1" applyBorder="1"/>
    <xf numFmtId="166" fontId="12" fillId="0" borderId="0" xfId="0" applyNumberFormat="1" applyFont="1" applyFill="1" applyAlignment="1">
      <alignment horizontal="center"/>
    </xf>
    <xf numFmtId="0" fontId="12" fillId="0" borderId="0" xfId="0" applyFont="1" applyFill="1" applyBorder="1"/>
    <xf numFmtId="3" fontId="14" fillId="0" borderId="0" xfId="0" applyNumberFormat="1" applyFont="1" applyFill="1"/>
    <xf numFmtId="0" fontId="10" fillId="0" borderId="0" xfId="0" applyFont="1" applyFill="1"/>
    <xf numFmtId="166" fontId="14" fillId="0" borderId="0" xfId="0" applyNumberFormat="1" applyFont="1" applyFill="1" applyBorder="1"/>
    <xf numFmtId="0" fontId="13" fillId="0" borderId="0" xfId="0" applyFont="1" applyFill="1"/>
    <xf numFmtId="0" fontId="15" fillId="0" borderId="0" xfId="0" applyFont="1" applyFill="1"/>
    <xf numFmtId="0" fontId="4" fillId="0" borderId="0" xfId="0" applyFont="1" applyFill="1"/>
    <xf numFmtId="0" fontId="22" fillId="0" borderId="0" xfId="0" applyFont="1" applyFill="1" applyAlignment="1">
      <alignment horizontal="center"/>
    </xf>
    <xf numFmtId="166" fontId="22" fillId="0" borderId="0" xfId="0" applyNumberFormat="1" applyFont="1" applyFill="1"/>
    <xf numFmtId="43" fontId="13" fillId="0" borderId="0" xfId="0" applyNumberFormat="1" applyFont="1" applyFill="1"/>
    <xf numFmtId="44" fontId="4" fillId="0" borderId="0" xfId="0" applyNumberFormat="1" applyFont="1" applyFill="1"/>
    <xf numFmtId="0" fontId="22" fillId="0" borderId="0" xfId="0" applyFont="1" applyFill="1"/>
    <xf numFmtId="173" fontId="5" fillId="0" borderId="0" xfId="0" applyNumberFormat="1" applyFont="1" applyFill="1"/>
    <xf numFmtId="173" fontId="5" fillId="0" borderId="0" xfId="0" applyNumberFormat="1" applyFont="1" applyFill="1" applyBorder="1" applyAlignment="1">
      <alignment horizontal="left"/>
    </xf>
    <xf numFmtId="7" fontId="14" fillId="0" borderId="0" xfId="0" applyNumberFormat="1" applyFont="1" applyFill="1" applyAlignment="1"/>
    <xf numFmtId="170" fontId="5" fillId="0" borderId="0" xfId="0" applyNumberFormat="1" applyFont="1" applyFill="1"/>
    <xf numFmtId="180" fontId="5" fillId="0" borderId="0" xfId="0" applyNumberFormat="1" applyFont="1" applyFill="1" applyAlignment="1"/>
    <xf numFmtId="0" fontId="5" fillId="0" borderId="0" xfId="0" applyNumberFormat="1" applyFont="1" applyFill="1" applyAlignment="1"/>
    <xf numFmtId="0" fontId="5" fillId="0" borderId="0" xfId="0" applyFont="1" applyFill="1" applyAlignment="1"/>
    <xf numFmtId="180" fontId="5" fillId="0" borderId="0" xfId="0" applyNumberFormat="1" applyFont="1" applyFill="1" applyBorder="1" applyAlignment="1"/>
    <xf numFmtId="0" fontId="6" fillId="0" borderId="0" xfId="0" applyNumberFormat="1" applyFont="1" applyFill="1" applyAlignment="1"/>
    <xf numFmtId="0" fontId="6" fillId="0" borderId="0" xfId="0" applyNumberFormat="1" applyFont="1" applyFill="1" applyAlignment="1">
      <alignment horizontal="center"/>
    </xf>
    <xf numFmtId="0" fontId="6" fillId="0" borderId="1" xfId="0" applyNumberFormat="1" applyFont="1" applyFill="1" applyBorder="1" applyAlignment="1" applyProtection="1">
      <protection locked="0"/>
    </xf>
    <xf numFmtId="0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left"/>
    </xf>
    <xf numFmtId="179" fontId="5" fillId="0" borderId="0" xfId="0" applyNumberFormat="1" applyFont="1" applyFill="1" applyAlignment="1"/>
    <xf numFmtId="0" fontId="5" fillId="0" borderId="0" xfId="0" applyNumberFormat="1" applyFont="1" applyFill="1" applyAlignment="1">
      <alignment horizontal="left"/>
    </xf>
    <xf numFmtId="184" fontId="12" fillId="4" borderId="0" xfId="0" applyNumberFormat="1" applyFont="1" applyFill="1"/>
    <xf numFmtId="164" fontId="4" fillId="0" borderId="0" xfId="0" applyNumberFormat="1" applyFont="1" applyFill="1"/>
    <xf numFmtId="164" fontId="5" fillId="0" borderId="0" xfId="0" applyNumberFormat="1" applyFont="1" applyFill="1"/>
    <xf numFmtId="181" fontId="6" fillId="0" borderId="1" xfId="0" applyNumberFormat="1" applyFont="1" applyFill="1" applyBorder="1" applyAlignment="1">
      <alignment horizontal="center"/>
    </xf>
    <xf numFmtId="0" fontId="12" fillId="0" borderId="0" xfId="0" quotePrefix="1" applyFont="1" applyFill="1" applyAlignment="1">
      <alignment vertical="top"/>
    </xf>
    <xf numFmtId="0" fontId="12" fillId="0" borderId="0" xfId="0" applyFont="1" applyFill="1" applyAlignment="1">
      <alignment wrapText="1"/>
    </xf>
    <xf numFmtId="0" fontId="7" fillId="0" borderId="0" xfId="0" quotePrefix="1" applyNumberFormat="1" applyFont="1" applyFill="1" applyBorder="1" applyAlignment="1">
      <alignment horizontal="right"/>
    </xf>
    <xf numFmtId="0" fontId="6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 applyProtection="1">
      <alignment horizontal="centerContinuous"/>
      <protection locked="0"/>
    </xf>
    <xf numFmtId="44" fontId="12" fillId="0" borderId="0" xfId="0" applyNumberFormat="1" applyFont="1" applyFill="1"/>
    <xf numFmtId="0" fontId="12" fillId="0" borderId="0" xfId="0" applyFont="1" applyFill="1" applyBorder="1" applyAlignment="1">
      <alignment horizontal="right"/>
    </xf>
    <xf numFmtId="3" fontId="13" fillId="0" borderId="0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9" fontId="5" fillId="0" borderId="0" xfId="0" applyNumberFormat="1" applyFont="1" applyFill="1" applyBorder="1"/>
    <xf numFmtId="174" fontId="12" fillId="0" borderId="0" xfId="0" applyNumberFormat="1" applyFont="1" applyFill="1"/>
    <xf numFmtId="0" fontId="5" fillId="0" borderId="0" xfId="0" applyFont="1" applyFill="1" applyBorder="1" applyAlignment="1">
      <alignment horizontal="left" vertical="center" textRotation="180"/>
    </xf>
    <xf numFmtId="164" fontId="5" fillId="0" borderId="4" xfId="0" applyNumberFormat="1" applyFont="1" applyFill="1" applyBorder="1"/>
    <xf numFmtId="0" fontId="6" fillId="0" borderId="1" xfId="0" applyFont="1" applyFill="1" applyBorder="1"/>
    <xf numFmtId="0" fontId="14" fillId="0" borderId="0" xfId="0" applyFont="1" applyFill="1" applyAlignment="1"/>
    <xf numFmtId="0" fontId="12" fillId="5" borderId="0" xfId="0" applyFont="1" applyFill="1"/>
    <xf numFmtId="44" fontId="3" fillId="0" borderId="0" xfId="0" applyNumberFormat="1" applyFont="1" applyFill="1"/>
    <xf numFmtId="14" fontId="5" fillId="0" borderId="0" xfId="0" applyNumberFormat="1" applyFont="1" applyFill="1"/>
    <xf numFmtId="171" fontId="14" fillId="0" borderId="0" xfId="0" applyNumberFormat="1" applyFont="1" applyFill="1" applyAlignment="1"/>
    <xf numFmtId="166" fontId="4" fillId="6" borderId="0" xfId="0" applyNumberFormat="1" applyFont="1" applyFill="1"/>
    <xf numFmtId="171" fontId="5" fillId="0" borderId="0" xfId="0" applyNumberFormat="1" applyFont="1" applyFill="1" applyBorder="1"/>
    <xf numFmtId="172" fontId="5" fillId="0" borderId="0" xfId="0" applyNumberFormat="1" applyFont="1" applyFill="1" applyAlignment="1"/>
    <xf numFmtId="171" fontId="5" fillId="0" borderId="0" xfId="0" applyNumberFormat="1" applyFont="1" applyFill="1" applyBorder="1" applyAlignment="1">
      <alignment horizontal="left"/>
    </xf>
    <xf numFmtId="10" fontId="5" fillId="0" borderId="0" xfId="0" applyNumberFormat="1" applyFont="1" applyFill="1" applyBorder="1"/>
    <xf numFmtId="173" fontId="5" fillId="0" borderId="0" xfId="0" applyNumberFormat="1" applyFont="1" applyFill="1" applyAlignment="1"/>
    <xf numFmtId="170" fontId="5" fillId="0" borderId="0" xfId="0" applyNumberFormat="1" applyFont="1" applyFill="1" applyAlignment="1"/>
    <xf numFmtId="10" fontId="14" fillId="0" borderId="0" xfId="0" applyNumberFormat="1" applyFont="1" applyFill="1" applyBorder="1"/>
    <xf numFmtId="167" fontId="5" fillId="0" borderId="0" xfId="0" applyNumberFormat="1" applyFont="1" applyFill="1" applyBorder="1" applyAlignment="1">
      <alignment horizontal="left"/>
    </xf>
    <xf numFmtId="9" fontId="5" fillId="0" borderId="0" xfId="0" applyNumberFormat="1" applyFont="1" applyFill="1" applyBorder="1" applyAlignment="1">
      <alignment horizontal="center"/>
    </xf>
    <xf numFmtId="17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171" fontId="5" fillId="0" borderId="0" xfId="0" applyNumberFormat="1" applyFont="1" applyFill="1" applyBorder="1" applyAlignment="1"/>
    <xf numFmtId="9" fontId="6" fillId="0" borderId="0" xfId="0" applyNumberFormat="1" applyFont="1" applyFill="1" applyBorder="1" applyAlignment="1">
      <alignment horizontal="center"/>
    </xf>
    <xf numFmtId="171" fontId="6" fillId="0" borderId="0" xfId="0" applyNumberFormat="1" applyFont="1" applyFill="1" applyBorder="1" applyAlignment="1"/>
    <xf numFmtId="170" fontId="6" fillId="0" borderId="0" xfId="0" applyNumberFormat="1" applyFont="1" applyFill="1" applyBorder="1" applyAlignment="1"/>
    <xf numFmtId="169" fontId="6" fillId="0" borderId="0" xfId="0" applyNumberFormat="1" applyFont="1" applyFill="1" applyAlignment="1"/>
    <xf numFmtId="168" fontId="6" fillId="0" borderId="0" xfId="0" applyNumberFormat="1" applyFont="1" applyFill="1" applyAlignment="1">
      <alignment horizontal="centerContinuous"/>
    </xf>
    <xf numFmtId="169" fontId="5" fillId="0" borderId="0" xfId="0" applyNumberFormat="1" applyFont="1" applyFill="1" applyAlignment="1"/>
    <xf numFmtId="168" fontId="5" fillId="0" borderId="0" xfId="0" applyNumberFormat="1" applyFont="1" applyFill="1" applyAlignment="1">
      <alignment horizontal="centerContinuous"/>
    </xf>
    <xf numFmtId="0" fontId="9" fillId="0" borderId="0" xfId="0" applyFont="1" applyFill="1"/>
    <xf numFmtId="10" fontId="5" fillId="0" borderId="0" xfId="0" applyNumberFormat="1" applyFont="1" applyFill="1"/>
    <xf numFmtId="3" fontId="12" fillId="0" borderId="0" xfId="0" applyNumberFormat="1" applyFont="1" applyFill="1"/>
    <xf numFmtId="164" fontId="12" fillId="0" borderId="5" xfId="0" applyNumberFormat="1" applyFont="1" applyFill="1" applyBorder="1"/>
    <xf numFmtId="0" fontId="20" fillId="0" borderId="0" xfId="0" applyFont="1" applyFill="1"/>
    <xf numFmtId="181" fontId="17" fillId="0" borderId="1" xfId="0" applyNumberFormat="1" applyFont="1" applyFill="1" applyBorder="1" applyAlignment="1">
      <alignment horizontal="center"/>
    </xf>
    <xf numFmtId="10" fontId="12" fillId="0" borderId="0" xfId="0" quotePrefix="1" applyNumberFormat="1" applyFont="1" applyFill="1" applyBorder="1" applyAlignment="1">
      <alignment horizontal="right"/>
    </xf>
    <xf numFmtId="164" fontId="14" fillId="0" borderId="0" xfId="0" quotePrefix="1" applyNumberFormat="1" applyFont="1" applyFill="1" applyBorder="1" applyAlignment="1">
      <alignment horizontal="center"/>
    </xf>
    <xf numFmtId="44" fontId="12" fillId="0" borderId="5" xfId="0" quotePrefix="1" applyNumberFormat="1" applyFont="1" applyFill="1" applyBorder="1" applyAlignment="1">
      <alignment horizontal="center"/>
    </xf>
    <xf numFmtId="44" fontId="14" fillId="0" borderId="0" xfId="0" quotePrefix="1" applyNumberFormat="1" applyFont="1" applyFill="1" applyBorder="1" applyAlignment="1">
      <alignment horizontal="center"/>
    </xf>
    <xf numFmtId="44" fontId="12" fillId="0" borderId="0" xfId="0" quotePrefix="1" applyNumberFormat="1" applyFont="1" applyFill="1" applyBorder="1" applyAlignment="1">
      <alignment horizontal="center"/>
    </xf>
    <xf numFmtId="164" fontId="12" fillId="0" borderId="0" xfId="0" quotePrefix="1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44" fontId="14" fillId="0" borderId="0" xfId="0" quotePrefix="1" applyNumberFormat="1" applyFont="1" applyFill="1" applyAlignment="1">
      <alignment horizontal="center"/>
    </xf>
    <xf numFmtId="44" fontId="12" fillId="0" borderId="0" xfId="0" quotePrefix="1" applyNumberFormat="1" applyFont="1" applyFill="1" applyAlignment="1">
      <alignment horizontal="center"/>
    </xf>
    <xf numFmtId="184" fontId="5" fillId="0" borderId="0" xfId="0" quotePrefix="1" applyNumberFormat="1" applyFont="1" applyFill="1" applyAlignment="1">
      <alignment horizontal="center"/>
    </xf>
    <xf numFmtId="44" fontId="14" fillId="0" borderId="0" xfId="0" applyNumberFormat="1" applyFont="1" applyFill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/>
    <xf numFmtId="41" fontId="6" fillId="0" borderId="1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/>
    <xf numFmtId="0" fontId="6" fillId="0" borderId="1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6" fillId="0" borderId="10" xfId="0" applyFont="1" applyFill="1" applyBorder="1"/>
    <xf numFmtId="0" fontId="6" fillId="0" borderId="0" xfId="0" applyFont="1" applyBorder="1" applyProtection="1">
      <protection locked="0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right"/>
      <protection locked="0"/>
    </xf>
    <xf numFmtId="183" fontId="4" fillId="0" borderId="0" xfId="0" applyNumberFormat="1" applyFont="1" applyFill="1" applyAlignment="1">
      <alignment horizontal="right"/>
    </xf>
    <xf numFmtId="181" fontId="6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/>
    <xf numFmtId="0" fontId="5" fillId="0" borderId="0" xfId="0" quotePrefix="1" applyFont="1" applyFill="1" applyAlignment="1">
      <alignment horizontal="center"/>
    </xf>
    <xf numFmtId="44" fontId="12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166" fontId="4" fillId="0" borderId="0" xfId="0" applyNumberFormat="1" applyFont="1" applyFill="1" applyBorder="1"/>
    <xf numFmtId="172" fontId="4" fillId="0" borderId="0" xfId="0" applyNumberFormat="1" applyFont="1" applyFill="1" applyAlignment="1"/>
    <xf numFmtId="7" fontId="4" fillId="0" borderId="0" xfId="0" applyNumberFormat="1" applyFont="1" applyFill="1" applyAlignment="1"/>
    <xf numFmtId="165" fontId="5" fillId="3" borderId="0" xfId="0" applyNumberFormat="1" applyFont="1" applyFill="1"/>
    <xf numFmtId="0" fontId="17" fillId="0" borderId="0" xfId="0" applyFont="1" applyFill="1" applyBorder="1" applyAlignment="1">
      <alignment horizontal="centerContinuous"/>
    </xf>
    <xf numFmtId="0" fontId="17" fillId="0" borderId="10" xfId="0" applyFont="1" applyFill="1" applyBorder="1" applyAlignment="1">
      <alignment horizontal="centerContinuous"/>
    </xf>
    <xf numFmtId="165" fontId="12" fillId="5" borderId="0" xfId="0" applyNumberFormat="1" applyFont="1" applyFill="1"/>
    <xf numFmtId="0" fontId="5" fillId="0" borderId="0" xfId="0" applyFont="1" applyAlignment="1">
      <alignment horizontal="center"/>
    </xf>
    <xf numFmtId="166" fontId="5" fillId="0" borderId="0" xfId="0" applyNumberFormat="1" applyFont="1" applyFill="1"/>
    <xf numFmtId="166" fontId="5" fillId="0" borderId="4" xfId="0" applyNumberFormat="1" applyFont="1" applyFill="1" applyBorder="1"/>
    <xf numFmtId="0" fontId="27" fillId="0" borderId="0" xfId="0" quotePrefix="1" applyFont="1" applyFill="1" applyAlignment="1">
      <alignment horizontal="center"/>
    </xf>
    <xf numFmtId="9" fontId="28" fillId="0" borderId="0" xfId="0" applyNumberFormat="1" applyFont="1" applyFill="1" applyBorder="1" applyAlignment="1">
      <alignment horizontal="right" wrapText="1"/>
    </xf>
    <xf numFmtId="3" fontId="29" fillId="0" borderId="0" xfId="0" applyNumberFormat="1" applyFont="1" applyFill="1"/>
    <xf numFmtId="186" fontId="14" fillId="0" borderId="0" xfId="0" applyNumberFormat="1" applyFont="1" applyFill="1"/>
    <xf numFmtId="184" fontId="14" fillId="4" borderId="0" xfId="0" applyNumberFormat="1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7" fontId="5" fillId="0" borderId="0" xfId="0" applyNumberFormat="1" applyFont="1" applyFill="1" applyAlignment="1"/>
    <xf numFmtId="0" fontId="20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wrapText="1"/>
    </xf>
    <xf numFmtId="44" fontId="5" fillId="0" borderId="0" xfId="0" applyNumberFormat="1" applyFont="1" applyFill="1" applyAlignment="1">
      <alignment horizontal="center"/>
    </xf>
    <xf numFmtId="3" fontId="31" fillId="0" borderId="0" xfId="0" applyNumberFormat="1" applyFont="1" applyFill="1"/>
    <xf numFmtId="0" fontId="5" fillId="7" borderId="0" xfId="0" applyFont="1" applyFill="1"/>
    <xf numFmtId="0" fontId="11" fillId="0" borderId="0" xfId="0" applyFont="1" applyFill="1"/>
    <xf numFmtId="166" fontId="5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left"/>
    </xf>
    <xf numFmtId="0" fontId="5" fillId="0" borderId="10" xfId="0" applyFont="1" applyFill="1" applyBorder="1"/>
    <xf numFmtId="9" fontId="6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/>
    <xf numFmtId="164" fontId="5" fillId="0" borderId="0" xfId="0" applyNumberFormat="1" applyFont="1" applyFill="1" applyBorder="1"/>
    <xf numFmtId="164" fontId="5" fillId="0" borderId="5" xfId="0" applyNumberFormat="1" applyFont="1" applyFill="1" applyBorder="1"/>
    <xf numFmtId="164" fontId="5" fillId="0" borderId="3" xfId="0" applyNumberFormat="1" applyFont="1" applyFill="1" applyBorder="1"/>
    <xf numFmtId="164" fontId="5" fillId="0" borderId="10" xfId="0" applyNumberFormat="1" applyFont="1" applyFill="1" applyBorder="1"/>
    <xf numFmtId="164" fontId="5" fillId="0" borderId="3" xfId="0" applyNumberFormat="1" applyFont="1" applyBorder="1"/>
    <xf numFmtId="164" fontId="14" fillId="0" borderId="10" xfId="0" applyNumberFormat="1" applyFont="1" applyFill="1" applyBorder="1"/>
    <xf numFmtId="164" fontId="14" fillId="0" borderId="0" xfId="0" applyNumberFormat="1" applyFont="1" applyFill="1" applyBorder="1" applyAlignment="1">
      <alignment horizontal="center"/>
    </xf>
    <xf numFmtId="4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181" fontId="6" fillId="0" borderId="10" xfId="0" applyNumberFormat="1" applyFont="1" applyFill="1" applyBorder="1" applyAlignment="1">
      <alignment horizontal="center" vertical="center"/>
    </xf>
    <xf numFmtId="44" fontId="14" fillId="5" borderId="0" xfId="0" applyNumberFormat="1" applyFont="1" applyFill="1"/>
    <xf numFmtId="165" fontId="14" fillId="5" borderId="0" xfId="0" applyNumberFormat="1" applyFont="1" applyFill="1"/>
    <xf numFmtId="165" fontId="14" fillId="3" borderId="0" xfId="0" applyNumberFormat="1" applyFont="1" applyFill="1"/>
    <xf numFmtId="0" fontId="12" fillId="2" borderId="0" xfId="0" quotePrefix="1" applyFont="1" applyFill="1"/>
    <xf numFmtId="0" fontId="12" fillId="3" borderId="0" xfId="0" quotePrefix="1" applyFont="1" applyFill="1"/>
    <xf numFmtId="0" fontId="12" fillId="4" borderId="0" xfId="0" quotePrefix="1" applyFont="1" applyFill="1"/>
    <xf numFmtId="181" fontId="17" fillId="0" borderId="1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Continuous"/>
    </xf>
    <xf numFmtId="180" fontId="14" fillId="0" borderId="0" xfId="0" applyNumberFormat="1" applyFont="1" applyFill="1" applyAlignment="1">
      <alignment horizontal="right"/>
    </xf>
    <xf numFmtId="179" fontId="12" fillId="0" borderId="10" xfId="0" applyNumberFormat="1" applyFont="1" applyFill="1" applyBorder="1" applyAlignment="1">
      <alignment horizontal="right"/>
    </xf>
    <xf numFmtId="180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180" fontId="12" fillId="0" borderId="0" xfId="0" applyNumberFormat="1" applyFont="1" applyFill="1" applyAlignment="1">
      <alignment horizontal="right"/>
    </xf>
    <xf numFmtId="180" fontId="5" fillId="0" borderId="4" xfId="0" applyNumberFormat="1" applyFont="1" applyFill="1" applyBorder="1" applyAlignment="1">
      <alignment horizontal="right"/>
    </xf>
    <xf numFmtId="180" fontId="12" fillId="0" borderId="2" xfId="0" applyNumberFormat="1" applyFont="1" applyFill="1" applyBorder="1" applyAlignment="1" applyProtection="1">
      <alignment horizontal="right"/>
      <protection locked="0"/>
    </xf>
    <xf numFmtId="166" fontId="6" fillId="0" borderId="0" xfId="0" applyNumberFormat="1" applyFont="1" applyFill="1"/>
    <xf numFmtId="166" fontId="6" fillId="0" borderId="4" xfId="0" applyNumberFormat="1" applyFont="1" applyFill="1" applyBorder="1"/>
    <xf numFmtId="166" fontId="6" fillId="0" borderId="1" xfId="0" applyNumberFormat="1" applyFont="1" applyFill="1" applyBorder="1" applyAlignment="1">
      <alignment horizontal="center"/>
    </xf>
    <xf numFmtId="166" fontId="21" fillId="0" borderId="0" xfId="0" applyNumberFormat="1" applyFont="1" applyFill="1" applyBorder="1"/>
    <xf numFmtId="37" fontId="6" fillId="0" borderId="0" xfId="0" applyNumberFormat="1" applyFont="1" applyFill="1"/>
    <xf numFmtId="0" fontId="6" fillId="0" borderId="0" xfId="0" applyFont="1" applyFill="1" applyAlignment="1">
      <alignment horizontal="left"/>
    </xf>
    <xf numFmtId="37" fontId="6" fillId="0" borderId="0" xfId="0" applyNumberFormat="1" applyFont="1" applyFill="1" applyBorder="1"/>
    <xf numFmtId="166" fontId="6" fillId="0" borderId="0" xfId="0" applyNumberFormat="1" applyFont="1" applyFill="1" applyBorder="1"/>
    <xf numFmtId="43" fontId="6" fillId="0" borderId="0" xfId="0" applyNumberFormat="1" applyFont="1" applyFill="1" applyBorder="1"/>
    <xf numFmtId="166" fontId="6" fillId="0" borderId="0" xfId="0" applyNumberFormat="1" applyFont="1" applyFill="1" applyAlignment="1">
      <alignment horizontal="left"/>
    </xf>
    <xf numFmtId="17" fontId="6" fillId="0" borderId="1" xfId="0" applyNumberFormat="1" applyFont="1" applyFill="1" applyBorder="1" applyAlignment="1">
      <alignment horizontal="center"/>
    </xf>
    <xf numFmtId="17" fontId="6" fillId="0" borderId="0" xfId="0" applyNumberFormat="1" applyFont="1" applyFill="1" applyBorder="1"/>
    <xf numFmtId="0" fontId="3" fillId="0" borderId="0" xfId="0" applyFont="1" applyFill="1" applyAlignment="1">
      <alignment horizontal="right"/>
    </xf>
    <xf numFmtId="166" fontId="7" fillId="0" borderId="0" xfId="0" applyNumberFormat="1" applyFont="1" applyFill="1" applyAlignment="1">
      <alignment horizontal="center"/>
    </xf>
    <xf numFmtId="9" fontId="5" fillId="0" borderId="0" xfId="0" applyNumberFormat="1" applyFont="1" applyFill="1" applyAlignment="1"/>
    <xf numFmtId="166" fontId="14" fillId="5" borderId="0" xfId="0" applyNumberFormat="1" applyFont="1" applyFill="1"/>
    <xf numFmtId="9" fontId="14" fillId="0" borderId="0" xfId="0" applyNumberFormat="1" applyFont="1" applyFill="1" applyBorder="1" applyAlignment="1">
      <alignment horizontal="right" wrapText="1"/>
    </xf>
    <xf numFmtId="0" fontId="4" fillId="5" borderId="0" xfId="0" applyFont="1" applyFill="1" applyAlignment="1">
      <alignment horizontal="center"/>
    </xf>
    <xf numFmtId="181" fontId="9" fillId="0" borderId="1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/>
    <xf numFmtId="41" fontId="6" fillId="0" borderId="0" xfId="0" applyNumberFormat="1" applyFont="1" applyFill="1" applyBorder="1" applyAlignment="1">
      <alignment horizontal="center" wrapText="1"/>
    </xf>
    <xf numFmtId="41" fontId="6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/>
    <xf numFmtId="41" fontId="6" fillId="0" borderId="10" xfId="0" applyNumberFormat="1" applyFont="1" applyFill="1" applyBorder="1" applyAlignment="1">
      <alignment horizontal="center"/>
    </xf>
    <xf numFmtId="165" fontId="5" fillId="0" borderId="5" xfId="0" applyNumberFormat="1" applyFont="1" applyFill="1" applyBorder="1"/>
    <xf numFmtId="0" fontId="5" fillId="7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174" fontId="14" fillId="0" borderId="0" xfId="0" applyNumberFormat="1" applyFont="1" applyFill="1"/>
    <xf numFmtId="166" fontId="14" fillId="2" borderId="0" xfId="0" applyNumberFormat="1" applyFont="1" applyFill="1"/>
    <xf numFmtId="166" fontId="14" fillId="0" borderId="0" xfId="0" applyNumberFormat="1" applyFont="1" applyFill="1"/>
    <xf numFmtId="164" fontId="12" fillId="0" borderId="4" xfId="0" applyNumberFormat="1" applyFont="1" applyFill="1" applyBorder="1"/>
    <xf numFmtId="181" fontId="6" fillId="0" borderId="1" xfId="0" applyNumberFormat="1" applyFont="1" applyFill="1" applyBorder="1" applyAlignment="1">
      <alignment horizontal="center" wrapText="1"/>
    </xf>
    <xf numFmtId="188" fontId="5" fillId="0" borderId="0" xfId="0" applyNumberFormat="1" applyFont="1" applyFill="1" applyBorder="1"/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quotePrefix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/>
    <xf numFmtId="0" fontId="6" fillId="0" borderId="7" xfId="0" applyFont="1" applyFill="1" applyBorder="1" applyAlignment="1">
      <alignment horizontal="center" wrapText="1"/>
    </xf>
    <xf numFmtId="0" fontId="31" fillId="0" borderId="5" xfId="0" applyFont="1" applyBorder="1" applyAlignment="1">
      <alignment horizontal="center" wrapText="1"/>
    </xf>
    <xf numFmtId="0" fontId="31" fillId="0" borderId="6" xfId="0" applyFont="1" applyBorder="1" applyAlignment="1">
      <alignment horizontal="center" wrapText="1"/>
    </xf>
    <xf numFmtId="0" fontId="37" fillId="0" borderId="0" xfId="0" applyFont="1" applyFill="1"/>
    <xf numFmtId="3" fontId="14" fillId="0" borderId="1" xfId="0" applyNumberFormat="1" applyFont="1" applyFill="1" applyBorder="1"/>
    <xf numFmtId="165" fontId="14" fillId="0" borderId="0" xfId="0" applyNumberFormat="1" applyFont="1" applyFill="1"/>
    <xf numFmtId="188" fontId="14" fillId="0" borderId="0" xfId="0" applyNumberFormat="1" applyFont="1" applyFill="1" applyBorder="1"/>
    <xf numFmtId="170" fontId="14" fillId="0" borderId="0" xfId="0" applyNumberFormat="1" applyFont="1" applyFill="1" applyBorder="1"/>
    <xf numFmtId="173" fontId="4" fillId="0" borderId="0" xfId="0" applyNumberFormat="1" applyFont="1" applyFill="1" applyBorder="1"/>
    <xf numFmtId="37" fontId="14" fillId="0" borderId="1" xfId="0" applyNumberFormat="1" applyFont="1" applyFill="1" applyBorder="1"/>
    <xf numFmtId="165" fontId="14" fillId="0" borderId="0" xfId="0" applyNumberFormat="1" applyFont="1" applyFill="1" applyBorder="1"/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3" fontId="12" fillId="0" borderId="0" xfId="0" applyNumberFormat="1" applyFont="1" applyFill="1" applyBorder="1" applyAlignment="1">
      <alignment horizontal="center"/>
    </xf>
    <xf numFmtId="42" fontId="12" fillId="0" borderId="0" xfId="0" applyNumberFormat="1" applyFont="1" applyFill="1" applyBorder="1" applyAlignment="1">
      <alignment horizontal="center"/>
    </xf>
    <xf numFmtId="42" fontId="14" fillId="0" borderId="0" xfId="0" applyNumberFormat="1" applyFont="1" applyFill="1"/>
    <xf numFmtId="42" fontId="12" fillId="0" borderId="0" xfId="0" applyNumberFormat="1" applyFont="1" applyFill="1"/>
    <xf numFmtId="42" fontId="5" fillId="0" borderId="0" xfId="0" applyNumberFormat="1" applyFont="1" applyFill="1"/>
    <xf numFmtId="185" fontId="12" fillId="0" borderId="0" xfId="0" applyNumberFormat="1" applyFont="1" applyFill="1"/>
    <xf numFmtId="42" fontId="4" fillId="0" borderId="0" xfId="0" applyNumberFormat="1" applyFont="1" applyFill="1"/>
    <xf numFmtId="165" fontId="12" fillId="0" borderId="10" xfId="0" applyNumberFormat="1" applyFont="1" applyFill="1" applyBorder="1"/>
    <xf numFmtId="3" fontId="12" fillId="0" borderId="4" xfId="0" applyNumberFormat="1" applyFont="1" applyFill="1" applyBorder="1"/>
    <xf numFmtId="42" fontId="12" fillId="0" borderId="4" xfId="0" applyNumberFormat="1" applyFont="1" applyFill="1" applyBorder="1"/>
    <xf numFmtId="42" fontId="5" fillId="0" borderId="4" xfId="0" applyNumberFormat="1" applyFont="1" applyFill="1" applyBorder="1"/>
    <xf numFmtId="10" fontId="12" fillId="0" borderId="4" xfId="0" applyNumberFormat="1" applyFont="1" applyFill="1" applyBorder="1"/>
    <xf numFmtId="166" fontId="9" fillId="0" borderId="0" xfId="2" applyNumberFormat="1" applyFont="1" applyFill="1"/>
    <xf numFmtId="187" fontId="9" fillId="0" borderId="0" xfId="0" applyNumberFormat="1" applyFont="1" applyFill="1"/>
    <xf numFmtId="0" fontId="11" fillId="0" borderId="0" xfId="0" applyFont="1" applyFill="1" applyBorder="1" applyAlignment="1">
      <alignment horizontal="left"/>
    </xf>
    <xf numFmtId="42" fontId="5" fillId="0" borderId="0" xfId="0" applyNumberFormat="1" applyFont="1" applyFill="1" applyBorder="1"/>
    <xf numFmtId="166" fontId="6" fillId="0" borderId="0" xfId="2" applyNumberFormat="1" applyFont="1" applyFill="1"/>
    <xf numFmtId="187" fontId="6" fillId="0" borderId="0" xfId="0" applyNumberFormat="1" applyFont="1" applyFill="1"/>
    <xf numFmtId="165" fontId="12" fillId="0" borderId="4" xfId="0" applyNumberFormat="1" applyFont="1" applyFill="1" applyBorder="1"/>
    <xf numFmtId="0" fontId="14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6" fillId="0" borderId="1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left"/>
    </xf>
    <xf numFmtId="176" fontId="5" fillId="0" borderId="0" xfId="0" applyNumberFormat="1" applyFont="1" applyFill="1"/>
    <xf numFmtId="0" fontId="13" fillId="0" borderId="0" xfId="0" applyFont="1" applyFill="1" applyBorder="1"/>
    <xf numFmtId="44" fontId="14" fillId="0" borderId="0" xfId="0" applyNumberFormat="1" applyFont="1" applyFill="1"/>
    <xf numFmtId="44" fontId="13" fillId="0" borderId="0" xfId="0" applyNumberFormat="1" applyFont="1" applyFill="1" applyBorder="1"/>
    <xf numFmtId="44" fontId="5" fillId="0" borderId="4" xfId="0" applyNumberFormat="1" applyFont="1" applyFill="1" applyBorder="1"/>
    <xf numFmtId="44" fontId="13" fillId="0" borderId="0" xfId="0" applyNumberFormat="1" applyFont="1" applyFill="1"/>
    <xf numFmtId="174" fontId="13" fillId="0" borderId="0" xfId="0" applyNumberFormat="1" applyFont="1" applyFill="1" applyBorder="1"/>
    <xf numFmtId="174" fontId="5" fillId="0" borderId="0" xfId="0" applyNumberFormat="1" applyFont="1" applyFill="1"/>
    <xf numFmtId="174" fontId="5" fillId="0" borderId="4" xfId="0" applyNumberFormat="1" applyFont="1" applyFill="1" applyBorder="1"/>
    <xf numFmtId="174" fontId="4" fillId="0" borderId="0" xfId="0" applyNumberFormat="1" applyFont="1" applyFill="1"/>
    <xf numFmtId="176" fontId="5" fillId="0" borderId="4" xfId="0" applyNumberFormat="1" applyFont="1" applyFill="1" applyBorder="1"/>
    <xf numFmtId="174" fontId="5" fillId="0" borderId="0" xfId="0" applyNumberFormat="1" applyFont="1" applyFill="1" applyBorder="1"/>
    <xf numFmtId="0" fontId="9" fillId="0" borderId="10" xfId="0" applyFont="1" applyFill="1" applyBorder="1" applyAlignment="1"/>
    <xf numFmtId="0" fontId="8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7" fontId="12" fillId="0" borderId="0" xfId="0" applyNumberFormat="1" applyFont="1" applyFill="1"/>
    <xf numFmtId="167" fontId="12" fillId="0" borderId="4" xfId="0" applyNumberFormat="1" applyFont="1" applyFill="1" applyBorder="1"/>
    <xf numFmtId="175" fontId="14" fillId="0" borderId="0" xfId="0" applyNumberFormat="1" applyFont="1" applyFill="1"/>
    <xf numFmtId="174" fontId="8" fillId="0" borderId="0" xfId="0" applyNumberFormat="1" applyFont="1" applyFill="1"/>
    <xf numFmtId="0" fontId="14" fillId="0" borderId="0" xfId="0" applyFont="1" applyFill="1" applyAlignment="1">
      <alignment wrapText="1"/>
    </xf>
    <xf numFmtId="164" fontId="12" fillId="0" borderId="0" xfId="0" applyNumberFormat="1" applyFont="1" applyFill="1" applyAlignment="1">
      <alignment wrapText="1"/>
    </xf>
    <xf numFmtId="179" fontId="14" fillId="0" borderId="0" xfId="0" applyNumberFormat="1" applyFont="1" applyFill="1" applyBorder="1"/>
    <xf numFmtId="0" fontId="8" fillId="0" borderId="0" xfId="0" applyFont="1" applyFill="1"/>
    <xf numFmtId="178" fontId="5" fillId="0" borderId="0" xfId="0" applyNumberFormat="1" applyFont="1" applyFill="1"/>
    <xf numFmtId="166" fontId="17" fillId="0" borderId="0" xfId="0" applyNumberFormat="1" applyFont="1" applyFill="1"/>
    <xf numFmtId="17" fontId="17" fillId="0" borderId="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Continuous"/>
    </xf>
    <xf numFmtId="181" fontId="17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/>
    </xf>
    <xf numFmtId="4" fontId="5" fillId="0" borderId="0" xfId="0" applyNumberFormat="1" applyFont="1" applyFill="1"/>
    <xf numFmtId="0" fontId="5" fillId="0" borderId="0" xfId="0" applyFont="1" applyFill="1" applyBorder="1" applyAlignment="1">
      <alignment horizontal="right"/>
    </xf>
    <xf numFmtId="0" fontId="17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horizontal="centerContinuous"/>
    </xf>
    <xf numFmtId="180" fontId="4" fillId="0" borderId="0" xfId="0" applyNumberFormat="1" applyFont="1" applyFill="1" applyAlignment="1">
      <alignment horizontal="right"/>
    </xf>
    <xf numFmtId="0" fontId="17" fillId="0" borderId="0" xfId="0" applyFont="1" applyFill="1"/>
    <xf numFmtId="0" fontId="0" fillId="0" borderId="0" xfId="0" applyFill="1" applyAlignment="1"/>
    <xf numFmtId="0" fontId="35" fillId="0" borderId="0" xfId="0" applyFont="1" applyFill="1" applyAlignment="1"/>
    <xf numFmtId="184" fontId="14" fillId="0" borderId="0" xfId="0" quotePrefix="1" applyNumberFormat="1" applyFont="1" applyFill="1" applyAlignment="1">
      <alignment horizontal="center"/>
    </xf>
    <xf numFmtId="44" fontId="37" fillId="0" borderId="0" xfId="0" applyNumberFormat="1" applyFont="1" applyFill="1"/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8080"/>
      <color rgb="FF0000FF"/>
      <color rgb="FFFDEA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externalLink" Target="externalLinks/externalLink6.xml"/><Relationship Id="rId40" Type="http://schemas.openxmlformats.org/officeDocument/2006/relationships/sharedStrings" Target="sharedStrings.xml"/><Relationship Id="rId45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theme" Target="theme/theme1.xml"/><Relationship Id="rId46" Type="http://schemas.openxmlformats.org/officeDocument/2006/relationships/customXml" Target="../customXml/item5.xml"/><Relationship Id="rId20" Type="http://schemas.openxmlformats.org/officeDocument/2006/relationships/worksheet" Target="worksheets/sheet20.xml"/><Relationship Id="rId41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171450</xdr:colOff>
      <xdr:row>1</xdr:row>
      <xdr:rowOff>19050</xdr:rowOff>
    </xdr:from>
    <xdr:to>
      <xdr:col>20</xdr:col>
      <xdr:colOff>168716</xdr:colOff>
      <xdr:row>36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19800" y="161925"/>
          <a:ext cx="7312466" cy="5095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2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6.bin"/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1.bin"/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F48"/>
  <sheetViews>
    <sheetView tabSelected="1" zoomScaleNormal="100" workbookViewId="0">
      <selection activeCell="F43" sqref="F43"/>
    </sheetView>
  </sheetViews>
  <sheetFormatPr defaultColWidth="56.5703125" defaultRowHeight="11.25" x14ac:dyDescent="0.2"/>
  <cols>
    <col min="1" max="1" width="4.85546875" style="24" bestFit="1" customWidth="1"/>
    <col min="2" max="2" width="39.140625" style="24" customWidth="1"/>
    <col min="3" max="3" width="15.7109375" style="24" customWidth="1"/>
    <col min="4" max="4" width="15.28515625" style="24" customWidth="1"/>
    <col min="5" max="5" width="14.42578125" style="24" customWidth="1"/>
    <col min="6" max="6" width="15.7109375" style="24" customWidth="1"/>
    <col min="7" max="16384" width="56.5703125" style="24"/>
  </cols>
  <sheetData>
    <row r="1" spans="1:6" x14ac:dyDescent="0.2">
      <c r="A1" s="303" t="s">
        <v>0</v>
      </c>
      <c r="B1" s="303"/>
      <c r="C1" s="303"/>
      <c r="D1" s="303"/>
      <c r="E1" s="303"/>
      <c r="F1" s="303"/>
    </row>
    <row r="2" spans="1:6" x14ac:dyDescent="0.2">
      <c r="A2" s="307" t="s">
        <v>443</v>
      </c>
      <c r="B2" s="307"/>
      <c r="C2" s="307"/>
      <c r="D2" s="307"/>
      <c r="E2" s="307"/>
      <c r="F2" s="307"/>
    </row>
    <row r="3" spans="1:6" x14ac:dyDescent="0.2">
      <c r="A3" s="303" t="s">
        <v>128</v>
      </c>
      <c r="B3" s="303"/>
      <c r="C3" s="303"/>
      <c r="D3" s="303"/>
      <c r="E3" s="303"/>
      <c r="F3" s="303"/>
    </row>
    <row r="4" spans="1:6" x14ac:dyDescent="0.2">
      <c r="A4" s="307" t="s">
        <v>444</v>
      </c>
      <c r="B4" s="307"/>
      <c r="C4" s="307"/>
      <c r="D4" s="307"/>
      <c r="E4" s="307"/>
      <c r="F4" s="307"/>
    </row>
    <row r="6" spans="1:6" x14ac:dyDescent="0.2">
      <c r="E6" s="302"/>
      <c r="F6" s="302"/>
    </row>
    <row r="7" spans="1:6" x14ac:dyDescent="0.2">
      <c r="A7" s="25" t="s">
        <v>2</v>
      </c>
      <c r="D7" s="25" t="s">
        <v>3</v>
      </c>
      <c r="E7" s="25" t="s">
        <v>3</v>
      </c>
      <c r="F7" s="25" t="s">
        <v>3</v>
      </c>
    </row>
    <row r="8" spans="1:6" x14ac:dyDescent="0.2">
      <c r="A8" s="26" t="s">
        <v>4</v>
      </c>
      <c r="B8" s="27"/>
      <c r="C8" s="26" t="s">
        <v>5</v>
      </c>
      <c r="D8" s="26" t="s">
        <v>6</v>
      </c>
      <c r="E8" s="26" t="s">
        <v>7</v>
      </c>
      <c r="F8" s="26" t="s">
        <v>8</v>
      </c>
    </row>
    <row r="9" spans="1:6" x14ac:dyDescent="0.2">
      <c r="A9" s="28"/>
      <c r="B9" s="29" t="s">
        <v>9</v>
      </c>
      <c r="C9" s="29" t="s">
        <v>10</v>
      </c>
      <c r="D9" s="29" t="s">
        <v>11</v>
      </c>
      <c r="E9" s="29" t="s">
        <v>12</v>
      </c>
      <c r="F9" s="29" t="s">
        <v>13</v>
      </c>
    </row>
    <row r="10" spans="1:6" x14ac:dyDescent="0.2">
      <c r="A10" s="29"/>
      <c r="B10" s="30"/>
      <c r="C10" s="29"/>
      <c r="D10" s="29"/>
      <c r="E10" s="29"/>
      <c r="F10" s="29"/>
    </row>
    <row r="11" spans="1:6" x14ac:dyDescent="0.2">
      <c r="A11" s="29">
        <v>1</v>
      </c>
      <c r="B11" s="28"/>
      <c r="C11" s="29"/>
      <c r="D11" s="31"/>
      <c r="E11" s="31"/>
      <c r="F11" s="31"/>
    </row>
    <row r="12" spans="1:6" x14ac:dyDescent="0.2">
      <c r="A12" s="29">
        <f t="shared" ref="A12:A40" si="0">A11+1</f>
        <v>2</v>
      </c>
      <c r="B12" s="28" t="s">
        <v>445</v>
      </c>
      <c r="C12" s="29" t="s">
        <v>14</v>
      </c>
      <c r="D12" s="32">
        <f>'Deferral Balance'!D20</f>
        <v>-526759.03589047922</v>
      </c>
      <c r="E12" s="32">
        <f>'Deferral Balance'!E20</f>
        <v>-298471.48654126917</v>
      </c>
      <c r="F12" s="32">
        <f>'Deferral Balance'!F20</f>
        <v>107369.16926236871</v>
      </c>
    </row>
    <row r="13" spans="1:6" x14ac:dyDescent="0.2">
      <c r="A13" s="29">
        <f t="shared" si="0"/>
        <v>3</v>
      </c>
      <c r="B13" s="28"/>
      <c r="C13" s="29"/>
      <c r="D13" s="31"/>
      <c r="E13" s="31"/>
      <c r="F13" s="31"/>
    </row>
    <row r="14" spans="1:6" x14ac:dyDescent="0.2">
      <c r="A14" s="29">
        <f t="shared" si="0"/>
        <v>4</v>
      </c>
      <c r="B14" s="28" t="s">
        <v>446</v>
      </c>
      <c r="C14" s="29" t="s">
        <v>14</v>
      </c>
      <c r="D14" s="32">
        <f>'Deferral Balance'!D22</f>
        <v>2900673.6945221741</v>
      </c>
      <c r="E14" s="32">
        <f>'Deferral Balance'!E22</f>
        <v>-4002664.4983869009</v>
      </c>
      <c r="F14" s="32">
        <f>'Deferral Balance'!F22</f>
        <v>-3101325.0699569145</v>
      </c>
    </row>
    <row r="15" spans="1:6" x14ac:dyDescent="0.2">
      <c r="A15" s="29">
        <f t="shared" si="0"/>
        <v>5</v>
      </c>
      <c r="B15" s="28"/>
      <c r="C15" s="29"/>
      <c r="D15" s="32"/>
      <c r="E15" s="32"/>
      <c r="F15" s="32"/>
    </row>
    <row r="16" spans="1:6" x14ac:dyDescent="0.2">
      <c r="A16" s="29">
        <f t="shared" si="0"/>
        <v>6</v>
      </c>
      <c r="B16" s="28" t="s">
        <v>447</v>
      </c>
      <c r="C16" s="29" t="s">
        <v>14</v>
      </c>
      <c r="D16" s="32">
        <f>'Deferral Balance'!D24</f>
        <v>365262.09195296204</v>
      </c>
      <c r="E16" s="32">
        <f>'Deferral Balance'!E24</f>
        <v>21359.387651503403</v>
      </c>
      <c r="F16" s="32">
        <f>'Deferral Balance'!F24</f>
        <v>-122180.91466305309</v>
      </c>
    </row>
    <row r="17" spans="1:6" x14ac:dyDescent="0.2">
      <c r="A17" s="29">
        <f t="shared" si="0"/>
        <v>7</v>
      </c>
      <c r="B17" s="28"/>
      <c r="C17" s="29"/>
      <c r="D17" s="31"/>
      <c r="E17" s="31"/>
      <c r="F17" s="31"/>
    </row>
    <row r="18" spans="1:6" x14ac:dyDescent="0.2">
      <c r="A18" s="29">
        <f t="shared" si="0"/>
        <v>8</v>
      </c>
      <c r="B18" s="28" t="s">
        <v>15</v>
      </c>
      <c r="C18" s="29" t="str">
        <f>"("&amp;A12&amp;")+("&amp;A14&amp;")+("&amp;A16&amp;")"</f>
        <v>(2)+(4)+(6)</v>
      </c>
      <c r="D18" s="297">
        <f>D12+D14+D16</f>
        <v>2739176.7505846568</v>
      </c>
      <c r="E18" s="297">
        <f t="shared" ref="E18:F18" si="1">E12+E14+E16</f>
        <v>-4279776.5972766671</v>
      </c>
      <c r="F18" s="297">
        <f t="shared" si="1"/>
        <v>-3116136.8153575989</v>
      </c>
    </row>
    <row r="19" spans="1:6" x14ac:dyDescent="0.2">
      <c r="A19" s="29">
        <f t="shared" si="0"/>
        <v>9</v>
      </c>
      <c r="B19" s="28"/>
      <c r="C19" s="29"/>
      <c r="D19" s="31"/>
      <c r="E19" s="31"/>
      <c r="F19" s="31"/>
    </row>
    <row r="20" spans="1:6" x14ac:dyDescent="0.2">
      <c r="A20" s="29">
        <f t="shared" si="0"/>
        <v>10</v>
      </c>
      <c r="B20" s="28" t="s">
        <v>16</v>
      </c>
      <c r="C20" s="29" t="s">
        <v>14</v>
      </c>
      <c r="D20" s="314">
        <f>'F2022 Forecast'!$P$24</f>
        <v>589986777</v>
      </c>
      <c r="E20" s="314">
        <f>'F2022 Forecast'!$P$25</f>
        <v>240236015</v>
      </c>
      <c r="F20" s="314">
        <f>'F2022 Forecast'!$P$26</f>
        <v>95801658</v>
      </c>
    </row>
    <row r="21" spans="1:6" x14ac:dyDescent="0.2">
      <c r="A21" s="29">
        <f t="shared" si="0"/>
        <v>11</v>
      </c>
    </row>
    <row r="22" spans="1:6" ht="12" thickBot="1" x14ac:dyDescent="0.25">
      <c r="A22" s="29">
        <f t="shared" si="0"/>
        <v>12</v>
      </c>
      <c r="B22" s="28" t="s">
        <v>17</v>
      </c>
      <c r="C22" s="29" t="str">
        <f>"("&amp;A18&amp;") / ("&amp;A20&amp;")"</f>
        <v>(8) / (10)</v>
      </c>
      <c r="D22" s="33">
        <f>ROUND(D18/D20,5)</f>
        <v>4.64E-3</v>
      </c>
      <c r="E22" s="33">
        <f>ROUND(E18/E20,5)</f>
        <v>-1.7809999999999999E-2</v>
      </c>
      <c r="F22" s="33">
        <f>ROUND(F18/F20,5)</f>
        <v>-3.2530000000000003E-2</v>
      </c>
    </row>
    <row r="23" spans="1:6" ht="12" thickTop="1" x14ac:dyDescent="0.2">
      <c r="A23" s="29">
        <f t="shared" si="0"/>
        <v>13</v>
      </c>
    </row>
    <row r="24" spans="1:6" x14ac:dyDescent="0.2">
      <c r="A24" s="29">
        <f t="shared" si="0"/>
        <v>14</v>
      </c>
      <c r="B24" s="28" t="s">
        <v>18</v>
      </c>
      <c r="C24" s="29" t="s">
        <v>14</v>
      </c>
      <c r="D24" s="315">
        <f>'Rate Test'!D29</f>
        <v>4.64E-3</v>
      </c>
      <c r="E24" s="315">
        <f>'Rate Test'!E29</f>
        <v>-1.7809999999999999E-2</v>
      </c>
      <c r="F24" s="315">
        <f>'Rate Test'!F29</f>
        <v>-3.2530000000000003E-2</v>
      </c>
    </row>
    <row r="25" spans="1:6" x14ac:dyDescent="0.2">
      <c r="A25" s="29">
        <f t="shared" si="0"/>
        <v>15</v>
      </c>
      <c r="B25" s="28"/>
      <c r="C25" s="29"/>
    </row>
    <row r="26" spans="1:6" x14ac:dyDescent="0.2">
      <c r="A26" s="29">
        <f t="shared" si="0"/>
        <v>16</v>
      </c>
      <c r="B26" s="28" t="s">
        <v>19</v>
      </c>
      <c r="C26" s="29" t="s">
        <v>20</v>
      </c>
      <c r="D26" s="31">
        <f>IF(D22=D24,D14,(D14-((D22-D24)*D20)))</f>
        <v>2900673.6945221741</v>
      </c>
      <c r="E26" s="31">
        <f>IF(E22=E24,E14,(E14-((E22-E24)*E20)))</f>
        <v>-4002664.4983869009</v>
      </c>
      <c r="F26" s="31">
        <f>IF(F22=F24,F14,(F14-((F22-F24)*F20)))</f>
        <v>-3101325.0699569145</v>
      </c>
    </row>
    <row r="27" spans="1:6" x14ac:dyDescent="0.2">
      <c r="A27" s="29">
        <f t="shared" si="0"/>
        <v>17</v>
      </c>
      <c r="D27" s="31"/>
      <c r="E27" s="35"/>
      <c r="F27" s="35"/>
    </row>
    <row r="28" spans="1:6" x14ac:dyDescent="0.2">
      <c r="A28" s="29">
        <f t="shared" si="0"/>
        <v>18</v>
      </c>
      <c r="B28" s="28" t="s">
        <v>21</v>
      </c>
      <c r="C28" s="29" t="str">
        <f>"("&amp;A12&amp;")+("&amp;A16&amp;")+("&amp;A26&amp;")"</f>
        <v>(2)+(6)+(16)</v>
      </c>
      <c r="D28" s="31">
        <f>D26+D12+D16</f>
        <v>2739176.7505846568</v>
      </c>
      <c r="E28" s="35">
        <f>E26+E12+E16</f>
        <v>-4279776.5972766671</v>
      </c>
      <c r="F28" s="35">
        <f>F26+F12+F16</f>
        <v>-3116136.8153575989</v>
      </c>
    </row>
    <row r="29" spans="1:6" x14ac:dyDescent="0.2">
      <c r="A29" s="29">
        <f t="shared" si="0"/>
        <v>19</v>
      </c>
      <c r="D29" s="28"/>
      <c r="E29" s="28"/>
      <c r="F29" s="28"/>
    </row>
    <row r="30" spans="1:6" x14ac:dyDescent="0.2">
      <c r="A30" s="29">
        <f t="shared" si="0"/>
        <v>20</v>
      </c>
      <c r="B30" s="28" t="s">
        <v>22</v>
      </c>
      <c r="C30" s="29" t="str">
        <f>"("&amp;A$28&amp;") - ("&amp;A18&amp;")"</f>
        <v>(18) - (8)</v>
      </c>
      <c r="D30" s="35">
        <f>D28-D18</f>
        <v>0</v>
      </c>
      <c r="E30" s="35">
        <f>E28-E18</f>
        <v>0</v>
      </c>
      <c r="F30" s="35">
        <f>F28-F18</f>
        <v>0</v>
      </c>
    </row>
    <row r="31" spans="1:6" x14ac:dyDescent="0.2">
      <c r="A31" s="29">
        <f t="shared" si="0"/>
        <v>21</v>
      </c>
      <c r="B31" s="28"/>
      <c r="C31" s="29"/>
      <c r="D31" s="35"/>
      <c r="E31" s="35"/>
      <c r="F31" s="35"/>
    </row>
    <row r="32" spans="1:6" x14ac:dyDescent="0.2">
      <c r="A32" s="29">
        <f t="shared" si="0"/>
        <v>22</v>
      </c>
      <c r="B32" s="139" t="s">
        <v>485</v>
      </c>
      <c r="C32" s="29" t="s">
        <v>14</v>
      </c>
      <c r="D32" s="316">
        <f>'2022 GRC Conversion Factor'!I18</f>
        <v>0.95344399999999996</v>
      </c>
      <c r="E32" s="299">
        <f>D32</f>
        <v>0.95344399999999996</v>
      </c>
      <c r="F32" s="299">
        <f>D32</f>
        <v>0.95344399999999996</v>
      </c>
    </row>
    <row r="33" spans="1:6" x14ac:dyDescent="0.2">
      <c r="A33" s="29">
        <f t="shared" si="0"/>
        <v>23</v>
      </c>
      <c r="B33" s="139"/>
      <c r="C33" s="29"/>
    </row>
    <row r="34" spans="1:6" x14ac:dyDescent="0.2">
      <c r="A34" s="29">
        <f t="shared" si="0"/>
        <v>24</v>
      </c>
      <c r="B34" s="139" t="s">
        <v>538</v>
      </c>
      <c r="C34" s="29" t="str">
        <f>"("&amp;A$26&amp;") * ("&amp;A32&amp;")"</f>
        <v>(16) * (22)</v>
      </c>
      <c r="D34" s="31">
        <f>D26*D32</f>
        <v>2765629.9299999997</v>
      </c>
      <c r="E34" s="31">
        <f>E26*E32</f>
        <v>-3816316.45</v>
      </c>
      <c r="F34" s="31">
        <f>F26*F32</f>
        <v>-2956939.7800000003</v>
      </c>
    </row>
    <row r="35" spans="1:6" x14ac:dyDescent="0.2">
      <c r="A35" s="29">
        <f t="shared" si="0"/>
        <v>25</v>
      </c>
      <c r="B35" s="139"/>
      <c r="C35" s="29"/>
    </row>
    <row r="36" spans="1:6" x14ac:dyDescent="0.2">
      <c r="A36" s="29">
        <f t="shared" si="0"/>
        <v>26</v>
      </c>
      <c r="B36" s="139" t="s">
        <v>539</v>
      </c>
      <c r="C36" s="29" t="str">
        <f>"("&amp;A$16&amp;") * ("&amp;A32&amp;")"</f>
        <v>(6) * (22)</v>
      </c>
      <c r="D36" s="31">
        <f>D16*D32</f>
        <v>348256.94999999995</v>
      </c>
      <c r="E36" s="31">
        <f>E16*E32</f>
        <v>20364.98000000001</v>
      </c>
      <c r="F36" s="31">
        <f>F16*F32</f>
        <v>-116492.65999999999</v>
      </c>
    </row>
    <row r="37" spans="1:6" x14ac:dyDescent="0.2">
      <c r="A37" s="29">
        <f t="shared" si="0"/>
        <v>27</v>
      </c>
      <c r="B37" s="28"/>
    </row>
    <row r="38" spans="1:6" x14ac:dyDescent="0.2">
      <c r="A38" s="29">
        <f t="shared" si="0"/>
        <v>28</v>
      </c>
      <c r="B38" s="28" t="s">
        <v>23</v>
      </c>
      <c r="C38" s="29" t="s">
        <v>20</v>
      </c>
      <c r="D38" s="32"/>
      <c r="E38" s="32">
        <f>'WP - Gas Blended Rate'!E18*'Delivery Rate Change Calc'!E20</f>
        <v>113091104.06125</v>
      </c>
      <c r="F38" s="32">
        <f>'WP - Gas Blended Rate'!F18*'Delivery Rate Change Calc'!F20</f>
        <v>21182704.60038</v>
      </c>
    </row>
    <row r="39" spans="1:6" x14ac:dyDescent="0.2">
      <c r="A39" s="29">
        <f t="shared" si="0"/>
        <v>29</v>
      </c>
    </row>
    <row r="40" spans="1:6" x14ac:dyDescent="0.2">
      <c r="A40" s="29">
        <f t="shared" si="0"/>
        <v>30</v>
      </c>
      <c r="B40" s="28" t="s">
        <v>440</v>
      </c>
      <c r="C40" s="29" t="str">
        <f>"("&amp;A$28&amp;") / ("&amp;A38&amp;")"</f>
        <v>(18) / (28)</v>
      </c>
      <c r="D40" s="35"/>
      <c r="E40" s="36">
        <f>E28/E38</f>
        <v>-3.78436184950387E-2</v>
      </c>
      <c r="F40" s="36">
        <f>F28/F38</f>
        <v>-0.14710759905992826</v>
      </c>
    </row>
    <row r="41" spans="1:6" x14ac:dyDescent="0.2">
      <c r="A41" s="29"/>
      <c r="B41" s="28"/>
      <c r="C41" s="29"/>
      <c r="D41" s="35"/>
      <c r="E41" s="36"/>
      <c r="F41" s="36"/>
    </row>
    <row r="42" spans="1:6" x14ac:dyDescent="0.2">
      <c r="A42" s="29"/>
      <c r="B42" s="28"/>
      <c r="C42" s="29"/>
      <c r="D42" s="35"/>
      <c r="E42" s="36"/>
      <c r="F42" s="36"/>
    </row>
    <row r="43" spans="1:6" x14ac:dyDescent="0.2">
      <c r="A43" s="29"/>
      <c r="B43" s="28"/>
      <c r="C43" s="29"/>
      <c r="D43" s="35"/>
      <c r="E43" s="36"/>
      <c r="F43" s="36"/>
    </row>
    <row r="44" spans="1:6" x14ac:dyDescent="0.2">
      <c r="A44" s="29"/>
      <c r="B44" s="28"/>
      <c r="C44" s="29"/>
      <c r="D44" s="35"/>
      <c r="E44" s="36"/>
      <c r="F44" s="36"/>
    </row>
    <row r="45" spans="1:6" x14ac:dyDescent="0.2">
      <c r="A45" s="29"/>
      <c r="B45" s="28"/>
      <c r="C45" s="29"/>
      <c r="D45" s="35"/>
      <c r="E45" s="36"/>
      <c r="F45" s="36"/>
    </row>
    <row r="46" spans="1:6" x14ac:dyDescent="0.2">
      <c r="A46" s="29"/>
    </row>
    <row r="47" spans="1:6" x14ac:dyDescent="0.2">
      <c r="A47" s="29"/>
      <c r="B47" s="10" t="s">
        <v>436</v>
      </c>
    </row>
    <row r="48" spans="1:6" x14ac:dyDescent="0.2">
      <c r="A48" s="29"/>
      <c r="B48" s="28" t="s">
        <v>441</v>
      </c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M31"/>
  <sheetViews>
    <sheetView zoomScaleNormal="100" workbookViewId="0">
      <selection activeCell="D31" sqref="D31"/>
    </sheetView>
  </sheetViews>
  <sheetFormatPr defaultColWidth="9.140625" defaultRowHeight="11.25" x14ac:dyDescent="0.2"/>
  <cols>
    <col min="1" max="1" width="5.42578125" style="28" bestFit="1" customWidth="1"/>
    <col min="2" max="2" width="44.85546875" style="28" bestFit="1" customWidth="1"/>
    <col min="3" max="3" width="11.5703125" style="28" bestFit="1" customWidth="1"/>
    <col min="4" max="4" width="10.7109375" style="28" bestFit="1" customWidth="1"/>
    <col min="5" max="5" width="10.28515625" style="28" bestFit="1" customWidth="1"/>
    <col min="6" max="6" width="15.7109375" style="28" bestFit="1" customWidth="1"/>
    <col min="7" max="16384" width="9.140625" style="28"/>
  </cols>
  <sheetData>
    <row r="1" spans="1:13" x14ac:dyDescent="0.2">
      <c r="A1" s="303" t="s">
        <v>0</v>
      </c>
      <c r="B1" s="303"/>
      <c r="C1" s="303"/>
      <c r="D1" s="303"/>
      <c r="E1" s="303"/>
      <c r="F1" s="303"/>
      <c r="G1" s="1"/>
      <c r="H1" s="1"/>
      <c r="I1" s="1"/>
      <c r="J1" s="1"/>
      <c r="K1" s="1"/>
      <c r="L1" s="1"/>
      <c r="M1" s="1"/>
    </row>
    <row r="2" spans="1:13" x14ac:dyDescent="0.2">
      <c r="A2" s="304" t="str">
        <f>'Delivery Rate Change Calc'!A2:F2</f>
        <v>2023 Gas Decoupling Filing</v>
      </c>
      <c r="B2" s="304"/>
      <c r="C2" s="304"/>
      <c r="D2" s="304"/>
      <c r="E2" s="304"/>
      <c r="F2" s="304"/>
      <c r="G2" s="1"/>
      <c r="H2" s="1"/>
      <c r="I2" s="1"/>
      <c r="J2" s="1"/>
      <c r="K2" s="1"/>
      <c r="L2" s="1"/>
      <c r="M2" s="1"/>
    </row>
    <row r="3" spans="1:13" x14ac:dyDescent="0.2">
      <c r="A3" s="305" t="s">
        <v>164</v>
      </c>
      <c r="B3" s="305"/>
      <c r="C3" s="305"/>
      <c r="D3" s="305"/>
      <c r="E3" s="305"/>
      <c r="F3" s="305"/>
      <c r="G3" s="1"/>
      <c r="H3" s="1"/>
      <c r="I3" s="1"/>
      <c r="J3" s="1"/>
      <c r="K3" s="1"/>
      <c r="L3" s="1"/>
      <c r="M3" s="1"/>
    </row>
    <row r="4" spans="1:13" x14ac:dyDescent="0.2">
      <c r="A4" s="306" t="str">
        <f>'Delivery Rate Change Calc'!A4:F4</f>
        <v>Proposed Effective May 1, 2023</v>
      </c>
      <c r="B4" s="306"/>
      <c r="C4" s="306"/>
      <c r="D4" s="306"/>
      <c r="E4" s="306"/>
      <c r="F4" s="306"/>
      <c r="G4" s="1"/>
      <c r="H4" s="1"/>
      <c r="I4" s="1"/>
      <c r="J4" s="1"/>
      <c r="K4" s="1"/>
      <c r="L4" s="1"/>
      <c r="M4" s="1"/>
    </row>
    <row r="6" spans="1:13" x14ac:dyDescent="0.2">
      <c r="A6" s="302" t="s">
        <v>2</v>
      </c>
      <c r="D6" s="25" t="s">
        <v>3</v>
      </c>
      <c r="E6" s="25" t="s">
        <v>3</v>
      </c>
      <c r="F6" s="25" t="s">
        <v>3</v>
      </c>
    </row>
    <row r="7" spans="1:13" x14ac:dyDescent="0.2">
      <c r="A7" s="67" t="s">
        <v>4</v>
      </c>
      <c r="B7" s="27"/>
      <c r="C7" s="67" t="s">
        <v>5</v>
      </c>
      <c r="D7" s="26" t="s">
        <v>6</v>
      </c>
      <c r="E7" s="26" t="s">
        <v>7</v>
      </c>
      <c r="F7" s="26" t="s">
        <v>8</v>
      </c>
    </row>
    <row r="8" spans="1:13" x14ac:dyDescent="0.2">
      <c r="B8" s="29" t="s">
        <v>9</v>
      </c>
      <c r="C8" s="29" t="s">
        <v>10</v>
      </c>
      <c r="D8" s="29" t="s">
        <v>11</v>
      </c>
      <c r="E8" s="29" t="s">
        <v>12</v>
      </c>
      <c r="F8" s="29" t="s">
        <v>13</v>
      </c>
    </row>
    <row r="9" spans="1:13" x14ac:dyDescent="0.2">
      <c r="A9" s="29">
        <v>1</v>
      </c>
      <c r="B9" s="30"/>
      <c r="C9" s="29"/>
      <c r="D9" s="29"/>
      <c r="E9" s="29"/>
    </row>
    <row r="10" spans="1:13" x14ac:dyDescent="0.2">
      <c r="A10" s="29">
        <f t="shared" ref="A10:A26" si="0">A9+1</f>
        <v>2</v>
      </c>
      <c r="B10" s="28" t="s">
        <v>445</v>
      </c>
      <c r="C10" s="63" t="s">
        <v>165</v>
      </c>
      <c r="D10" s="58">
        <f>'Historic Account Balances'!DW15</f>
        <v>-502235.24221556203</v>
      </c>
      <c r="E10" s="58">
        <f>'Historic Account Balances'!DW33</f>
        <v>-284575.84801385383</v>
      </c>
      <c r="F10" s="58">
        <f>'Historic Account Balances'!DW41</f>
        <v>102370.49021818987</v>
      </c>
    </row>
    <row r="11" spans="1:13" x14ac:dyDescent="0.2">
      <c r="A11" s="29">
        <f t="shared" si="0"/>
        <v>3</v>
      </c>
    </row>
    <row r="12" spans="1:13" x14ac:dyDescent="0.2">
      <c r="A12" s="29">
        <f t="shared" si="0"/>
        <v>4</v>
      </c>
      <c r="B12" s="28" t="s">
        <v>479</v>
      </c>
      <c r="C12" s="63" t="s">
        <v>165</v>
      </c>
      <c r="D12" s="58">
        <f>'Historic Account Balances'!DS50</f>
        <v>2765629.9299999997</v>
      </c>
      <c r="E12" s="58">
        <f>'Historic Account Balances'!DS70</f>
        <v>-3816316.45</v>
      </c>
      <c r="F12" s="58">
        <f>'Historic Account Balances'!DS79</f>
        <v>-2956939.7800000003</v>
      </c>
    </row>
    <row r="13" spans="1:13" x14ac:dyDescent="0.2">
      <c r="A13" s="29">
        <f t="shared" si="0"/>
        <v>5</v>
      </c>
      <c r="C13" s="29"/>
      <c r="D13" s="59"/>
      <c r="E13" s="59"/>
    </row>
    <row r="14" spans="1:13" x14ac:dyDescent="0.2">
      <c r="A14" s="29">
        <f t="shared" si="0"/>
        <v>6</v>
      </c>
      <c r="B14" s="28" t="s">
        <v>480</v>
      </c>
      <c r="C14" s="63" t="s">
        <v>165</v>
      </c>
      <c r="D14" s="58">
        <f>'Historic Account Balances'!DS89</f>
        <v>348256.94999999995</v>
      </c>
      <c r="E14" s="58">
        <f>'Historic Account Balances'!DS110</f>
        <v>20364.98000000001</v>
      </c>
      <c r="F14" s="58">
        <f>'Historic Account Balances'!DS119</f>
        <v>-116492.65999999999</v>
      </c>
    </row>
    <row r="15" spans="1:13" x14ac:dyDescent="0.2">
      <c r="A15" s="29">
        <f t="shared" si="0"/>
        <v>7</v>
      </c>
      <c r="C15" s="29"/>
      <c r="D15" s="59"/>
      <c r="E15" s="59"/>
    </row>
    <row r="16" spans="1:13" x14ac:dyDescent="0.2">
      <c r="A16" s="29">
        <f t="shared" si="0"/>
        <v>8</v>
      </c>
      <c r="B16" s="28" t="s">
        <v>166</v>
      </c>
      <c r="C16" s="29" t="s">
        <v>167</v>
      </c>
      <c r="D16" s="297">
        <f>D12+D14+D10</f>
        <v>2611651.6377844377</v>
      </c>
      <c r="E16" s="297">
        <f>E12+E14+E10</f>
        <v>-4080527.3180138539</v>
      </c>
      <c r="F16" s="297">
        <f>F12+F14+F10</f>
        <v>-2971061.9497818104</v>
      </c>
    </row>
    <row r="17" spans="1:6" x14ac:dyDescent="0.2">
      <c r="A17" s="29">
        <f t="shared" si="0"/>
        <v>9</v>
      </c>
      <c r="C17" s="29"/>
      <c r="D17" s="59"/>
      <c r="E17" s="59"/>
    </row>
    <row r="18" spans="1:6" x14ac:dyDescent="0.2">
      <c r="A18" s="29">
        <f t="shared" si="0"/>
        <v>10</v>
      </c>
      <c r="B18" s="28" t="s">
        <v>127</v>
      </c>
      <c r="C18" s="63" t="s">
        <v>14</v>
      </c>
      <c r="D18" s="373">
        <f>'2022 GRC Conversion Factor'!$I$18</f>
        <v>0.95344399999999996</v>
      </c>
      <c r="E18" s="148">
        <f>D18</f>
        <v>0.95344399999999996</v>
      </c>
      <c r="F18" s="148">
        <f>D18</f>
        <v>0.95344399999999996</v>
      </c>
    </row>
    <row r="19" spans="1:6" x14ac:dyDescent="0.2">
      <c r="A19" s="29">
        <f t="shared" si="0"/>
        <v>11</v>
      </c>
      <c r="C19" s="63"/>
      <c r="D19" s="35"/>
      <c r="E19" s="35"/>
    </row>
    <row r="20" spans="1:6" x14ac:dyDescent="0.2">
      <c r="A20" s="29">
        <f t="shared" si="0"/>
        <v>12</v>
      </c>
      <c r="B20" s="28" t="s">
        <v>168</v>
      </c>
      <c r="C20" s="29" t="s">
        <v>169</v>
      </c>
      <c r="D20" s="35">
        <f>D10/D$18</f>
        <v>-526759.03589047922</v>
      </c>
      <c r="E20" s="35">
        <f>E10/E$18</f>
        <v>-298471.48654126917</v>
      </c>
      <c r="F20" s="35">
        <f>F10/F$18</f>
        <v>107369.16926236871</v>
      </c>
    </row>
    <row r="21" spans="1:6" x14ac:dyDescent="0.2">
      <c r="A21" s="29">
        <f t="shared" si="0"/>
        <v>13</v>
      </c>
    </row>
    <row r="22" spans="1:6" x14ac:dyDescent="0.2">
      <c r="A22" s="29">
        <f t="shared" si="0"/>
        <v>14</v>
      </c>
      <c r="B22" s="28" t="s">
        <v>170</v>
      </c>
      <c r="C22" s="29" t="s">
        <v>171</v>
      </c>
      <c r="D22" s="35">
        <f>D12/D$18</f>
        <v>2900673.6945221741</v>
      </c>
      <c r="E22" s="35">
        <f>E12/E$18</f>
        <v>-4002664.4983869009</v>
      </c>
      <c r="F22" s="35">
        <f>F12/F$18</f>
        <v>-3101325.0699569145</v>
      </c>
    </row>
    <row r="23" spans="1:6" x14ac:dyDescent="0.2">
      <c r="A23" s="29">
        <f t="shared" si="0"/>
        <v>15</v>
      </c>
      <c r="C23" s="63"/>
    </row>
    <row r="24" spans="1:6" x14ac:dyDescent="0.2">
      <c r="A24" s="29">
        <f t="shared" si="0"/>
        <v>16</v>
      </c>
      <c r="B24" s="28" t="s">
        <v>172</v>
      </c>
      <c r="C24" s="29" t="s">
        <v>173</v>
      </c>
      <c r="D24" s="35">
        <f>D14/D$18</f>
        <v>365262.09195296204</v>
      </c>
      <c r="E24" s="35">
        <f>E14/E$18</f>
        <v>21359.387651503403</v>
      </c>
      <c r="F24" s="35">
        <f>F14/F$18</f>
        <v>-122180.91466305309</v>
      </c>
    </row>
    <row r="25" spans="1:6" x14ac:dyDescent="0.2">
      <c r="A25" s="29">
        <f t="shared" si="0"/>
        <v>17</v>
      </c>
      <c r="C25" s="63"/>
    </row>
    <row r="26" spans="1:6" x14ac:dyDescent="0.2">
      <c r="A26" s="29">
        <f t="shared" si="0"/>
        <v>18</v>
      </c>
      <c r="B26" s="28" t="s">
        <v>174</v>
      </c>
      <c r="C26" s="29" t="s">
        <v>175</v>
      </c>
      <c r="D26" s="35">
        <f>D22+D24+D20</f>
        <v>2739176.7505846568</v>
      </c>
      <c r="E26" s="35">
        <f>E22+E24+E20</f>
        <v>-4279776.5972766662</v>
      </c>
      <c r="F26" s="35">
        <f>F22+F24+F20</f>
        <v>-3116136.8153575989</v>
      </c>
    </row>
    <row r="27" spans="1:6" x14ac:dyDescent="0.2">
      <c r="A27" s="29"/>
      <c r="C27" s="63"/>
    </row>
    <row r="28" spans="1:6" x14ac:dyDescent="0.2">
      <c r="A28" s="29"/>
      <c r="D28" s="35"/>
      <c r="E28" s="35"/>
    </row>
    <row r="29" spans="1:6" x14ac:dyDescent="0.2">
      <c r="A29" s="29"/>
      <c r="D29" s="35"/>
      <c r="E29" s="35"/>
    </row>
    <row r="31" spans="1:6" x14ac:dyDescent="0.2">
      <c r="D31" s="35"/>
      <c r="E31" s="35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theme="4" tint="0.79998168889431442"/>
    <pageSetUpPr fitToPage="1"/>
  </sheetPr>
  <dimension ref="A1:DX142"/>
  <sheetViews>
    <sheetView zoomScaleNormal="100" workbookViewId="0">
      <pane xSplit="3" ySplit="6" topLeftCell="DM7" activePane="bottomRight" state="frozen"/>
      <selection activeCell="C38" sqref="C38"/>
      <selection pane="topRight" activeCell="C38" sqref="C38"/>
      <selection pane="bottomLeft" activeCell="C38" sqref="C38"/>
      <selection pane="bottomRight" activeCell="DR142" sqref="DR142"/>
    </sheetView>
  </sheetViews>
  <sheetFormatPr defaultRowHeight="11.25" x14ac:dyDescent="0.2"/>
  <cols>
    <col min="1" max="1" width="6.5703125" style="4" customWidth="1"/>
    <col min="2" max="2" width="49.85546875" style="4" bestFit="1" customWidth="1"/>
    <col min="3" max="3" width="8.28515625" style="7" bestFit="1" customWidth="1"/>
    <col min="4" max="4" width="5.85546875" style="4" customWidth="1"/>
    <col min="5" max="5" width="6" style="4" customWidth="1"/>
    <col min="6" max="6" width="5.85546875" style="118" customWidth="1"/>
    <col min="7" max="7" width="5.7109375" style="4" customWidth="1"/>
    <col min="8" max="8" width="6.140625" style="4" customWidth="1"/>
    <col min="9" max="9" width="5.85546875" style="4" customWidth="1"/>
    <col min="10" max="10" width="11" style="4" customWidth="1"/>
    <col min="11" max="12" width="11.7109375" style="4" customWidth="1"/>
    <col min="13" max="14" width="12.5703125" style="4" bestFit="1" customWidth="1"/>
    <col min="15" max="15" width="12.5703125" style="4" customWidth="1"/>
    <col min="16" max="21" width="12.85546875" style="4" customWidth="1"/>
    <col min="22" max="26" width="13" style="4" customWidth="1"/>
    <col min="27" max="48" width="13.28515625" style="4" customWidth="1"/>
    <col min="49" max="51" width="14" style="4" customWidth="1"/>
    <col min="52" max="52" width="13.5703125" style="4" customWidth="1"/>
    <col min="53" max="55" width="13.28515625" style="4" customWidth="1"/>
    <col min="56" max="56" width="13.42578125" style="4" customWidth="1"/>
    <col min="57" max="69" width="13.28515625" style="4" customWidth="1"/>
    <col min="70" max="70" width="12.85546875" style="4" customWidth="1"/>
    <col min="71" max="71" width="13" style="4" customWidth="1"/>
    <col min="72" max="75" width="13.28515625" style="4" customWidth="1"/>
    <col min="76" max="78" width="13" style="4" customWidth="1"/>
    <col min="79" max="79" width="12.85546875" style="4" customWidth="1"/>
    <col min="80" max="81" width="13" style="4" customWidth="1"/>
    <col min="82" max="86" width="12.5703125" style="4" customWidth="1"/>
    <col min="87" max="87" width="12.42578125" style="4" customWidth="1"/>
    <col min="88" max="89" width="13" style="4" customWidth="1"/>
    <col min="90" max="97" width="12.5703125" style="4" customWidth="1"/>
    <col min="98" max="111" width="13" style="4" customWidth="1"/>
    <col min="112" max="115" width="13" style="4" bestFit="1" customWidth="1"/>
    <col min="116" max="127" width="13.5703125" style="4" bestFit="1" customWidth="1"/>
    <col min="128" max="128" width="11.28515625" style="4" bestFit="1" customWidth="1"/>
    <col min="129" max="307" width="9.140625" style="4"/>
    <col min="308" max="308" width="5.7109375" style="4" customWidth="1"/>
    <col min="309" max="309" width="58.7109375" style="4" bestFit="1" customWidth="1"/>
    <col min="310" max="310" width="11.5703125" style="4" bestFit="1" customWidth="1"/>
    <col min="311" max="311" width="18.28515625" style="4" bestFit="1" customWidth="1"/>
    <col min="312" max="312" width="9.140625" style="4"/>
    <col min="313" max="314" width="0" style="4" hidden="1" customWidth="1"/>
    <col min="315" max="563" width="9.140625" style="4"/>
    <col min="564" max="564" width="5.7109375" style="4" customWidth="1"/>
    <col min="565" max="565" width="58.7109375" style="4" bestFit="1" customWidth="1"/>
    <col min="566" max="566" width="11.5703125" style="4" bestFit="1" customWidth="1"/>
    <col min="567" max="567" width="18.28515625" style="4" bestFit="1" customWidth="1"/>
    <col min="568" max="568" width="9.140625" style="4"/>
    <col min="569" max="570" width="0" style="4" hidden="1" customWidth="1"/>
    <col min="571" max="819" width="9.140625" style="4"/>
    <col min="820" max="820" width="5.7109375" style="4" customWidth="1"/>
    <col min="821" max="821" width="58.7109375" style="4" bestFit="1" customWidth="1"/>
    <col min="822" max="822" width="11.5703125" style="4" bestFit="1" customWidth="1"/>
    <col min="823" max="823" width="18.28515625" style="4" bestFit="1" customWidth="1"/>
    <col min="824" max="824" width="9.140625" style="4"/>
    <col min="825" max="826" width="0" style="4" hidden="1" customWidth="1"/>
    <col min="827" max="1075" width="9.140625" style="4"/>
    <col min="1076" max="1076" width="5.7109375" style="4" customWidth="1"/>
    <col min="1077" max="1077" width="58.7109375" style="4" bestFit="1" customWidth="1"/>
    <col min="1078" max="1078" width="11.5703125" style="4" bestFit="1" customWidth="1"/>
    <col min="1079" max="1079" width="18.28515625" style="4" bestFit="1" customWidth="1"/>
    <col min="1080" max="1080" width="9.140625" style="4"/>
    <col min="1081" max="1082" width="0" style="4" hidden="1" customWidth="1"/>
    <col min="1083" max="1331" width="9.140625" style="4"/>
    <col min="1332" max="1332" width="5.7109375" style="4" customWidth="1"/>
    <col min="1333" max="1333" width="58.7109375" style="4" bestFit="1" customWidth="1"/>
    <col min="1334" max="1334" width="11.5703125" style="4" bestFit="1" customWidth="1"/>
    <col min="1335" max="1335" width="18.28515625" style="4" bestFit="1" customWidth="1"/>
    <col min="1336" max="1336" width="9.140625" style="4"/>
    <col min="1337" max="1338" width="0" style="4" hidden="1" customWidth="1"/>
    <col min="1339" max="1587" width="9.140625" style="4"/>
    <col min="1588" max="1588" width="5.7109375" style="4" customWidth="1"/>
    <col min="1589" max="1589" width="58.7109375" style="4" bestFit="1" customWidth="1"/>
    <col min="1590" max="1590" width="11.5703125" style="4" bestFit="1" customWidth="1"/>
    <col min="1591" max="1591" width="18.28515625" style="4" bestFit="1" customWidth="1"/>
    <col min="1592" max="1592" width="9.140625" style="4"/>
    <col min="1593" max="1594" width="0" style="4" hidden="1" customWidth="1"/>
    <col min="1595" max="1843" width="9.140625" style="4"/>
    <col min="1844" max="1844" width="5.7109375" style="4" customWidth="1"/>
    <col min="1845" max="1845" width="58.7109375" style="4" bestFit="1" customWidth="1"/>
    <col min="1846" max="1846" width="11.5703125" style="4" bestFit="1" customWidth="1"/>
    <col min="1847" max="1847" width="18.28515625" style="4" bestFit="1" customWidth="1"/>
    <col min="1848" max="1848" width="9.140625" style="4"/>
    <col min="1849" max="1850" width="0" style="4" hidden="1" customWidth="1"/>
    <col min="1851" max="2099" width="9.140625" style="4"/>
    <col min="2100" max="2100" width="5.7109375" style="4" customWidth="1"/>
    <col min="2101" max="2101" width="58.7109375" style="4" bestFit="1" customWidth="1"/>
    <col min="2102" max="2102" width="11.5703125" style="4" bestFit="1" customWidth="1"/>
    <col min="2103" max="2103" width="18.28515625" style="4" bestFit="1" customWidth="1"/>
    <col min="2104" max="2104" width="9.140625" style="4"/>
    <col min="2105" max="2106" width="0" style="4" hidden="1" customWidth="1"/>
    <col min="2107" max="2355" width="9.140625" style="4"/>
    <col min="2356" max="2356" width="5.7109375" style="4" customWidth="1"/>
    <col min="2357" max="2357" width="58.7109375" style="4" bestFit="1" customWidth="1"/>
    <col min="2358" max="2358" width="11.5703125" style="4" bestFit="1" customWidth="1"/>
    <col min="2359" max="2359" width="18.28515625" style="4" bestFit="1" customWidth="1"/>
    <col min="2360" max="2360" width="9.140625" style="4"/>
    <col min="2361" max="2362" width="0" style="4" hidden="1" customWidth="1"/>
    <col min="2363" max="2611" width="9.140625" style="4"/>
    <col min="2612" max="2612" width="5.7109375" style="4" customWidth="1"/>
    <col min="2613" max="2613" width="58.7109375" style="4" bestFit="1" customWidth="1"/>
    <col min="2614" max="2614" width="11.5703125" style="4" bestFit="1" customWidth="1"/>
    <col min="2615" max="2615" width="18.28515625" style="4" bestFit="1" customWidth="1"/>
    <col min="2616" max="2616" width="9.140625" style="4"/>
    <col min="2617" max="2618" width="0" style="4" hidden="1" customWidth="1"/>
    <col min="2619" max="2867" width="9.140625" style="4"/>
    <col min="2868" max="2868" width="5.7109375" style="4" customWidth="1"/>
    <col min="2869" max="2869" width="58.7109375" style="4" bestFit="1" customWidth="1"/>
    <col min="2870" max="2870" width="11.5703125" style="4" bestFit="1" customWidth="1"/>
    <col min="2871" max="2871" width="18.28515625" style="4" bestFit="1" customWidth="1"/>
    <col min="2872" max="2872" width="9.140625" style="4"/>
    <col min="2873" max="2874" width="0" style="4" hidden="1" customWidth="1"/>
    <col min="2875" max="3123" width="9.140625" style="4"/>
    <col min="3124" max="3124" width="5.7109375" style="4" customWidth="1"/>
    <col min="3125" max="3125" width="58.7109375" style="4" bestFit="1" customWidth="1"/>
    <col min="3126" max="3126" width="11.5703125" style="4" bestFit="1" customWidth="1"/>
    <col min="3127" max="3127" width="18.28515625" style="4" bestFit="1" customWidth="1"/>
    <col min="3128" max="3128" width="9.140625" style="4"/>
    <col min="3129" max="3130" width="0" style="4" hidden="1" customWidth="1"/>
    <col min="3131" max="3379" width="9.140625" style="4"/>
    <col min="3380" max="3380" width="5.7109375" style="4" customWidth="1"/>
    <col min="3381" max="3381" width="58.7109375" style="4" bestFit="1" customWidth="1"/>
    <col min="3382" max="3382" width="11.5703125" style="4" bestFit="1" customWidth="1"/>
    <col min="3383" max="3383" width="18.28515625" style="4" bestFit="1" customWidth="1"/>
    <col min="3384" max="3384" width="9.140625" style="4"/>
    <col min="3385" max="3386" width="0" style="4" hidden="1" customWidth="1"/>
    <col min="3387" max="3635" width="9.140625" style="4"/>
    <col min="3636" max="3636" width="5.7109375" style="4" customWidth="1"/>
    <col min="3637" max="3637" width="58.7109375" style="4" bestFit="1" customWidth="1"/>
    <col min="3638" max="3638" width="11.5703125" style="4" bestFit="1" customWidth="1"/>
    <col min="3639" max="3639" width="18.28515625" style="4" bestFit="1" customWidth="1"/>
    <col min="3640" max="3640" width="9.140625" style="4"/>
    <col min="3641" max="3642" width="0" style="4" hidden="1" customWidth="1"/>
    <col min="3643" max="3891" width="9.140625" style="4"/>
    <col min="3892" max="3892" width="5.7109375" style="4" customWidth="1"/>
    <col min="3893" max="3893" width="58.7109375" style="4" bestFit="1" customWidth="1"/>
    <col min="3894" max="3894" width="11.5703125" style="4" bestFit="1" customWidth="1"/>
    <col min="3895" max="3895" width="18.28515625" style="4" bestFit="1" customWidth="1"/>
    <col min="3896" max="3896" width="9.140625" style="4"/>
    <col min="3897" max="3898" width="0" style="4" hidden="1" customWidth="1"/>
    <col min="3899" max="4147" width="9.140625" style="4"/>
    <col min="4148" max="4148" width="5.7109375" style="4" customWidth="1"/>
    <col min="4149" max="4149" width="58.7109375" style="4" bestFit="1" customWidth="1"/>
    <col min="4150" max="4150" width="11.5703125" style="4" bestFit="1" customWidth="1"/>
    <col min="4151" max="4151" width="18.28515625" style="4" bestFit="1" customWidth="1"/>
    <col min="4152" max="4152" width="9.140625" style="4"/>
    <col min="4153" max="4154" width="0" style="4" hidden="1" customWidth="1"/>
    <col min="4155" max="4403" width="9.140625" style="4"/>
    <col min="4404" max="4404" width="5.7109375" style="4" customWidth="1"/>
    <col min="4405" max="4405" width="58.7109375" style="4" bestFit="1" customWidth="1"/>
    <col min="4406" max="4406" width="11.5703125" style="4" bestFit="1" customWidth="1"/>
    <col min="4407" max="4407" width="18.28515625" style="4" bestFit="1" customWidth="1"/>
    <col min="4408" max="4408" width="9.140625" style="4"/>
    <col min="4409" max="4410" width="0" style="4" hidden="1" customWidth="1"/>
    <col min="4411" max="4659" width="9.140625" style="4"/>
    <col min="4660" max="4660" width="5.7109375" style="4" customWidth="1"/>
    <col min="4661" max="4661" width="58.7109375" style="4" bestFit="1" customWidth="1"/>
    <col min="4662" max="4662" width="11.5703125" style="4" bestFit="1" customWidth="1"/>
    <col min="4663" max="4663" width="18.28515625" style="4" bestFit="1" customWidth="1"/>
    <col min="4664" max="4664" width="9.140625" style="4"/>
    <col min="4665" max="4666" width="0" style="4" hidden="1" customWidth="1"/>
    <col min="4667" max="4915" width="9.140625" style="4"/>
    <col min="4916" max="4916" width="5.7109375" style="4" customWidth="1"/>
    <col min="4917" max="4917" width="58.7109375" style="4" bestFit="1" customWidth="1"/>
    <col min="4918" max="4918" width="11.5703125" style="4" bestFit="1" customWidth="1"/>
    <col min="4919" max="4919" width="18.28515625" style="4" bestFit="1" customWidth="1"/>
    <col min="4920" max="4920" width="9.140625" style="4"/>
    <col min="4921" max="4922" width="0" style="4" hidden="1" customWidth="1"/>
    <col min="4923" max="5171" width="9.140625" style="4"/>
    <col min="5172" max="5172" width="5.7109375" style="4" customWidth="1"/>
    <col min="5173" max="5173" width="58.7109375" style="4" bestFit="1" customWidth="1"/>
    <col min="5174" max="5174" width="11.5703125" style="4" bestFit="1" customWidth="1"/>
    <col min="5175" max="5175" width="18.28515625" style="4" bestFit="1" customWidth="1"/>
    <col min="5176" max="5176" width="9.140625" style="4"/>
    <col min="5177" max="5178" width="0" style="4" hidden="1" customWidth="1"/>
    <col min="5179" max="5427" width="9.140625" style="4"/>
    <col min="5428" max="5428" width="5.7109375" style="4" customWidth="1"/>
    <col min="5429" max="5429" width="58.7109375" style="4" bestFit="1" customWidth="1"/>
    <col min="5430" max="5430" width="11.5703125" style="4" bestFit="1" customWidth="1"/>
    <col min="5431" max="5431" width="18.28515625" style="4" bestFit="1" customWidth="1"/>
    <col min="5432" max="5432" width="9.140625" style="4"/>
    <col min="5433" max="5434" width="0" style="4" hidden="1" customWidth="1"/>
    <col min="5435" max="5683" width="9.140625" style="4"/>
    <col min="5684" max="5684" width="5.7109375" style="4" customWidth="1"/>
    <col min="5685" max="5685" width="58.7109375" style="4" bestFit="1" customWidth="1"/>
    <col min="5686" max="5686" width="11.5703125" style="4" bestFit="1" customWidth="1"/>
    <col min="5687" max="5687" width="18.28515625" style="4" bestFit="1" customWidth="1"/>
    <col min="5688" max="5688" width="9.140625" style="4"/>
    <col min="5689" max="5690" width="0" style="4" hidden="1" customWidth="1"/>
    <col min="5691" max="5939" width="9.140625" style="4"/>
    <col min="5940" max="5940" width="5.7109375" style="4" customWidth="1"/>
    <col min="5941" max="5941" width="58.7109375" style="4" bestFit="1" customWidth="1"/>
    <col min="5942" max="5942" width="11.5703125" style="4" bestFit="1" customWidth="1"/>
    <col min="5943" max="5943" width="18.28515625" style="4" bestFit="1" customWidth="1"/>
    <col min="5944" max="5944" width="9.140625" style="4"/>
    <col min="5945" max="5946" width="0" style="4" hidden="1" customWidth="1"/>
    <col min="5947" max="6195" width="9.140625" style="4"/>
    <col min="6196" max="6196" width="5.7109375" style="4" customWidth="1"/>
    <col min="6197" max="6197" width="58.7109375" style="4" bestFit="1" customWidth="1"/>
    <col min="6198" max="6198" width="11.5703125" style="4" bestFit="1" customWidth="1"/>
    <col min="6199" max="6199" width="18.28515625" style="4" bestFit="1" customWidth="1"/>
    <col min="6200" max="6200" width="9.140625" style="4"/>
    <col min="6201" max="6202" width="0" style="4" hidden="1" customWidth="1"/>
    <col min="6203" max="6451" width="9.140625" style="4"/>
    <col min="6452" max="6452" width="5.7109375" style="4" customWidth="1"/>
    <col min="6453" max="6453" width="58.7109375" style="4" bestFit="1" customWidth="1"/>
    <col min="6454" max="6454" width="11.5703125" style="4" bestFit="1" customWidth="1"/>
    <col min="6455" max="6455" width="18.28515625" style="4" bestFit="1" customWidth="1"/>
    <col min="6456" max="6456" width="9.140625" style="4"/>
    <col min="6457" max="6458" width="0" style="4" hidden="1" customWidth="1"/>
    <col min="6459" max="6707" width="9.140625" style="4"/>
    <col min="6708" max="6708" width="5.7109375" style="4" customWidth="1"/>
    <col min="6709" max="6709" width="58.7109375" style="4" bestFit="1" customWidth="1"/>
    <col min="6710" max="6710" width="11.5703125" style="4" bestFit="1" customWidth="1"/>
    <col min="6711" max="6711" width="18.28515625" style="4" bestFit="1" customWidth="1"/>
    <col min="6712" max="6712" width="9.140625" style="4"/>
    <col min="6713" max="6714" width="0" style="4" hidden="1" customWidth="1"/>
    <col min="6715" max="6963" width="9.140625" style="4"/>
    <col min="6964" max="6964" width="5.7109375" style="4" customWidth="1"/>
    <col min="6965" max="6965" width="58.7109375" style="4" bestFit="1" customWidth="1"/>
    <col min="6966" max="6966" width="11.5703125" style="4" bestFit="1" customWidth="1"/>
    <col min="6967" max="6967" width="18.28515625" style="4" bestFit="1" customWidth="1"/>
    <col min="6968" max="6968" width="9.140625" style="4"/>
    <col min="6969" max="6970" width="0" style="4" hidden="1" customWidth="1"/>
    <col min="6971" max="7219" width="9.140625" style="4"/>
    <col min="7220" max="7220" width="5.7109375" style="4" customWidth="1"/>
    <col min="7221" max="7221" width="58.7109375" style="4" bestFit="1" customWidth="1"/>
    <col min="7222" max="7222" width="11.5703125" style="4" bestFit="1" customWidth="1"/>
    <col min="7223" max="7223" width="18.28515625" style="4" bestFit="1" customWidth="1"/>
    <col min="7224" max="7224" width="9.140625" style="4"/>
    <col min="7225" max="7226" width="0" style="4" hidden="1" customWidth="1"/>
    <col min="7227" max="7475" width="9.140625" style="4"/>
    <col min="7476" max="7476" width="5.7109375" style="4" customWidth="1"/>
    <col min="7477" max="7477" width="58.7109375" style="4" bestFit="1" customWidth="1"/>
    <col min="7478" max="7478" width="11.5703125" style="4" bestFit="1" customWidth="1"/>
    <col min="7479" max="7479" width="18.28515625" style="4" bestFit="1" customWidth="1"/>
    <col min="7480" max="7480" width="9.140625" style="4"/>
    <col min="7481" max="7482" width="0" style="4" hidden="1" customWidth="1"/>
    <col min="7483" max="7731" width="9.140625" style="4"/>
    <col min="7732" max="7732" width="5.7109375" style="4" customWidth="1"/>
    <col min="7733" max="7733" width="58.7109375" style="4" bestFit="1" customWidth="1"/>
    <col min="7734" max="7734" width="11.5703125" style="4" bestFit="1" customWidth="1"/>
    <col min="7735" max="7735" width="18.28515625" style="4" bestFit="1" customWidth="1"/>
    <col min="7736" max="7736" width="9.140625" style="4"/>
    <col min="7737" max="7738" width="0" style="4" hidden="1" customWidth="1"/>
    <col min="7739" max="7987" width="9.140625" style="4"/>
    <col min="7988" max="7988" width="5.7109375" style="4" customWidth="1"/>
    <col min="7989" max="7989" width="58.7109375" style="4" bestFit="1" customWidth="1"/>
    <col min="7990" max="7990" width="11.5703125" style="4" bestFit="1" customWidth="1"/>
    <col min="7991" max="7991" width="18.28515625" style="4" bestFit="1" customWidth="1"/>
    <col min="7992" max="7992" width="9.140625" style="4"/>
    <col min="7993" max="7994" width="0" style="4" hidden="1" customWidth="1"/>
    <col min="7995" max="8243" width="9.140625" style="4"/>
    <col min="8244" max="8244" width="5.7109375" style="4" customWidth="1"/>
    <col min="8245" max="8245" width="58.7109375" style="4" bestFit="1" customWidth="1"/>
    <col min="8246" max="8246" width="11.5703125" style="4" bestFit="1" customWidth="1"/>
    <col min="8247" max="8247" width="18.28515625" style="4" bestFit="1" customWidth="1"/>
    <col min="8248" max="8248" width="9.140625" style="4"/>
    <col min="8249" max="8250" width="0" style="4" hidden="1" customWidth="1"/>
    <col min="8251" max="8499" width="9.140625" style="4"/>
    <col min="8500" max="8500" width="5.7109375" style="4" customWidth="1"/>
    <col min="8501" max="8501" width="58.7109375" style="4" bestFit="1" customWidth="1"/>
    <col min="8502" max="8502" width="11.5703125" style="4" bestFit="1" customWidth="1"/>
    <col min="8503" max="8503" width="18.28515625" style="4" bestFit="1" customWidth="1"/>
    <col min="8504" max="8504" width="9.140625" style="4"/>
    <col min="8505" max="8506" width="0" style="4" hidden="1" customWidth="1"/>
    <col min="8507" max="8755" width="9.140625" style="4"/>
    <col min="8756" max="8756" width="5.7109375" style="4" customWidth="1"/>
    <col min="8757" max="8757" width="58.7109375" style="4" bestFit="1" customWidth="1"/>
    <col min="8758" max="8758" width="11.5703125" style="4" bestFit="1" customWidth="1"/>
    <col min="8759" max="8759" width="18.28515625" style="4" bestFit="1" customWidth="1"/>
    <col min="8760" max="8760" width="9.140625" style="4"/>
    <col min="8761" max="8762" width="0" style="4" hidden="1" customWidth="1"/>
    <col min="8763" max="9011" width="9.140625" style="4"/>
    <col min="9012" max="9012" width="5.7109375" style="4" customWidth="1"/>
    <col min="9013" max="9013" width="58.7109375" style="4" bestFit="1" customWidth="1"/>
    <col min="9014" max="9014" width="11.5703125" style="4" bestFit="1" customWidth="1"/>
    <col min="9015" max="9015" width="18.28515625" style="4" bestFit="1" customWidth="1"/>
    <col min="9016" max="9016" width="9.140625" style="4"/>
    <col min="9017" max="9018" width="0" style="4" hidden="1" customWidth="1"/>
    <col min="9019" max="9267" width="9.140625" style="4"/>
    <col min="9268" max="9268" width="5.7109375" style="4" customWidth="1"/>
    <col min="9269" max="9269" width="58.7109375" style="4" bestFit="1" customWidth="1"/>
    <col min="9270" max="9270" width="11.5703125" style="4" bestFit="1" customWidth="1"/>
    <col min="9271" max="9271" width="18.28515625" style="4" bestFit="1" customWidth="1"/>
    <col min="9272" max="9272" width="9.140625" style="4"/>
    <col min="9273" max="9274" width="0" style="4" hidden="1" customWidth="1"/>
    <col min="9275" max="9523" width="9.140625" style="4"/>
    <col min="9524" max="9524" width="5.7109375" style="4" customWidth="1"/>
    <col min="9525" max="9525" width="58.7109375" style="4" bestFit="1" customWidth="1"/>
    <col min="9526" max="9526" width="11.5703125" style="4" bestFit="1" customWidth="1"/>
    <col min="9527" max="9527" width="18.28515625" style="4" bestFit="1" customWidth="1"/>
    <col min="9528" max="9528" width="9.140625" style="4"/>
    <col min="9529" max="9530" width="0" style="4" hidden="1" customWidth="1"/>
    <col min="9531" max="9779" width="9.140625" style="4"/>
    <col min="9780" max="9780" width="5.7109375" style="4" customWidth="1"/>
    <col min="9781" max="9781" width="58.7109375" style="4" bestFit="1" customWidth="1"/>
    <col min="9782" max="9782" width="11.5703125" style="4" bestFit="1" customWidth="1"/>
    <col min="9783" max="9783" width="18.28515625" style="4" bestFit="1" customWidth="1"/>
    <col min="9784" max="9784" width="9.140625" style="4"/>
    <col min="9785" max="9786" width="0" style="4" hidden="1" customWidth="1"/>
    <col min="9787" max="10035" width="9.140625" style="4"/>
    <col min="10036" max="10036" width="5.7109375" style="4" customWidth="1"/>
    <col min="10037" max="10037" width="58.7109375" style="4" bestFit="1" customWidth="1"/>
    <col min="10038" max="10038" width="11.5703125" style="4" bestFit="1" customWidth="1"/>
    <col min="10039" max="10039" width="18.28515625" style="4" bestFit="1" customWidth="1"/>
    <col min="10040" max="10040" width="9.140625" style="4"/>
    <col min="10041" max="10042" width="0" style="4" hidden="1" customWidth="1"/>
    <col min="10043" max="10291" width="9.140625" style="4"/>
    <col min="10292" max="10292" width="5.7109375" style="4" customWidth="1"/>
    <col min="10293" max="10293" width="58.7109375" style="4" bestFit="1" customWidth="1"/>
    <col min="10294" max="10294" width="11.5703125" style="4" bestFit="1" customWidth="1"/>
    <col min="10295" max="10295" width="18.28515625" style="4" bestFit="1" customWidth="1"/>
    <col min="10296" max="10296" width="9.140625" style="4"/>
    <col min="10297" max="10298" width="0" style="4" hidden="1" customWidth="1"/>
    <col min="10299" max="10547" width="9.140625" style="4"/>
    <col min="10548" max="10548" width="5.7109375" style="4" customWidth="1"/>
    <col min="10549" max="10549" width="58.7109375" style="4" bestFit="1" customWidth="1"/>
    <col min="10550" max="10550" width="11.5703125" style="4" bestFit="1" customWidth="1"/>
    <col min="10551" max="10551" width="18.28515625" style="4" bestFit="1" customWidth="1"/>
    <col min="10552" max="10552" width="9.140625" style="4"/>
    <col min="10553" max="10554" width="0" style="4" hidden="1" customWidth="1"/>
    <col min="10555" max="10803" width="9.140625" style="4"/>
    <col min="10804" max="10804" width="5.7109375" style="4" customWidth="1"/>
    <col min="10805" max="10805" width="58.7109375" style="4" bestFit="1" customWidth="1"/>
    <col min="10806" max="10806" width="11.5703125" style="4" bestFit="1" customWidth="1"/>
    <col min="10807" max="10807" width="18.28515625" style="4" bestFit="1" customWidth="1"/>
    <col min="10808" max="10808" width="9.140625" style="4"/>
    <col min="10809" max="10810" width="0" style="4" hidden="1" customWidth="1"/>
    <col min="10811" max="11059" width="9.140625" style="4"/>
    <col min="11060" max="11060" width="5.7109375" style="4" customWidth="1"/>
    <col min="11061" max="11061" width="58.7109375" style="4" bestFit="1" customWidth="1"/>
    <col min="11062" max="11062" width="11.5703125" style="4" bestFit="1" customWidth="1"/>
    <col min="11063" max="11063" width="18.28515625" style="4" bestFit="1" customWidth="1"/>
    <col min="11064" max="11064" width="9.140625" style="4"/>
    <col min="11065" max="11066" width="0" style="4" hidden="1" customWidth="1"/>
    <col min="11067" max="11315" width="9.140625" style="4"/>
    <col min="11316" max="11316" width="5.7109375" style="4" customWidth="1"/>
    <col min="11317" max="11317" width="58.7109375" style="4" bestFit="1" customWidth="1"/>
    <col min="11318" max="11318" width="11.5703125" style="4" bestFit="1" customWidth="1"/>
    <col min="11319" max="11319" width="18.28515625" style="4" bestFit="1" customWidth="1"/>
    <col min="11320" max="11320" width="9.140625" style="4"/>
    <col min="11321" max="11322" width="0" style="4" hidden="1" customWidth="1"/>
    <col min="11323" max="11571" width="9.140625" style="4"/>
    <col min="11572" max="11572" width="5.7109375" style="4" customWidth="1"/>
    <col min="11573" max="11573" width="58.7109375" style="4" bestFit="1" customWidth="1"/>
    <col min="11574" max="11574" width="11.5703125" style="4" bestFit="1" customWidth="1"/>
    <col min="11575" max="11575" width="18.28515625" style="4" bestFit="1" customWidth="1"/>
    <col min="11576" max="11576" width="9.140625" style="4"/>
    <col min="11577" max="11578" width="0" style="4" hidden="1" customWidth="1"/>
    <col min="11579" max="11827" width="9.140625" style="4"/>
    <col min="11828" max="11828" width="5.7109375" style="4" customWidth="1"/>
    <col min="11829" max="11829" width="58.7109375" style="4" bestFit="1" customWidth="1"/>
    <col min="11830" max="11830" width="11.5703125" style="4" bestFit="1" customWidth="1"/>
    <col min="11831" max="11831" width="18.28515625" style="4" bestFit="1" customWidth="1"/>
    <col min="11832" max="11832" width="9.140625" style="4"/>
    <col min="11833" max="11834" width="0" style="4" hidden="1" customWidth="1"/>
    <col min="11835" max="12083" width="9.140625" style="4"/>
    <col min="12084" max="12084" width="5.7109375" style="4" customWidth="1"/>
    <col min="12085" max="12085" width="58.7109375" style="4" bestFit="1" customWidth="1"/>
    <col min="12086" max="12086" width="11.5703125" style="4" bestFit="1" customWidth="1"/>
    <col min="12087" max="12087" width="18.28515625" style="4" bestFit="1" customWidth="1"/>
    <col min="12088" max="12088" width="9.140625" style="4"/>
    <col min="12089" max="12090" width="0" style="4" hidden="1" customWidth="1"/>
    <col min="12091" max="12339" width="9.140625" style="4"/>
    <col min="12340" max="12340" width="5.7109375" style="4" customWidth="1"/>
    <col min="12341" max="12341" width="58.7109375" style="4" bestFit="1" customWidth="1"/>
    <col min="12342" max="12342" width="11.5703125" style="4" bestFit="1" customWidth="1"/>
    <col min="12343" max="12343" width="18.28515625" style="4" bestFit="1" customWidth="1"/>
    <col min="12344" max="12344" width="9.140625" style="4"/>
    <col min="12345" max="12346" width="0" style="4" hidden="1" customWidth="1"/>
    <col min="12347" max="12595" width="9.140625" style="4"/>
    <col min="12596" max="12596" width="5.7109375" style="4" customWidth="1"/>
    <col min="12597" max="12597" width="58.7109375" style="4" bestFit="1" customWidth="1"/>
    <col min="12598" max="12598" width="11.5703125" style="4" bestFit="1" customWidth="1"/>
    <col min="12599" max="12599" width="18.28515625" style="4" bestFit="1" customWidth="1"/>
    <col min="12600" max="12600" width="9.140625" style="4"/>
    <col min="12601" max="12602" width="0" style="4" hidden="1" customWidth="1"/>
    <col min="12603" max="12851" width="9.140625" style="4"/>
    <col min="12852" max="12852" width="5.7109375" style="4" customWidth="1"/>
    <col min="12853" max="12853" width="58.7109375" style="4" bestFit="1" customWidth="1"/>
    <col min="12854" max="12854" width="11.5703125" style="4" bestFit="1" customWidth="1"/>
    <col min="12855" max="12855" width="18.28515625" style="4" bestFit="1" customWidth="1"/>
    <col min="12856" max="12856" width="9.140625" style="4"/>
    <col min="12857" max="12858" width="0" style="4" hidden="1" customWidth="1"/>
    <col min="12859" max="13107" width="9.140625" style="4"/>
    <col min="13108" max="13108" width="5.7109375" style="4" customWidth="1"/>
    <col min="13109" max="13109" width="58.7109375" style="4" bestFit="1" customWidth="1"/>
    <col min="13110" max="13110" width="11.5703125" style="4" bestFit="1" customWidth="1"/>
    <col min="13111" max="13111" width="18.28515625" style="4" bestFit="1" customWidth="1"/>
    <col min="13112" max="13112" width="9.140625" style="4"/>
    <col min="13113" max="13114" width="0" style="4" hidden="1" customWidth="1"/>
    <col min="13115" max="13363" width="9.140625" style="4"/>
    <col min="13364" max="13364" width="5.7109375" style="4" customWidth="1"/>
    <col min="13365" max="13365" width="58.7109375" style="4" bestFit="1" customWidth="1"/>
    <col min="13366" max="13366" width="11.5703125" style="4" bestFit="1" customWidth="1"/>
    <col min="13367" max="13367" width="18.28515625" style="4" bestFit="1" customWidth="1"/>
    <col min="13368" max="13368" width="9.140625" style="4"/>
    <col min="13369" max="13370" width="0" style="4" hidden="1" customWidth="1"/>
    <col min="13371" max="13619" width="9.140625" style="4"/>
    <col min="13620" max="13620" width="5.7109375" style="4" customWidth="1"/>
    <col min="13621" max="13621" width="58.7109375" style="4" bestFit="1" customWidth="1"/>
    <col min="13622" max="13622" width="11.5703125" style="4" bestFit="1" customWidth="1"/>
    <col min="13623" max="13623" width="18.28515625" style="4" bestFit="1" customWidth="1"/>
    <col min="13624" max="13624" width="9.140625" style="4"/>
    <col min="13625" max="13626" width="0" style="4" hidden="1" customWidth="1"/>
    <col min="13627" max="13875" width="9.140625" style="4"/>
    <col min="13876" max="13876" width="5.7109375" style="4" customWidth="1"/>
    <col min="13877" max="13877" width="58.7109375" style="4" bestFit="1" customWidth="1"/>
    <col min="13878" max="13878" width="11.5703125" style="4" bestFit="1" customWidth="1"/>
    <col min="13879" max="13879" width="18.28515625" style="4" bestFit="1" customWidth="1"/>
    <col min="13880" max="13880" width="9.140625" style="4"/>
    <col min="13881" max="13882" width="0" style="4" hidden="1" customWidth="1"/>
    <col min="13883" max="14131" width="9.140625" style="4"/>
    <col min="14132" max="14132" width="5.7109375" style="4" customWidth="1"/>
    <col min="14133" max="14133" width="58.7109375" style="4" bestFit="1" customWidth="1"/>
    <col min="14134" max="14134" width="11.5703125" style="4" bestFit="1" customWidth="1"/>
    <col min="14135" max="14135" width="18.28515625" style="4" bestFit="1" customWidth="1"/>
    <col min="14136" max="14136" width="9.140625" style="4"/>
    <col min="14137" max="14138" width="0" style="4" hidden="1" customWidth="1"/>
    <col min="14139" max="14387" width="9.140625" style="4"/>
    <col min="14388" max="14388" width="5.7109375" style="4" customWidth="1"/>
    <col min="14389" max="14389" width="58.7109375" style="4" bestFit="1" customWidth="1"/>
    <col min="14390" max="14390" width="11.5703125" style="4" bestFit="1" customWidth="1"/>
    <col min="14391" max="14391" width="18.28515625" style="4" bestFit="1" customWidth="1"/>
    <col min="14392" max="14392" width="9.140625" style="4"/>
    <col min="14393" max="14394" width="0" style="4" hidden="1" customWidth="1"/>
    <col min="14395" max="14643" width="9.140625" style="4"/>
    <col min="14644" max="14644" width="5.7109375" style="4" customWidth="1"/>
    <col min="14645" max="14645" width="58.7109375" style="4" bestFit="1" customWidth="1"/>
    <col min="14646" max="14646" width="11.5703125" style="4" bestFit="1" customWidth="1"/>
    <col min="14647" max="14647" width="18.28515625" style="4" bestFit="1" customWidth="1"/>
    <col min="14648" max="14648" width="9.140625" style="4"/>
    <col min="14649" max="14650" width="0" style="4" hidden="1" customWidth="1"/>
    <col min="14651" max="14899" width="9.140625" style="4"/>
    <col min="14900" max="14900" width="5.7109375" style="4" customWidth="1"/>
    <col min="14901" max="14901" width="58.7109375" style="4" bestFit="1" customWidth="1"/>
    <col min="14902" max="14902" width="11.5703125" style="4" bestFit="1" customWidth="1"/>
    <col min="14903" max="14903" width="18.28515625" style="4" bestFit="1" customWidth="1"/>
    <col min="14904" max="14904" width="9.140625" style="4"/>
    <col min="14905" max="14906" width="0" style="4" hidden="1" customWidth="1"/>
    <col min="14907" max="15155" width="9.140625" style="4"/>
    <col min="15156" max="15156" width="5.7109375" style="4" customWidth="1"/>
    <col min="15157" max="15157" width="58.7109375" style="4" bestFit="1" customWidth="1"/>
    <col min="15158" max="15158" width="11.5703125" style="4" bestFit="1" customWidth="1"/>
    <col min="15159" max="15159" width="18.28515625" style="4" bestFit="1" customWidth="1"/>
    <col min="15160" max="15160" width="9.140625" style="4"/>
    <col min="15161" max="15162" width="0" style="4" hidden="1" customWidth="1"/>
    <col min="15163" max="15411" width="9.140625" style="4"/>
    <col min="15412" max="15412" width="5.7109375" style="4" customWidth="1"/>
    <col min="15413" max="15413" width="58.7109375" style="4" bestFit="1" customWidth="1"/>
    <col min="15414" max="15414" width="11.5703125" style="4" bestFit="1" customWidth="1"/>
    <col min="15415" max="15415" width="18.28515625" style="4" bestFit="1" customWidth="1"/>
    <col min="15416" max="15416" width="9.140625" style="4"/>
    <col min="15417" max="15418" width="0" style="4" hidden="1" customWidth="1"/>
    <col min="15419" max="15667" width="9.140625" style="4"/>
    <col min="15668" max="15668" width="5.7109375" style="4" customWidth="1"/>
    <col min="15669" max="15669" width="58.7109375" style="4" bestFit="1" customWidth="1"/>
    <col min="15670" max="15670" width="11.5703125" style="4" bestFit="1" customWidth="1"/>
    <col min="15671" max="15671" width="18.28515625" style="4" bestFit="1" customWidth="1"/>
    <col min="15672" max="15672" width="9.140625" style="4"/>
    <col min="15673" max="15674" width="0" style="4" hidden="1" customWidth="1"/>
    <col min="15675" max="15923" width="9.140625" style="4"/>
    <col min="15924" max="15924" width="5.7109375" style="4" customWidth="1"/>
    <col min="15925" max="15925" width="58.7109375" style="4" bestFit="1" customWidth="1"/>
    <col min="15926" max="15926" width="11.5703125" style="4" bestFit="1" customWidth="1"/>
    <col min="15927" max="15927" width="18.28515625" style="4" bestFit="1" customWidth="1"/>
    <col min="15928" max="15928" width="9.140625" style="4"/>
    <col min="15929" max="15930" width="0" style="4" hidden="1" customWidth="1"/>
    <col min="15931" max="16179" width="9.140625" style="4"/>
    <col min="16180" max="16180" width="5.7109375" style="4" customWidth="1"/>
    <col min="16181" max="16181" width="58.7109375" style="4" bestFit="1" customWidth="1"/>
    <col min="16182" max="16182" width="11.5703125" style="4" bestFit="1" customWidth="1"/>
    <col min="16183" max="16183" width="18.28515625" style="4" bestFit="1" customWidth="1"/>
    <col min="16184" max="16184" width="9.140625" style="4"/>
    <col min="16185" max="16186" width="0" style="4" hidden="1" customWidth="1"/>
    <col min="16187" max="16384" width="9.140625" style="4"/>
  </cols>
  <sheetData>
    <row r="1" spans="1:127" x14ac:dyDescent="0.2">
      <c r="A1" s="52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27" x14ac:dyDescent="0.2">
      <c r="A2" s="374" t="str">
        <f>'Delivery Rate Change Calc'!A2:F2</f>
        <v>2023 Gas Decoupling Filing</v>
      </c>
      <c r="B2" s="5"/>
      <c r="C2" s="2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27" x14ac:dyDescent="0.2">
      <c r="A3" s="52" t="s">
        <v>290</v>
      </c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BD3" s="20"/>
    </row>
    <row r="4" spans="1:127" x14ac:dyDescent="0.2">
      <c r="A4" s="5" t="str">
        <f>'Delivery Rate Change Calc'!A4:F4</f>
        <v>Proposed Effective May 1, 2023</v>
      </c>
      <c r="B4" s="5"/>
      <c r="C4" s="2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27" x14ac:dyDescent="0.2">
      <c r="D5" s="23" t="s">
        <v>163</v>
      </c>
      <c r="E5" s="23" t="s">
        <v>163</v>
      </c>
      <c r="F5" s="23" t="s">
        <v>163</v>
      </c>
      <c r="G5" s="23" t="s">
        <v>163</v>
      </c>
      <c r="H5" s="23" t="s">
        <v>163</v>
      </c>
      <c r="I5" s="23" t="s">
        <v>163</v>
      </c>
      <c r="J5" s="23" t="s">
        <v>163</v>
      </c>
      <c r="K5" s="23" t="s">
        <v>163</v>
      </c>
      <c r="L5" s="23" t="s">
        <v>163</v>
      </c>
      <c r="M5" s="23" t="s">
        <v>163</v>
      </c>
      <c r="N5" s="23" t="s">
        <v>163</v>
      </c>
      <c r="O5" s="23" t="s">
        <v>163</v>
      </c>
      <c r="P5" s="23" t="s">
        <v>163</v>
      </c>
      <c r="Q5" s="23" t="s">
        <v>163</v>
      </c>
      <c r="R5" s="23" t="s">
        <v>163</v>
      </c>
      <c r="S5" s="23" t="s">
        <v>163</v>
      </c>
      <c r="T5" s="23" t="s">
        <v>163</v>
      </c>
      <c r="U5" s="23" t="s">
        <v>163</v>
      </c>
      <c r="V5" s="23" t="s">
        <v>163</v>
      </c>
      <c r="W5" s="23" t="s">
        <v>163</v>
      </c>
      <c r="X5" s="23" t="s">
        <v>163</v>
      </c>
      <c r="Y5" s="23" t="s">
        <v>163</v>
      </c>
      <c r="Z5" s="23" t="s">
        <v>163</v>
      </c>
      <c r="AA5" s="23" t="s">
        <v>163</v>
      </c>
      <c r="AB5" s="23" t="s">
        <v>163</v>
      </c>
      <c r="AC5" s="23" t="s">
        <v>163</v>
      </c>
      <c r="AD5" s="23" t="s">
        <v>163</v>
      </c>
      <c r="AE5" s="23" t="s">
        <v>163</v>
      </c>
      <c r="AF5" s="23" t="s">
        <v>163</v>
      </c>
      <c r="AG5" s="23" t="s">
        <v>163</v>
      </c>
      <c r="AH5" s="23" t="s">
        <v>163</v>
      </c>
      <c r="AI5" s="23" t="s">
        <v>163</v>
      </c>
      <c r="AJ5" s="23" t="s">
        <v>163</v>
      </c>
      <c r="AK5" s="23" t="s">
        <v>163</v>
      </c>
      <c r="AL5" s="23" t="s">
        <v>163</v>
      </c>
      <c r="AM5" s="23" t="s">
        <v>163</v>
      </c>
      <c r="AN5" s="23" t="s">
        <v>163</v>
      </c>
      <c r="AO5" s="23" t="s">
        <v>163</v>
      </c>
      <c r="AP5" s="23" t="s">
        <v>163</v>
      </c>
      <c r="AQ5" s="23" t="s">
        <v>163</v>
      </c>
      <c r="AR5" s="23" t="s">
        <v>163</v>
      </c>
      <c r="AS5" s="23" t="s">
        <v>163</v>
      </c>
      <c r="AT5" s="23" t="s">
        <v>163</v>
      </c>
      <c r="AU5" s="23" t="s">
        <v>163</v>
      </c>
      <c r="AV5" s="23" t="s">
        <v>163</v>
      </c>
      <c r="AW5" s="23" t="s">
        <v>163</v>
      </c>
      <c r="AX5" s="23" t="s">
        <v>163</v>
      </c>
      <c r="AY5" s="23" t="s">
        <v>163</v>
      </c>
      <c r="AZ5" s="23" t="s">
        <v>163</v>
      </c>
      <c r="BA5" s="23" t="s">
        <v>163</v>
      </c>
      <c r="BB5" s="23" t="s">
        <v>163</v>
      </c>
      <c r="BC5" s="23" t="s">
        <v>163</v>
      </c>
      <c r="BD5" s="23" t="s">
        <v>163</v>
      </c>
      <c r="BE5" s="23" t="s">
        <v>163</v>
      </c>
      <c r="BF5" s="23" t="s">
        <v>163</v>
      </c>
      <c r="BG5" s="23" t="s">
        <v>163</v>
      </c>
      <c r="BH5" s="23" t="s">
        <v>163</v>
      </c>
      <c r="BI5" s="23" t="s">
        <v>163</v>
      </c>
      <c r="BJ5" s="23" t="s">
        <v>163</v>
      </c>
      <c r="BK5" s="23" t="s">
        <v>163</v>
      </c>
      <c r="BL5" s="23" t="s">
        <v>163</v>
      </c>
      <c r="BM5" s="23" t="s">
        <v>163</v>
      </c>
      <c r="BN5" s="23" t="s">
        <v>163</v>
      </c>
      <c r="BO5" s="23" t="s">
        <v>163</v>
      </c>
      <c r="BP5" s="23" t="s">
        <v>163</v>
      </c>
      <c r="BQ5" s="23" t="s">
        <v>163</v>
      </c>
      <c r="BR5" s="23" t="s">
        <v>163</v>
      </c>
      <c r="BS5" s="23" t="s">
        <v>163</v>
      </c>
      <c r="BT5" s="23" t="s">
        <v>163</v>
      </c>
      <c r="BU5" s="23" t="s">
        <v>163</v>
      </c>
      <c r="BV5" s="23" t="s">
        <v>163</v>
      </c>
      <c r="BW5" s="23" t="s">
        <v>163</v>
      </c>
      <c r="BX5" s="23" t="s">
        <v>163</v>
      </c>
      <c r="BY5" s="23" t="s">
        <v>163</v>
      </c>
      <c r="BZ5" s="23" t="s">
        <v>163</v>
      </c>
      <c r="CA5" s="23" t="s">
        <v>163</v>
      </c>
      <c r="CB5" s="23" t="s">
        <v>163</v>
      </c>
      <c r="CC5" s="23" t="s">
        <v>163</v>
      </c>
      <c r="CD5" s="23" t="s">
        <v>163</v>
      </c>
      <c r="CE5" s="23" t="s">
        <v>163</v>
      </c>
      <c r="CF5" s="23" t="s">
        <v>163</v>
      </c>
      <c r="CG5" s="23" t="s">
        <v>163</v>
      </c>
      <c r="CH5" s="23" t="s">
        <v>163</v>
      </c>
      <c r="CI5" s="23" t="s">
        <v>163</v>
      </c>
      <c r="CJ5" s="23" t="s">
        <v>163</v>
      </c>
      <c r="CK5" s="23" t="s">
        <v>163</v>
      </c>
      <c r="CL5" s="23" t="s">
        <v>163</v>
      </c>
      <c r="CM5" s="23" t="s">
        <v>163</v>
      </c>
      <c r="CN5" s="23" t="s">
        <v>163</v>
      </c>
      <c r="CO5" s="23" t="s">
        <v>163</v>
      </c>
      <c r="CP5" s="23" t="s">
        <v>163</v>
      </c>
      <c r="CQ5" s="23" t="s">
        <v>163</v>
      </c>
      <c r="CR5" s="23" t="s">
        <v>163</v>
      </c>
      <c r="CS5" s="23" t="s">
        <v>163</v>
      </c>
      <c r="CT5" s="23" t="s">
        <v>163</v>
      </c>
      <c r="CU5" s="23" t="s">
        <v>163</v>
      </c>
      <c r="CV5" s="23" t="s">
        <v>163</v>
      </c>
      <c r="CW5" s="23" t="s">
        <v>163</v>
      </c>
      <c r="CX5" s="23" t="s">
        <v>163</v>
      </c>
      <c r="CY5" s="23" t="s">
        <v>163</v>
      </c>
      <c r="CZ5" s="23" t="s">
        <v>163</v>
      </c>
      <c r="DA5" s="23" t="s">
        <v>163</v>
      </c>
      <c r="DB5" s="23" t="s">
        <v>163</v>
      </c>
      <c r="DC5" s="23" t="s">
        <v>163</v>
      </c>
      <c r="DD5" s="23" t="s">
        <v>163</v>
      </c>
      <c r="DE5" s="23" t="s">
        <v>163</v>
      </c>
      <c r="DF5" s="23" t="s">
        <v>163</v>
      </c>
      <c r="DG5" s="23" t="s">
        <v>163</v>
      </c>
      <c r="DH5" s="23" t="s">
        <v>163</v>
      </c>
      <c r="DI5" s="23" t="s">
        <v>163</v>
      </c>
      <c r="DJ5" s="23" t="s">
        <v>163</v>
      </c>
      <c r="DK5" s="23" t="s">
        <v>163</v>
      </c>
      <c r="DL5" s="23" t="s">
        <v>163</v>
      </c>
      <c r="DM5" s="23" t="s">
        <v>163</v>
      </c>
      <c r="DN5" s="23" t="s">
        <v>163</v>
      </c>
      <c r="DO5" s="23" t="s">
        <v>163</v>
      </c>
      <c r="DP5" s="23" t="s">
        <v>163</v>
      </c>
      <c r="DQ5" s="23" t="s">
        <v>163</v>
      </c>
      <c r="DR5" s="23" t="s">
        <v>163</v>
      </c>
      <c r="DS5" s="23" t="s">
        <v>163</v>
      </c>
      <c r="DT5" s="23" t="s">
        <v>163</v>
      </c>
      <c r="DU5" s="23" t="s">
        <v>163</v>
      </c>
      <c r="DV5" s="23" t="s">
        <v>187</v>
      </c>
      <c r="DW5" s="23" t="s">
        <v>187</v>
      </c>
    </row>
    <row r="6" spans="1:127" x14ac:dyDescent="0.2">
      <c r="C6" s="8" t="s">
        <v>139</v>
      </c>
      <c r="D6" s="9">
        <v>41275</v>
      </c>
      <c r="E6" s="9">
        <v>41306</v>
      </c>
      <c r="F6" s="9">
        <v>41334</v>
      </c>
      <c r="G6" s="9">
        <v>41365</v>
      </c>
      <c r="H6" s="9">
        <v>41395</v>
      </c>
      <c r="I6" s="9">
        <v>41426</v>
      </c>
      <c r="J6" s="9">
        <v>41456</v>
      </c>
      <c r="K6" s="9">
        <v>41487</v>
      </c>
      <c r="L6" s="9">
        <v>41518</v>
      </c>
      <c r="M6" s="9">
        <v>41548</v>
      </c>
      <c r="N6" s="9">
        <v>41579</v>
      </c>
      <c r="O6" s="9">
        <v>41609</v>
      </c>
      <c r="P6" s="9">
        <v>41640</v>
      </c>
      <c r="Q6" s="9">
        <v>41671</v>
      </c>
      <c r="R6" s="9">
        <v>41699</v>
      </c>
      <c r="S6" s="9">
        <v>41730</v>
      </c>
      <c r="T6" s="9">
        <v>41760</v>
      </c>
      <c r="U6" s="9">
        <v>41791</v>
      </c>
      <c r="V6" s="9">
        <v>41821</v>
      </c>
      <c r="W6" s="9">
        <v>41852</v>
      </c>
      <c r="X6" s="9">
        <v>41883</v>
      </c>
      <c r="Y6" s="9">
        <v>41913</v>
      </c>
      <c r="Z6" s="9">
        <v>41944</v>
      </c>
      <c r="AA6" s="9">
        <v>41974</v>
      </c>
      <c r="AB6" s="9">
        <v>42005</v>
      </c>
      <c r="AC6" s="9">
        <v>42036</v>
      </c>
      <c r="AD6" s="9">
        <v>42064</v>
      </c>
      <c r="AE6" s="9">
        <v>42095</v>
      </c>
      <c r="AF6" s="9">
        <v>42125</v>
      </c>
      <c r="AG6" s="9">
        <v>42156</v>
      </c>
      <c r="AH6" s="9">
        <v>42186</v>
      </c>
      <c r="AI6" s="9">
        <v>42217</v>
      </c>
      <c r="AJ6" s="9">
        <v>42248</v>
      </c>
      <c r="AK6" s="9">
        <v>42278</v>
      </c>
      <c r="AL6" s="9">
        <v>42309</v>
      </c>
      <c r="AM6" s="9">
        <v>42339</v>
      </c>
      <c r="AN6" s="9">
        <v>42370</v>
      </c>
      <c r="AO6" s="9">
        <v>42401</v>
      </c>
      <c r="AP6" s="9">
        <v>42430</v>
      </c>
      <c r="AQ6" s="9">
        <v>42461</v>
      </c>
      <c r="AR6" s="9">
        <v>42491</v>
      </c>
      <c r="AS6" s="9">
        <v>42522</v>
      </c>
      <c r="AT6" s="9">
        <v>42552</v>
      </c>
      <c r="AU6" s="9">
        <v>42583</v>
      </c>
      <c r="AV6" s="9">
        <v>42614</v>
      </c>
      <c r="AW6" s="9">
        <v>42644</v>
      </c>
      <c r="AX6" s="9">
        <v>42675</v>
      </c>
      <c r="AY6" s="9">
        <v>42705</v>
      </c>
      <c r="AZ6" s="9">
        <v>42736</v>
      </c>
      <c r="BA6" s="9">
        <v>42767</v>
      </c>
      <c r="BB6" s="9">
        <v>42795</v>
      </c>
      <c r="BC6" s="9">
        <v>42826</v>
      </c>
      <c r="BD6" s="9">
        <v>42856</v>
      </c>
      <c r="BE6" s="9">
        <v>42887</v>
      </c>
      <c r="BF6" s="9">
        <v>42917</v>
      </c>
      <c r="BG6" s="9">
        <v>42948</v>
      </c>
      <c r="BH6" s="9">
        <v>42979</v>
      </c>
      <c r="BI6" s="9">
        <v>43009</v>
      </c>
      <c r="BJ6" s="9">
        <v>43040</v>
      </c>
      <c r="BK6" s="9">
        <v>43070</v>
      </c>
      <c r="BL6" s="9">
        <v>43101</v>
      </c>
      <c r="BM6" s="9">
        <v>43132</v>
      </c>
      <c r="BN6" s="9">
        <v>43160</v>
      </c>
      <c r="BO6" s="9">
        <v>43191</v>
      </c>
      <c r="BP6" s="9">
        <v>43221</v>
      </c>
      <c r="BQ6" s="9">
        <v>43252</v>
      </c>
      <c r="BR6" s="9">
        <v>43282</v>
      </c>
      <c r="BS6" s="9">
        <v>43313</v>
      </c>
      <c r="BT6" s="9">
        <v>43344</v>
      </c>
      <c r="BU6" s="9">
        <v>43374</v>
      </c>
      <c r="BV6" s="9">
        <v>43405</v>
      </c>
      <c r="BW6" s="9">
        <v>43435</v>
      </c>
      <c r="BX6" s="9">
        <v>43466</v>
      </c>
      <c r="BY6" s="9">
        <v>43497</v>
      </c>
      <c r="BZ6" s="9">
        <v>43525</v>
      </c>
      <c r="CA6" s="9">
        <v>43556</v>
      </c>
      <c r="CB6" s="9">
        <v>43586</v>
      </c>
      <c r="CC6" s="9">
        <v>43617</v>
      </c>
      <c r="CD6" s="9">
        <v>43647</v>
      </c>
      <c r="CE6" s="9">
        <v>43678</v>
      </c>
      <c r="CF6" s="9">
        <v>43709</v>
      </c>
      <c r="CG6" s="9">
        <v>43739</v>
      </c>
      <c r="CH6" s="9">
        <v>43770</v>
      </c>
      <c r="CI6" s="9">
        <v>43800</v>
      </c>
      <c r="CJ6" s="9">
        <v>43831</v>
      </c>
      <c r="CK6" s="9">
        <v>43862</v>
      </c>
      <c r="CL6" s="9">
        <v>43891</v>
      </c>
      <c r="CM6" s="9">
        <v>43922</v>
      </c>
      <c r="CN6" s="9">
        <v>43952</v>
      </c>
      <c r="CO6" s="9">
        <v>43983</v>
      </c>
      <c r="CP6" s="9">
        <v>44013</v>
      </c>
      <c r="CQ6" s="9">
        <v>44044</v>
      </c>
      <c r="CR6" s="9">
        <v>44075</v>
      </c>
      <c r="CS6" s="9">
        <v>44105</v>
      </c>
      <c r="CT6" s="9">
        <v>44136</v>
      </c>
      <c r="CU6" s="9">
        <v>44166</v>
      </c>
      <c r="CV6" s="9">
        <v>44197</v>
      </c>
      <c r="CW6" s="9">
        <v>44228</v>
      </c>
      <c r="CX6" s="9">
        <v>44256</v>
      </c>
      <c r="CY6" s="9">
        <v>44287</v>
      </c>
      <c r="CZ6" s="9">
        <v>44317</v>
      </c>
      <c r="DA6" s="9">
        <v>44348</v>
      </c>
      <c r="DB6" s="9">
        <v>44378</v>
      </c>
      <c r="DC6" s="9">
        <v>44409</v>
      </c>
      <c r="DD6" s="9">
        <v>44440</v>
      </c>
      <c r="DE6" s="9">
        <v>44470</v>
      </c>
      <c r="DF6" s="9">
        <v>44501</v>
      </c>
      <c r="DG6" s="9">
        <v>44531</v>
      </c>
      <c r="DH6" s="9">
        <v>44562</v>
      </c>
      <c r="DI6" s="9">
        <v>44593</v>
      </c>
      <c r="DJ6" s="9">
        <v>44621</v>
      </c>
      <c r="DK6" s="9">
        <v>44652</v>
      </c>
      <c r="DL6" s="9">
        <v>44682</v>
      </c>
      <c r="DM6" s="9">
        <v>44713</v>
      </c>
      <c r="DN6" s="9">
        <v>44743</v>
      </c>
      <c r="DO6" s="9">
        <v>44774</v>
      </c>
      <c r="DP6" s="9">
        <v>44805</v>
      </c>
      <c r="DQ6" s="9">
        <v>44835</v>
      </c>
      <c r="DR6" s="9">
        <v>44866</v>
      </c>
      <c r="DS6" s="9">
        <v>44896</v>
      </c>
      <c r="DT6" s="9">
        <v>44927</v>
      </c>
      <c r="DU6" s="9">
        <v>44958</v>
      </c>
      <c r="DV6" s="9">
        <v>44986</v>
      </c>
      <c r="DW6" s="9">
        <v>45017</v>
      </c>
    </row>
    <row r="7" spans="1:127" x14ac:dyDescent="0.2">
      <c r="F7" s="114"/>
    </row>
    <row r="8" spans="1:127" x14ac:dyDescent="0.2">
      <c r="A8" s="1" t="s">
        <v>140</v>
      </c>
      <c r="C8" s="10">
        <v>18239082</v>
      </c>
      <c r="E8" s="11"/>
      <c r="F8" s="115"/>
    </row>
    <row r="9" spans="1:127" x14ac:dyDescent="0.2">
      <c r="B9" s="4" t="s">
        <v>141</v>
      </c>
      <c r="C9" s="10">
        <v>25400412</v>
      </c>
      <c r="D9" s="11">
        <v>0</v>
      </c>
      <c r="E9" s="11">
        <f t="shared" ref="E9:M9" si="0">D15</f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>M15</f>
        <v>0</v>
      </c>
      <c r="O9" s="11">
        <f>N15</f>
        <v>0</v>
      </c>
      <c r="P9" s="11">
        <f t="shared" ref="P9:BK9" si="1">O15</f>
        <v>0</v>
      </c>
      <c r="Q9" s="11">
        <f t="shared" si="1"/>
        <v>0</v>
      </c>
      <c r="R9" s="11">
        <f t="shared" si="1"/>
        <v>0</v>
      </c>
      <c r="S9" s="11">
        <f t="shared" si="1"/>
        <v>0</v>
      </c>
      <c r="T9" s="11">
        <f t="shared" si="1"/>
        <v>0</v>
      </c>
      <c r="U9" s="11">
        <f t="shared" si="1"/>
        <v>-5222526.7040983113</v>
      </c>
      <c r="V9" s="11">
        <f t="shared" si="1"/>
        <v>-5064939.8606615961</v>
      </c>
      <c r="W9" s="11">
        <f t="shared" si="1"/>
        <v>-4946106.7696486525</v>
      </c>
      <c r="X9" s="11">
        <f t="shared" si="1"/>
        <v>-4836352.1231295196</v>
      </c>
      <c r="Y9" s="11">
        <f t="shared" si="1"/>
        <v>-4701398.4451656453</v>
      </c>
      <c r="Z9" s="11">
        <f t="shared" si="1"/>
        <v>-4453407.2239690805</v>
      </c>
      <c r="AA9" s="11">
        <f t="shared" si="1"/>
        <v>-3824591.1652678656</v>
      </c>
      <c r="AB9" s="11">
        <f t="shared" si="1"/>
        <v>-3111835.317659677</v>
      </c>
      <c r="AC9" s="11">
        <f t="shared" si="1"/>
        <v>-2429085.1229123641</v>
      </c>
      <c r="AD9" s="11">
        <f t="shared" si="1"/>
        <v>-1922536.7854623632</v>
      </c>
      <c r="AE9" s="11">
        <f t="shared" si="1"/>
        <v>-1447617.5725841762</v>
      </c>
      <c r="AF9" s="11">
        <f t="shared" si="1"/>
        <v>-1048644.2981405864</v>
      </c>
      <c r="AG9" s="11">
        <f t="shared" si="1"/>
        <v>10957437.844701342</v>
      </c>
      <c r="AH9" s="11">
        <f t="shared" si="1"/>
        <v>10701971.866956672</v>
      </c>
      <c r="AI9" s="11">
        <f t="shared" si="1"/>
        <v>10487525.394495903</v>
      </c>
      <c r="AJ9" s="11">
        <f t="shared" si="1"/>
        <v>10257175.922051119</v>
      </c>
      <c r="AK9" s="11">
        <f t="shared" si="1"/>
        <v>9911407.402148664</v>
      </c>
      <c r="AL9" s="11">
        <f t="shared" si="1"/>
        <v>9358219.9825485852</v>
      </c>
      <c r="AM9" s="11">
        <f t="shared" si="1"/>
        <v>7991077.0738406461</v>
      </c>
      <c r="AN9" s="11">
        <f t="shared" si="1"/>
        <v>6351177.060204003</v>
      </c>
      <c r="AO9" s="11">
        <f t="shared" si="1"/>
        <v>4707283.1406416912</v>
      </c>
      <c r="AP9" s="11">
        <f t="shared" si="1"/>
        <v>3484712.6318692612</v>
      </c>
      <c r="AQ9" s="11">
        <f t="shared" si="1"/>
        <v>2314742.7941199057</v>
      </c>
      <c r="AR9" s="11">
        <f t="shared" si="1"/>
        <v>1705390.790814545</v>
      </c>
      <c r="AS9" s="11">
        <f t="shared" si="1"/>
        <v>22583186.061250929</v>
      </c>
      <c r="AT9" s="11">
        <f t="shared" si="1"/>
        <v>21965195.042341564</v>
      </c>
      <c r="AU9" s="11">
        <f t="shared" si="1"/>
        <v>21433779.068659481</v>
      </c>
      <c r="AV9" s="11">
        <f t="shared" si="1"/>
        <v>20977984.396871068</v>
      </c>
      <c r="AW9" s="11">
        <f t="shared" si="1"/>
        <v>20309269.94989638</v>
      </c>
      <c r="AX9" s="11">
        <f t="shared" si="1"/>
        <v>18939241.027016897</v>
      </c>
      <c r="AY9" s="11">
        <f t="shared" si="1"/>
        <v>17024348.727209497</v>
      </c>
      <c r="AZ9" s="11">
        <f t="shared" si="1"/>
        <v>13240555.566464433</v>
      </c>
      <c r="BA9" s="11">
        <f t="shared" si="1"/>
        <v>9126128.9464644343</v>
      </c>
      <c r="BB9" s="11">
        <f t="shared" si="1"/>
        <v>5922680.1764644347</v>
      </c>
      <c r="BC9" s="11">
        <f t="shared" si="1"/>
        <v>3165462.5864644349</v>
      </c>
      <c r="BD9" s="11">
        <f t="shared" si="1"/>
        <v>1301989.9964644348</v>
      </c>
      <c r="BE9" s="11">
        <f t="shared" si="1"/>
        <v>22817338.786464434</v>
      </c>
      <c r="BF9" s="11">
        <f t="shared" si="1"/>
        <v>22109910.816464435</v>
      </c>
      <c r="BG9" s="11">
        <f t="shared" si="1"/>
        <v>21576708.106464434</v>
      </c>
      <c r="BH9" s="11">
        <f t="shared" si="1"/>
        <v>21085745.736464433</v>
      </c>
      <c r="BI9" s="11">
        <f t="shared" si="1"/>
        <v>20425440.846464433</v>
      </c>
      <c r="BJ9" s="11">
        <f t="shared" si="1"/>
        <v>18686975.236464433</v>
      </c>
      <c r="BK9" s="11">
        <f t="shared" si="1"/>
        <v>15894968.716464434</v>
      </c>
      <c r="BL9" s="11">
        <f t="shared" ref="BL9" si="2">BK15</f>
        <v>12049034.546464434</v>
      </c>
      <c r="BM9" s="11">
        <f t="shared" ref="BM9" si="3">BL15</f>
        <v>8728972.4864644334</v>
      </c>
      <c r="BN9" s="11">
        <f t="shared" ref="BN9" si="4">BM15</f>
        <v>5269192.0564644337</v>
      </c>
      <c r="BO9" s="11">
        <f t="shared" ref="BO9" si="5">BN15</f>
        <v>2340214.0364644337</v>
      </c>
      <c r="BP9" s="11">
        <f t="shared" ref="BP9" si="6">BO15</f>
        <v>266403.79646443366</v>
      </c>
      <c r="BQ9" s="11">
        <f t="shared" ref="BQ9" si="7">BP15</f>
        <v>45565283.3791641</v>
      </c>
      <c r="BR9" s="11">
        <f t="shared" ref="BR9" si="8">BQ15</f>
        <v>44116788.609164096</v>
      </c>
      <c r="BS9" s="11">
        <f t="shared" ref="BS9" si="9">BR15</f>
        <v>43102177.819164097</v>
      </c>
      <c r="BT9" s="11">
        <f t="shared" ref="BT9" si="10">BS15</f>
        <v>42116154.179164097</v>
      </c>
      <c r="BU9" s="11">
        <f t="shared" ref="BU9" si="11">BT15</f>
        <v>40728027.549164094</v>
      </c>
      <c r="BV9" s="11">
        <f t="shared" ref="BV9" si="12">BU15</f>
        <v>37407785.509164095</v>
      </c>
      <c r="BW9" s="11">
        <f t="shared" ref="BW9" si="13">BV15</f>
        <v>32556567.519164093</v>
      </c>
      <c r="BX9" s="11">
        <f t="shared" ref="BX9" si="14">BW15</f>
        <v>25754332.809164092</v>
      </c>
      <c r="BY9" s="11">
        <f t="shared" ref="BY9" si="15">BX15</f>
        <v>19031417.969164092</v>
      </c>
      <c r="BZ9" s="11">
        <f t="shared" ref="BZ9" si="16">BY15</f>
        <v>10931919.669164091</v>
      </c>
      <c r="CA9" s="11">
        <f t="shared" ref="CA9" si="17">BZ15</f>
        <v>5204276.6291640913</v>
      </c>
      <c r="CB9" s="11">
        <f t="shared" ref="CB9" si="18">CA15</f>
        <v>1675719.0291640912</v>
      </c>
      <c r="CC9" s="11">
        <f t="shared" ref="CC9" si="19">CB15</f>
        <v>12094779.633998223</v>
      </c>
      <c r="CD9" s="11">
        <f t="shared" ref="CD9" si="20">CC15</f>
        <v>11752433.783998223</v>
      </c>
      <c r="CE9" s="11">
        <f t="shared" ref="CE9" si="21">CD15</f>
        <v>11490561.043998223</v>
      </c>
      <c r="CF9" s="11">
        <f t="shared" ref="CF9" si="22">CE15</f>
        <v>11249273.133998223</v>
      </c>
      <c r="CG9" s="11">
        <f t="shared" ref="CG9" si="23">CF15</f>
        <v>10907910.583998222</v>
      </c>
      <c r="CH9" s="11">
        <f t="shared" ref="CH9" si="24">CG15</f>
        <v>9913036.2239982225</v>
      </c>
      <c r="CI9" s="11">
        <f t="shared" ref="CI9" si="25">CH15</f>
        <v>8627936.6339982226</v>
      </c>
      <c r="CJ9" s="11">
        <f t="shared" ref="CJ9" si="26">CI15</f>
        <v>7015484.6139982231</v>
      </c>
      <c r="CK9" s="11">
        <f t="shared" ref="CK9" si="27">CJ15</f>
        <v>5377475.9039982231</v>
      </c>
      <c r="CL9" s="11">
        <f t="shared" ref="CL9" si="28">CK15</f>
        <v>3844872.4839982232</v>
      </c>
      <c r="CM9" s="11">
        <f t="shared" ref="CM9" si="29">CL15</f>
        <v>2351717.0539982235</v>
      </c>
      <c r="CN9" s="11">
        <f t="shared" ref="CN9" si="30">CM15</f>
        <v>1467330.5039982237</v>
      </c>
      <c r="CO9" s="11">
        <f t="shared" ref="CO9" si="31">CN15</f>
        <v>6784039.3339982228</v>
      </c>
      <c r="CP9" s="11">
        <f t="shared" ref="CP9" si="32">CO15</f>
        <v>6522276.9839982232</v>
      </c>
      <c r="CQ9" s="11">
        <f t="shared" ref="CQ9" si="33">CP15</f>
        <v>6336924.2739982232</v>
      </c>
      <c r="CR9" s="11">
        <f t="shared" ref="CR9" si="34">CQ15</f>
        <v>6173537.993998223</v>
      </c>
      <c r="CS9" s="11">
        <f t="shared" ref="CS9" si="35">CR15</f>
        <v>5983772.5639982233</v>
      </c>
      <c r="CT9" s="11">
        <f t="shared" ref="CT9" si="36">CS15</f>
        <v>5501358.3839982236</v>
      </c>
      <c r="CU9" s="11">
        <f t="shared" ref="CU9" si="37">CT15</f>
        <v>4655577.0639982233</v>
      </c>
      <c r="CV9" s="11">
        <f t="shared" ref="CV9" si="38">CU15</f>
        <v>3637243.7939982233</v>
      </c>
      <c r="CW9" s="11">
        <f t="shared" ref="CW9" si="39">CV15</f>
        <v>2599971.533998223</v>
      </c>
      <c r="CX9" s="11">
        <f t="shared" ref="CX9" si="40">CW15</f>
        <v>1541531.063998223</v>
      </c>
      <c r="CY9" s="11">
        <f t="shared" ref="CY9" si="41">CX15</f>
        <v>619080.133998223</v>
      </c>
      <c r="CZ9" s="11">
        <f t="shared" ref="CZ9" si="42">CY15</f>
        <v>89652.723998222966</v>
      </c>
      <c r="DA9" s="11">
        <f t="shared" ref="DA9" si="43">CZ15</f>
        <v>12906345.803998223</v>
      </c>
      <c r="DB9" s="11">
        <f t="shared" ref="DB9" si="44">DA15</f>
        <v>12526277.713998223</v>
      </c>
      <c r="DC9" s="11">
        <f t="shared" ref="DC9" si="45">DB15</f>
        <v>12254669.813998222</v>
      </c>
      <c r="DD9" s="11">
        <f t="shared" ref="DD9" si="46">DC15</f>
        <v>11968729.403998222</v>
      </c>
      <c r="DE9" s="11">
        <f t="shared" ref="DE9" si="47">DD15</f>
        <v>11556840.523998221</v>
      </c>
      <c r="DF9" s="11">
        <f t="shared" ref="DF9" si="48">DE15</f>
        <v>10545928.053998221</v>
      </c>
      <c r="DG9" s="11">
        <f t="shared" ref="DG9" si="49">DF15</f>
        <v>9146733.8939982206</v>
      </c>
      <c r="DH9" s="11">
        <f t="shared" ref="DH9" si="50">DG15</f>
        <v>6918543.623998221</v>
      </c>
      <c r="DI9" s="11">
        <f t="shared" ref="DI9" si="51">DH15</f>
        <v>4786755.5239982214</v>
      </c>
      <c r="DJ9" s="11">
        <f t="shared" ref="DJ9" si="52">DI15</f>
        <v>3037362.1139982212</v>
      </c>
      <c r="DK9" s="11">
        <f t="shared" ref="DK9" si="53">DJ15</f>
        <v>1556284.9739982213</v>
      </c>
      <c r="DL9" s="11">
        <f t="shared" ref="DL9" si="54">DK15</f>
        <v>251513.50399822136</v>
      </c>
      <c r="DM9" s="11">
        <f t="shared" ref="DM9" si="55">DL15</f>
        <v>8702439.9139982201</v>
      </c>
      <c r="DN9" s="11">
        <f t="shared" ref="DN9" si="56">DM15</f>
        <v>8363526.8139982205</v>
      </c>
      <c r="DO9" s="11">
        <f t="shared" ref="DO9" si="57">DN15</f>
        <v>8144148.4239982208</v>
      </c>
      <c r="DP9" s="11">
        <f t="shared" ref="DP9" si="58">DO15</f>
        <v>7947697.1539982213</v>
      </c>
      <c r="DQ9" s="11">
        <f t="shared" ref="DQ9" si="59">DP15</f>
        <v>7718727.373998221</v>
      </c>
      <c r="DR9" s="11">
        <f t="shared" ref="DR9" si="60">DQ15</f>
        <v>7219289.7739982214</v>
      </c>
      <c r="DS9" s="11">
        <f t="shared" ref="DS9" si="61">DR15</f>
        <v>5885553.7639982216</v>
      </c>
      <c r="DT9" s="11">
        <f t="shared" ref="DT9:DW9" si="62">DS15</f>
        <v>4223142.9339982215</v>
      </c>
      <c r="DU9" s="11">
        <f t="shared" si="62"/>
        <v>2819165.3539982215</v>
      </c>
      <c r="DV9" s="11">
        <f t="shared" si="62"/>
        <v>1459417.6539982215</v>
      </c>
      <c r="DW9" s="11">
        <f t="shared" si="62"/>
        <v>296565.61948378244</v>
      </c>
    </row>
    <row r="10" spans="1:127" x14ac:dyDescent="0.2">
      <c r="B10" s="113" t="s">
        <v>142</v>
      </c>
      <c r="C10" s="12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-5454930.8074556598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7">
        <v>12484587.894814277</v>
      </c>
      <c r="AG10" s="116">
        <v>0</v>
      </c>
      <c r="AH10" s="116">
        <v>0</v>
      </c>
      <c r="AI10" s="116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21759954.130103283</v>
      </c>
      <c r="AS10" s="15">
        <v>0</v>
      </c>
      <c r="AT10" s="15">
        <v>0</v>
      </c>
      <c r="AU10" s="15">
        <v>0</v>
      </c>
      <c r="AV10" s="15">
        <v>0</v>
      </c>
      <c r="AW10" s="15">
        <v>0</v>
      </c>
      <c r="AX10" s="15">
        <v>0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22736596.59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47064040.012699664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16">
        <v>0</v>
      </c>
      <c r="BY10" s="116">
        <v>0</v>
      </c>
      <c r="BZ10" s="116">
        <v>0</v>
      </c>
      <c r="CA10" s="116">
        <v>0</v>
      </c>
      <c r="CB10" s="15">
        <v>10735612.764834132</v>
      </c>
      <c r="CC10" s="116">
        <v>0</v>
      </c>
      <c r="CD10" s="116">
        <v>0</v>
      </c>
      <c r="CE10" s="116">
        <v>0</v>
      </c>
      <c r="CF10" s="116">
        <v>0</v>
      </c>
      <c r="CG10" s="116">
        <v>0</v>
      </c>
      <c r="CH10" s="116">
        <v>0</v>
      </c>
      <c r="CI10" s="116">
        <v>0</v>
      </c>
      <c r="CJ10" s="116">
        <v>0</v>
      </c>
      <c r="CK10" s="116">
        <v>0</v>
      </c>
      <c r="CL10" s="116">
        <v>0</v>
      </c>
      <c r="CM10" s="116">
        <v>0</v>
      </c>
      <c r="CN10" s="116">
        <v>5648586.4099999992</v>
      </c>
      <c r="CO10" s="116">
        <v>0</v>
      </c>
      <c r="CP10" s="116">
        <v>0</v>
      </c>
      <c r="CQ10" s="116">
        <v>0</v>
      </c>
      <c r="CR10" s="116">
        <v>0</v>
      </c>
      <c r="CS10" s="116">
        <v>0</v>
      </c>
      <c r="CT10" s="116">
        <v>0</v>
      </c>
      <c r="CU10" s="116">
        <v>0</v>
      </c>
      <c r="CV10" s="116">
        <v>0</v>
      </c>
      <c r="CW10" s="116">
        <v>0</v>
      </c>
      <c r="CX10" s="116">
        <v>0</v>
      </c>
      <c r="CY10" s="116">
        <v>0</v>
      </c>
      <c r="CZ10" s="116">
        <v>13474493.810000001</v>
      </c>
      <c r="DA10" s="116">
        <v>0</v>
      </c>
      <c r="DB10" s="116">
        <v>0</v>
      </c>
      <c r="DC10" s="116">
        <v>0</v>
      </c>
      <c r="DD10" s="116">
        <v>0</v>
      </c>
      <c r="DE10" s="116">
        <v>0</v>
      </c>
      <c r="DF10" s="116">
        <v>0</v>
      </c>
      <c r="DG10" s="116">
        <v>0</v>
      </c>
      <c r="DH10" s="15">
        <v>0</v>
      </c>
      <c r="DI10" s="15">
        <v>0</v>
      </c>
      <c r="DJ10" s="15">
        <v>0</v>
      </c>
      <c r="DK10" s="15">
        <v>0</v>
      </c>
      <c r="DL10" s="14">
        <v>9094847.0799999982</v>
      </c>
      <c r="DM10" s="13">
        <v>0</v>
      </c>
      <c r="DN10" s="13">
        <v>0</v>
      </c>
      <c r="DO10" s="13">
        <v>0</v>
      </c>
      <c r="DP10" s="13">
        <v>0</v>
      </c>
      <c r="DQ10" s="13">
        <v>0</v>
      </c>
      <c r="DR10" s="13">
        <v>0</v>
      </c>
      <c r="DS10" s="13">
        <v>0</v>
      </c>
      <c r="DT10" s="13">
        <v>0</v>
      </c>
      <c r="DU10" s="13">
        <v>0</v>
      </c>
      <c r="DV10" s="13">
        <v>0</v>
      </c>
      <c r="DW10" s="13">
        <v>0</v>
      </c>
    </row>
    <row r="11" spans="1:127" x14ac:dyDescent="0.2">
      <c r="B11" s="111" t="s">
        <v>314</v>
      </c>
      <c r="C11" s="12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  <c r="AS11" s="116">
        <v>0</v>
      </c>
      <c r="AT11" s="116">
        <v>0</v>
      </c>
      <c r="AU11" s="116">
        <v>0</v>
      </c>
      <c r="AV11" s="116">
        <v>0</v>
      </c>
      <c r="AW11" s="116">
        <v>0</v>
      </c>
      <c r="AX11" s="116">
        <v>0</v>
      </c>
      <c r="AY11" s="116">
        <v>0</v>
      </c>
      <c r="AZ11" s="116">
        <v>0</v>
      </c>
      <c r="BA11" s="116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16">
        <v>0</v>
      </c>
      <c r="BH11" s="116"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6">
        <v>0</v>
      </c>
      <c r="BO11" s="116">
        <v>0</v>
      </c>
      <c r="BP11" s="116">
        <v>0</v>
      </c>
      <c r="BQ11" s="116">
        <v>0</v>
      </c>
      <c r="BR11" s="116">
        <v>0</v>
      </c>
      <c r="BS11" s="116">
        <v>0</v>
      </c>
      <c r="BT11" s="116">
        <v>0</v>
      </c>
      <c r="BU11" s="116">
        <v>0</v>
      </c>
      <c r="BV11" s="116">
        <v>0</v>
      </c>
      <c r="BW11" s="116">
        <v>0</v>
      </c>
      <c r="BX11" s="116">
        <v>0</v>
      </c>
      <c r="BY11" s="116">
        <v>0</v>
      </c>
      <c r="BZ11" s="116">
        <v>0</v>
      </c>
      <c r="CA11" s="116">
        <v>0</v>
      </c>
      <c r="CB11" s="116">
        <v>0</v>
      </c>
      <c r="CC11" s="116">
        <v>0</v>
      </c>
      <c r="CD11" s="116">
        <v>0</v>
      </c>
      <c r="CE11" s="116">
        <v>0</v>
      </c>
      <c r="CF11" s="116">
        <v>0</v>
      </c>
      <c r="CG11" s="116">
        <v>0</v>
      </c>
      <c r="CH11" s="116">
        <v>0</v>
      </c>
      <c r="CI11" s="116">
        <v>0</v>
      </c>
      <c r="CJ11" s="116">
        <v>0</v>
      </c>
      <c r="CK11" s="116">
        <v>0</v>
      </c>
      <c r="CL11" s="116">
        <v>0</v>
      </c>
      <c r="CM11" s="116">
        <v>0</v>
      </c>
      <c r="CN11" s="116">
        <v>0</v>
      </c>
      <c r="CO11" s="116">
        <v>0</v>
      </c>
      <c r="CP11" s="116">
        <v>0</v>
      </c>
      <c r="CQ11" s="116">
        <v>0</v>
      </c>
      <c r="CR11" s="116">
        <v>0</v>
      </c>
      <c r="CS11" s="116">
        <v>0</v>
      </c>
      <c r="CT11" s="116">
        <v>0</v>
      </c>
      <c r="CU11" s="116">
        <v>0</v>
      </c>
      <c r="CV11" s="116">
        <v>0</v>
      </c>
      <c r="CW11" s="116">
        <v>0</v>
      </c>
      <c r="CX11" s="116">
        <v>0</v>
      </c>
      <c r="CY11" s="116">
        <v>0</v>
      </c>
      <c r="CZ11" s="116">
        <v>0</v>
      </c>
      <c r="DA11" s="116">
        <v>0</v>
      </c>
      <c r="DB11" s="116">
        <v>0</v>
      </c>
      <c r="DC11" s="116">
        <v>0</v>
      </c>
      <c r="DD11" s="116">
        <v>0</v>
      </c>
      <c r="DE11" s="116">
        <v>0</v>
      </c>
      <c r="DF11" s="116">
        <v>0</v>
      </c>
      <c r="DG11" s="116">
        <v>0</v>
      </c>
      <c r="DH11" s="116">
        <v>0</v>
      </c>
      <c r="DI11" s="116">
        <v>0</v>
      </c>
      <c r="DJ11" s="116">
        <v>0</v>
      </c>
      <c r="DK11" s="116">
        <v>0</v>
      </c>
      <c r="DL11" s="116">
        <v>0</v>
      </c>
      <c r="DM11" s="116">
        <v>0</v>
      </c>
      <c r="DN11" s="116">
        <v>0</v>
      </c>
      <c r="DO11" s="116">
        <v>0</v>
      </c>
      <c r="DP11" s="116">
        <v>0</v>
      </c>
      <c r="DQ11" s="116">
        <v>0</v>
      </c>
      <c r="DR11" s="116">
        <v>0</v>
      </c>
      <c r="DS11" s="116">
        <v>0</v>
      </c>
      <c r="DT11" s="116">
        <v>0</v>
      </c>
      <c r="DU11" s="116">
        <v>0</v>
      </c>
      <c r="DV11" s="116">
        <v>0</v>
      </c>
      <c r="DW11" s="116">
        <v>0</v>
      </c>
    </row>
    <row r="12" spans="1:127" x14ac:dyDescent="0.2">
      <c r="B12" s="111" t="s">
        <v>536</v>
      </c>
      <c r="C12" s="12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  <c r="AS12" s="116">
        <v>0</v>
      </c>
      <c r="AT12" s="116">
        <v>0</v>
      </c>
      <c r="AU12" s="116">
        <v>0</v>
      </c>
      <c r="AV12" s="116">
        <v>0</v>
      </c>
      <c r="AW12" s="116">
        <v>0</v>
      </c>
      <c r="AX12" s="116">
        <v>0</v>
      </c>
      <c r="AY12" s="116">
        <v>0</v>
      </c>
      <c r="AZ12" s="116">
        <v>0</v>
      </c>
      <c r="BA12" s="116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16">
        <v>0</v>
      </c>
      <c r="BH12" s="116"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6">
        <v>0</v>
      </c>
      <c r="BO12" s="116">
        <v>0</v>
      </c>
      <c r="BP12" s="116">
        <v>0</v>
      </c>
      <c r="BQ12" s="116">
        <v>0</v>
      </c>
      <c r="BR12" s="116">
        <v>0</v>
      </c>
      <c r="BS12" s="116">
        <v>0</v>
      </c>
      <c r="BT12" s="116">
        <v>0</v>
      </c>
      <c r="BU12" s="116">
        <v>0</v>
      </c>
      <c r="BV12" s="116">
        <v>0</v>
      </c>
      <c r="BW12" s="116">
        <v>0</v>
      </c>
      <c r="BX12" s="116">
        <v>0</v>
      </c>
      <c r="BY12" s="116">
        <v>0</v>
      </c>
      <c r="BZ12" s="116">
        <v>0</v>
      </c>
      <c r="CA12" s="116">
        <v>0</v>
      </c>
      <c r="CB12" s="116">
        <v>0</v>
      </c>
      <c r="CC12" s="116">
        <v>0</v>
      </c>
      <c r="CD12" s="116">
        <v>0</v>
      </c>
      <c r="CE12" s="116">
        <v>0</v>
      </c>
      <c r="CF12" s="116">
        <v>0</v>
      </c>
      <c r="CG12" s="116">
        <v>0</v>
      </c>
      <c r="CH12" s="116">
        <v>0</v>
      </c>
      <c r="CI12" s="116">
        <v>0</v>
      </c>
      <c r="CJ12" s="116">
        <v>0</v>
      </c>
      <c r="CK12" s="116">
        <v>0</v>
      </c>
      <c r="CL12" s="116">
        <v>0</v>
      </c>
      <c r="CM12" s="116">
        <v>-1017.86</v>
      </c>
      <c r="CN12" s="116">
        <v>0</v>
      </c>
      <c r="CO12" s="116">
        <v>0</v>
      </c>
      <c r="CP12" s="116">
        <v>0</v>
      </c>
      <c r="CQ12" s="116">
        <v>0</v>
      </c>
      <c r="CR12" s="116">
        <v>0</v>
      </c>
      <c r="CS12" s="116">
        <v>0</v>
      </c>
      <c r="CT12" s="116">
        <v>0</v>
      </c>
      <c r="CU12" s="116">
        <v>0</v>
      </c>
      <c r="CV12" s="116">
        <v>0</v>
      </c>
      <c r="CW12" s="116">
        <v>0</v>
      </c>
      <c r="CX12" s="116">
        <v>0</v>
      </c>
      <c r="CY12" s="116">
        <v>0</v>
      </c>
      <c r="CZ12" s="116">
        <v>0</v>
      </c>
      <c r="DA12" s="116">
        <v>0</v>
      </c>
      <c r="DB12" s="116">
        <v>0</v>
      </c>
      <c r="DC12" s="116">
        <v>0</v>
      </c>
      <c r="DD12" s="116">
        <v>0</v>
      </c>
      <c r="DE12" s="116">
        <v>0</v>
      </c>
      <c r="DF12" s="116">
        <v>0</v>
      </c>
      <c r="DG12" s="116">
        <v>0</v>
      </c>
      <c r="DH12" s="116">
        <v>0</v>
      </c>
      <c r="DI12" s="116">
        <v>0</v>
      </c>
      <c r="DJ12" s="116">
        <v>0</v>
      </c>
      <c r="DK12" s="116">
        <v>0</v>
      </c>
      <c r="DL12" s="116">
        <v>0</v>
      </c>
      <c r="DM12" s="116">
        <v>0</v>
      </c>
      <c r="DN12" s="116">
        <v>0</v>
      </c>
      <c r="DO12" s="116">
        <v>0</v>
      </c>
      <c r="DP12" s="116">
        <v>0</v>
      </c>
      <c r="DQ12" s="116">
        <v>0</v>
      </c>
      <c r="DR12" s="116">
        <v>0</v>
      </c>
      <c r="DS12" s="116">
        <v>0</v>
      </c>
      <c r="DT12" s="116">
        <v>0.01</v>
      </c>
      <c r="DU12" s="116">
        <v>0</v>
      </c>
      <c r="DV12" s="116">
        <v>0</v>
      </c>
      <c r="DW12" s="116">
        <v>0</v>
      </c>
    </row>
    <row r="13" spans="1:127" x14ac:dyDescent="0.2">
      <c r="B13" s="111" t="s">
        <v>143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5">
        <v>232404.10335734897</v>
      </c>
      <c r="U13" s="15">
        <v>157586.84343671499</v>
      </c>
      <c r="V13" s="15">
        <v>118833.09101294399</v>
      </c>
      <c r="W13" s="15">
        <v>109754.64651913299</v>
      </c>
      <c r="X13" s="15">
        <v>134953.67796387398</v>
      </c>
      <c r="Y13" s="15">
        <v>247991.22119656496</v>
      </c>
      <c r="Z13" s="15">
        <v>628816.05870121496</v>
      </c>
      <c r="AA13" s="15">
        <v>712755.84760818887</v>
      </c>
      <c r="AB13" s="15">
        <v>682750.19474731293</v>
      </c>
      <c r="AC13" s="15">
        <v>506548.33745000092</v>
      </c>
      <c r="AD13" s="15">
        <v>474919.21287818695</v>
      </c>
      <c r="AE13" s="15">
        <v>398973.27444358997</v>
      </c>
      <c r="AF13" s="15">
        <v>-478505.75197234703</v>
      </c>
      <c r="AG13" s="15">
        <v>-255465.97774466997</v>
      </c>
      <c r="AH13" s="15">
        <v>-214446.47246076999</v>
      </c>
      <c r="AI13" s="15">
        <v>-230349.47244478401</v>
      </c>
      <c r="AJ13" s="15">
        <v>-345768.51990245399</v>
      </c>
      <c r="AK13" s="15">
        <v>-553187.41960007907</v>
      </c>
      <c r="AL13" s="15">
        <v>-1367142.9087079391</v>
      </c>
      <c r="AM13" s="15">
        <v>-1639900.0136366431</v>
      </c>
      <c r="AN13" s="15">
        <v>-1643893.9195623118</v>
      </c>
      <c r="AO13" s="15">
        <v>-1222570.5087724302</v>
      </c>
      <c r="AP13" s="15">
        <v>-1169969.8377493555</v>
      </c>
      <c r="AQ13" s="15">
        <v>-609352.00330536067</v>
      </c>
      <c r="AR13" s="15">
        <v>-882158.85966690071</v>
      </c>
      <c r="AS13" s="15">
        <v>-617991.01890936634</v>
      </c>
      <c r="AT13" s="15">
        <v>-531415.97368208366</v>
      </c>
      <c r="AU13" s="15">
        <v>-455794.67178841273</v>
      </c>
      <c r="AV13" s="15">
        <v>-668714.44697468798</v>
      </c>
      <c r="AW13" s="15">
        <v>-1370028.9228794824</v>
      </c>
      <c r="AX13" s="15">
        <v>-1914892.2998073981</v>
      </c>
      <c r="AY13" s="15">
        <v>-3783793.1607450638</v>
      </c>
      <c r="AZ13" s="15">
        <v>-4114426.62</v>
      </c>
      <c r="BA13" s="15">
        <v>-3203448.77</v>
      </c>
      <c r="BB13" s="15">
        <v>-2757217.59</v>
      </c>
      <c r="BC13" s="15">
        <v>-1863472.59</v>
      </c>
      <c r="BD13" s="15">
        <v>-1221247.8</v>
      </c>
      <c r="BE13" s="15">
        <v>-707427.97</v>
      </c>
      <c r="BF13" s="15">
        <v>-533202.71</v>
      </c>
      <c r="BG13" s="15">
        <v>-490962.37</v>
      </c>
      <c r="BH13" s="15">
        <v>-660304.89</v>
      </c>
      <c r="BI13" s="15">
        <v>-1738465.61</v>
      </c>
      <c r="BJ13" s="15">
        <v>-2792006.52</v>
      </c>
      <c r="BK13" s="15">
        <v>-3845934.17</v>
      </c>
      <c r="BL13" s="15">
        <v>-3320062.06</v>
      </c>
      <c r="BM13" s="15">
        <v>-3459780.43</v>
      </c>
      <c r="BN13" s="15">
        <v>-2928978.02</v>
      </c>
      <c r="BO13" s="15">
        <v>-2073810.24</v>
      </c>
      <c r="BP13" s="15">
        <v>-1765160.43</v>
      </c>
      <c r="BQ13" s="15">
        <v>-1448494.77</v>
      </c>
      <c r="BR13" s="15">
        <v>-1014610.79</v>
      </c>
      <c r="BS13" s="15">
        <v>-986023.64</v>
      </c>
      <c r="BT13" s="15">
        <v>-1388126.63</v>
      </c>
      <c r="BU13" s="15">
        <v>-3320242.04</v>
      </c>
      <c r="BV13" s="15">
        <v>-4851217.99</v>
      </c>
      <c r="BW13" s="15">
        <v>-6802234.71</v>
      </c>
      <c r="BX13" s="15">
        <v>-6722914.8399999999</v>
      </c>
      <c r="BY13" s="15">
        <v>-8099498.2999999998</v>
      </c>
      <c r="BZ13" s="15">
        <v>-5727643.04</v>
      </c>
      <c r="CA13" s="15">
        <v>-3528557.6</v>
      </c>
      <c r="CB13" s="15">
        <v>-316552.15999999997</v>
      </c>
      <c r="CC13" s="15">
        <v>-342345.85</v>
      </c>
      <c r="CD13" s="15">
        <v>-261872.74</v>
      </c>
      <c r="CE13" s="15">
        <v>-241287.91</v>
      </c>
      <c r="CF13" s="15">
        <v>-341362.55</v>
      </c>
      <c r="CG13" s="15">
        <v>-994874.36</v>
      </c>
      <c r="CH13" s="15">
        <v>-1285099.5900000001</v>
      </c>
      <c r="CI13" s="15">
        <v>-1612452.02</v>
      </c>
      <c r="CJ13" s="15">
        <v>-1638008.71</v>
      </c>
      <c r="CK13" s="15">
        <v>-1532603.42</v>
      </c>
      <c r="CL13" s="15">
        <v>-1493155.43</v>
      </c>
      <c r="CM13" s="15">
        <v>-883368.69</v>
      </c>
      <c r="CN13" s="15">
        <v>-331877.58</v>
      </c>
      <c r="CO13" s="15">
        <v>-261762.35</v>
      </c>
      <c r="CP13" s="15">
        <v>-185352.71</v>
      </c>
      <c r="CQ13" s="15">
        <v>-163386.28</v>
      </c>
      <c r="CR13" s="15">
        <v>-189765.43</v>
      </c>
      <c r="CS13" s="15">
        <v>-482414.18</v>
      </c>
      <c r="CT13" s="15">
        <v>-845781.32</v>
      </c>
      <c r="CU13" s="15">
        <v>-1018333.27</v>
      </c>
      <c r="CV13" s="15">
        <v>-1037272.26</v>
      </c>
      <c r="CW13" s="15">
        <v>-1058440.47</v>
      </c>
      <c r="CX13" s="15">
        <v>-922450.93</v>
      </c>
      <c r="CY13" s="15">
        <v>-529427.41</v>
      </c>
      <c r="CZ13" s="15">
        <v>-657800.73</v>
      </c>
      <c r="DA13" s="15">
        <v>-380068.09</v>
      </c>
      <c r="DB13" s="15">
        <v>-271607.90000000002</v>
      </c>
      <c r="DC13" s="15">
        <v>-285940.40999999997</v>
      </c>
      <c r="DD13" s="15">
        <v>-411888.88</v>
      </c>
      <c r="DE13" s="15">
        <v>-1010912.47</v>
      </c>
      <c r="DF13" s="15">
        <v>-1399194.16</v>
      </c>
      <c r="DG13" s="15">
        <v>-2228190.27</v>
      </c>
      <c r="DH13" s="14">
        <f>-'Sch23&amp;53 Deferral Calc'!C38</f>
        <v>-2131788.1</v>
      </c>
      <c r="DI13" s="14">
        <f>-'Sch23&amp;53 Deferral Calc'!D38</f>
        <v>-1749393.41</v>
      </c>
      <c r="DJ13" s="14">
        <f>-'Sch23&amp;53 Deferral Calc'!E38</f>
        <v>-1481077.14</v>
      </c>
      <c r="DK13" s="14">
        <f>-'Sch23&amp;53 Deferral Calc'!F38</f>
        <v>-1304771.47</v>
      </c>
      <c r="DL13" s="14">
        <f>-'Sch23&amp;53 Deferral Calc'!G38</f>
        <v>-643920.67000000004</v>
      </c>
      <c r="DM13" s="14">
        <f>-'Sch23&amp;53 Deferral Calc'!H38</f>
        <v>-338913.1</v>
      </c>
      <c r="DN13" s="14">
        <f>-'Sch23&amp;53 Deferral Calc'!I38</f>
        <v>-219378.39</v>
      </c>
      <c r="DO13" s="14">
        <f>-'Sch23&amp;53 Deferral Calc'!J38</f>
        <v>-196451.27</v>
      </c>
      <c r="DP13" s="14">
        <f>-'Sch23&amp;53 Deferral Calc'!K38</f>
        <v>-228969.78</v>
      </c>
      <c r="DQ13" s="14">
        <f>-'Sch23&amp;53 Deferral Calc'!L38</f>
        <v>-499437.6</v>
      </c>
      <c r="DR13" s="14">
        <f>-'Sch23&amp;53 Deferral Calc'!M38</f>
        <v>-1333736.01</v>
      </c>
      <c r="DS13" s="14">
        <f>-'Sch23&amp;53 Deferral Calc'!N38</f>
        <v>-1662410.83</v>
      </c>
      <c r="DT13" s="14">
        <f>-('Sch23&amp;53 Deferral Calc'!O38+'Sch23&amp;53 Deferral Calc'!P38)</f>
        <v>-1403977.5899999999</v>
      </c>
      <c r="DU13" s="14">
        <f>-'Sch23&amp;53 Deferral Calc'!Q38</f>
        <v>-1359747.7</v>
      </c>
      <c r="DV13" s="14">
        <f>-'Amort Estimate'!D15</f>
        <v>-1162852.0345144391</v>
      </c>
      <c r="DW13" s="14">
        <f>-'Amort Estimate'!E15</f>
        <v>-798800.86169934447</v>
      </c>
    </row>
    <row r="14" spans="1:127" x14ac:dyDescent="0.2">
      <c r="B14" s="4" t="s">
        <v>144</v>
      </c>
      <c r="D14" s="16">
        <f t="shared" ref="D14:AI14" si="63">SUM(D10:D13)</f>
        <v>0</v>
      </c>
      <c r="E14" s="16">
        <f t="shared" si="63"/>
        <v>0</v>
      </c>
      <c r="F14" s="16">
        <f t="shared" si="63"/>
        <v>0</v>
      </c>
      <c r="G14" s="16">
        <f t="shared" si="63"/>
        <v>0</v>
      </c>
      <c r="H14" s="16">
        <f t="shared" si="63"/>
        <v>0</v>
      </c>
      <c r="I14" s="16">
        <f t="shared" si="63"/>
        <v>0</v>
      </c>
      <c r="J14" s="16">
        <f t="shared" si="63"/>
        <v>0</v>
      </c>
      <c r="K14" s="16">
        <f t="shared" si="63"/>
        <v>0</v>
      </c>
      <c r="L14" s="16">
        <f t="shared" si="63"/>
        <v>0</v>
      </c>
      <c r="M14" s="16">
        <f t="shared" si="63"/>
        <v>0</v>
      </c>
      <c r="N14" s="16">
        <f t="shared" si="63"/>
        <v>0</v>
      </c>
      <c r="O14" s="16">
        <f t="shared" si="63"/>
        <v>0</v>
      </c>
      <c r="P14" s="16">
        <f t="shared" si="63"/>
        <v>0</v>
      </c>
      <c r="Q14" s="16">
        <f t="shared" si="63"/>
        <v>0</v>
      </c>
      <c r="R14" s="16">
        <f t="shared" si="63"/>
        <v>0</v>
      </c>
      <c r="S14" s="16">
        <f t="shared" si="63"/>
        <v>0</v>
      </c>
      <c r="T14" s="16">
        <f t="shared" si="63"/>
        <v>-5222526.7040983113</v>
      </c>
      <c r="U14" s="16">
        <f t="shared" si="63"/>
        <v>157586.84343671499</v>
      </c>
      <c r="V14" s="16">
        <f t="shared" si="63"/>
        <v>118833.09101294399</v>
      </c>
      <c r="W14" s="16">
        <f t="shared" si="63"/>
        <v>109754.64651913299</v>
      </c>
      <c r="X14" s="16">
        <f t="shared" si="63"/>
        <v>134953.67796387398</v>
      </c>
      <c r="Y14" s="16">
        <f t="shared" si="63"/>
        <v>247991.22119656496</v>
      </c>
      <c r="Z14" s="16">
        <f t="shared" si="63"/>
        <v>628816.05870121496</v>
      </c>
      <c r="AA14" s="16">
        <f t="shared" si="63"/>
        <v>712755.84760818887</v>
      </c>
      <c r="AB14" s="16">
        <f t="shared" si="63"/>
        <v>682750.19474731293</v>
      </c>
      <c r="AC14" s="16">
        <f t="shared" si="63"/>
        <v>506548.33745000092</v>
      </c>
      <c r="AD14" s="16">
        <f t="shared" si="63"/>
        <v>474919.21287818695</v>
      </c>
      <c r="AE14" s="16">
        <f t="shared" si="63"/>
        <v>398973.27444358997</v>
      </c>
      <c r="AF14" s="16">
        <f t="shared" si="63"/>
        <v>12006082.14284193</v>
      </c>
      <c r="AG14" s="16">
        <f t="shared" si="63"/>
        <v>-255465.97774466997</v>
      </c>
      <c r="AH14" s="16">
        <f t="shared" si="63"/>
        <v>-214446.47246076999</v>
      </c>
      <c r="AI14" s="16">
        <f t="shared" si="63"/>
        <v>-230349.47244478401</v>
      </c>
      <c r="AJ14" s="16">
        <f t="shared" ref="AJ14:BO14" si="64">SUM(AJ10:AJ13)</f>
        <v>-345768.51990245399</v>
      </c>
      <c r="AK14" s="16">
        <f t="shared" si="64"/>
        <v>-553187.41960007907</v>
      </c>
      <c r="AL14" s="16">
        <f t="shared" si="64"/>
        <v>-1367142.9087079391</v>
      </c>
      <c r="AM14" s="16">
        <f t="shared" si="64"/>
        <v>-1639900.0136366431</v>
      </c>
      <c r="AN14" s="16">
        <f t="shared" si="64"/>
        <v>-1643893.9195623118</v>
      </c>
      <c r="AO14" s="16">
        <f t="shared" si="64"/>
        <v>-1222570.5087724302</v>
      </c>
      <c r="AP14" s="16">
        <f t="shared" si="64"/>
        <v>-1169969.8377493555</v>
      </c>
      <c r="AQ14" s="16">
        <f t="shared" si="64"/>
        <v>-609352.00330536067</v>
      </c>
      <c r="AR14" s="16">
        <f t="shared" si="64"/>
        <v>20877795.270436384</v>
      </c>
      <c r="AS14" s="16">
        <f t="shared" si="64"/>
        <v>-617991.01890936634</v>
      </c>
      <c r="AT14" s="16">
        <f t="shared" si="64"/>
        <v>-531415.97368208366</v>
      </c>
      <c r="AU14" s="16">
        <f t="shared" si="64"/>
        <v>-455794.67178841273</v>
      </c>
      <c r="AV14" s="16">
        <f t="shared" si="64"/>
        <v>-668714.44697468798</v>
      </c>
      <c r="AW14" s="16">
        <f t="shared" si="64"/>
        <v>-1370028.9228794824</v>
      </c>
      <c r="AX14" s="16">
        <f t="shared" si="64"/>
        <v>-1914892.2998073981</v>
      </c>
      <c r="AY14" s="16">
        <f t="shared" si="64"/>
        <v>-3783793.1607450638</v>
      </c>
      <c r="AZ14" s="16">
        <f t="shared" si="64"/>
        <v>-4114426.62</v>
      </c>
      <c r="BA14" s="16">
        <f t="shared" si="64"/>
        <v>-3203448.77</v>
      </c>
      <c r="BB14" s="16">
        <f t="shared" si="64"/>
        <v>-2757217.59</v>
      </c>
      <c r="BC14" s="16">
        <f t="shared" si="64"/>
        <v>-1863472.59</v>
      </c>
      <c r="BD14" s="16">
        <f t="shared" si="64"/>
        <v>21515348.789999999</v>
      </c>
      <c r="BE14" s="16">
        <f t="shared" si="64"/>
        <v>-707427.97</v>
      </c>
      <c r="BF14" s="16">
        <f t="shared" si="64"/>
        <v>-533202.71</v>
      </c>
      <c r="BG14" s="16">
        <f t="shared" si="64"/>
        <v>-490962.37</v>
      </c>
      <c r="BH14" s="16">
        <f t="shared" si="64"/>
        <v>-660304.89</v>
      </c>
      <c r="BI14" s="16">
        <f t="shared" si="64"/>
        <v>-1738465.61</v>
      </c>
      <c r="BJ14" s="16">
        <f t="shared" si="64"/>
        <v>-2792006.52</v>
      </c>
      <c r="BK14" s="16">
        <f t="shared" si="64"/>
        <v>-3845934.17</v>
      </c>
      <c r="BL14" s="16">
        <f t="shared" si="64"/>
        <v>-3320062.06</v>
      </c>
      <c r="BM14" s="16">
        <f t="shared" si="64"/>
        <v>-3459780.43</v>
      </c>
      <c r="BN14" s="16">
        <f t="shared" si="64"/>
        <v>-2928978.02</v>
      </c>
      <c r="BO14" s="16">
        <f t="shared" si="64"/>
        <v>-2073810.24</v>
      </c>
      <c r="BP14" s="16">
        <f t="shared" ref="BP14:CU14" si="65">SUM(BP10:BP13)</f>
        <v>45298879.582699664</v>
      </c>
      <c r="BQ14" s="16">
        <f t="shared" si="65"/>
        <v>-1448494.77</v>
      </c>
      <c r="BR14" s="16">
        <f t="shared" si="65"/>
        <v>-1014610.79</v>
      </c>
      <c r="BS14" s="16">
        <f t="shared" si="65"/>
        <v>-986023.64</v>
      </c>
      <c r="BT14" s="16">
        <f t="shared" si="65"/>
        <v>-1388126.63</v>
      </c>
      <c r="BU14" s="16">
        <f t="shared" si="65"/>
        <v>-3320242.04</v>
      </c>
      <c r="BV14" s="16">
        <f t="shared" si="65"/>
        <v>-4851217.99</v>
      </c>
      <c r="BW14" s="16">
        <f t="shared" si="65"/>
        <v>-6802234.71</v>
      </c>
      <c r="BX14" s="16">
        <f t="shared" si="65"/>
        <v>-6722914.8399999999</v>
      </c>
      <c r="BY14" s="16">
        <f t="shared" si="65"/>
        <v>-8099498.2999999998</v>
      </c>
      <c r="BZ14" s="16">
        <f t="shared" si="65"/>
        <v>-5727643.04</v>
      </c>
      <c r="CA14" s="16">
        <f t="shared" si="65"/>
        <v>-3528557.6</v>
      </c>
      <c r="CB14" s="16">
        <f t="shared" si="65"/>
        <v>10419060.604834132</v>
      </c>
      <c r="CC14" s="16">
        <f t="shared" si="65"/>
        <v>-342345.85</v>
      </c>
      <c r="CD14" s="16">
        <f t="shared" si="65"/>
        <v>-261872.74</v>
      </c>
      <c r="CE14" s="16">
        <f t="shared" si="65"/>
        <v>-241287.91</v>
      </c>
      <c r="CF14" s="16">
        <f t="shared" si="65"/>
        <v>-341362.55</v>
      </c>
      <c r="CG14" s="16">
        <f t="shared" si="65"/>
        <v>-994874.36</v>
      </c>
      <c r="CH14" s="16">
        <f t="shared" si="65"/>
        <v>-1285099.5900000001</v>
      </c>
      <c r="CI14" s="16">
        <f t="shared" si="65"/>
        <v>-1612452.02</v>
      </c>
      <c r="CJ14" s="16">
        <f t="shared" si="65"/>
        <v>-1638008.71</v>
      </c>
      <c r="CK14" s="16">
        <f t="shared" si="65"/>
        <v>-1532603.42</v>
      </c>
      <c r="CL14" s="16">
        <f t="shared" si="65"/>
        <v>-1493155.43</v>
      </c>
      <c r="CM14" s="16">
        <f t="shared" si="65"/>
        <v>-884386.54999999993</v>
      </c>
      <c r="CN14" s="16">
        <f t="shared" si="65"/>
        <v>5316708.8299999991</v>
      </c>
      <c r="CO14" s="16">
        <f t="shared" si="65"/>
        <v>-261762.35</v>
      </c>
      <c r="CP14" s="16">
        <f t="shared" si="65"/>
        <v>-185352.71</v>
      </c>
      <c r="CQ14" s="16">
        <f t="shared" si="65"/>
        <v>-163386.28</v>
      </c>
      <c r="CR14" s="16">
        <f t="shared" si="65"/>
        <v>-189765.43</v>
      </c>
      <c r="CS14" s="16">
        <f t="shared" si="65"/>
        <v>-482414.18</v>
      </c>
      <c r="CT14" s="16">
        <f t="shared" si="65"/>
        <v>-845781.32</v>
      </c>
      <c r="CU14" s="16">
        <f t="shared" si="65"/>
        <v>-1018333.27</v>
      </c>
      <c r="CV14" s="16">
        <f t="shared" ref="CV14:DW14" si="66">SUM(CV10:CV13)</f>
        <v>-1037272.26</v>
      </c>
      <c r="CW14" s="16">
        <f t="shared" si="66"/>
        <v>-1058440.47</v>
      </c>
      <c r="CX14" s="16">
        <f t="shared" si="66"/>
        <v>-922450.93</v>
      </c>
      <c r="CY14" s="16">
        <f t="shared" si="66"/>
        <v>-529427.41</v>
      </c>
      <c r="CZ14" s="16">
        <f t="shared" si="66"/>
        <v>12816693.08</v>
      </c>
      <c r="DA14" s="16">
        <f t="shared" si="66"/>
        <v>-380068.09</v>
      </c>
      <c r="DB14" s="16">
        <f t="shared" si="66"/>
        <v>-271607.90000000002</v>
      </c>
      <c r="DC14" s="16">
        <f t="shared" si="66"/>
        <v>-285940.40999999997</v>
      </c>
      <c r="DD14" s="16">
        <f t="shared" si="66"/>
        <v>-411888.88</v>
      </c>
      <c r="DE14" s="16">
        <f t="shared" ref="DE14:DH14" si="67">SUM(DE10:DE13)</f>
        <v>-1010912.47</v>
      </c>
      <c r="DF14" s="16">
        <f t="shared" si="67"/>
        <v>-1399194.16</v>
      </c>
      <c r="DG14" s="16">
        <f t="shared" si="67"/>
        <v>-2228190.27</v>
      </c>
      <c r="DH14" s="16">
        <f t="shared" si="67"/>
        <v>-2131788.1</v>
      </c>
      <c r="DI14" s="16">
        <f t="shared" si="66"/>
        <v>-1749393.41</v>
      </c>
      <c r="DJ14" s="16">
        <f t="shared" si="66"/>
        <v>-1481077.14</v>
      </c>
      <c r="DK14" s="16">
        <f t="shared" si="66"/>
        <v>-1304771.47</v>
      </c>
      <c r="DL14" s="16">
        <f t="shared" si="66"/>
        <v>8450926.4099999983</v>
      </c>
      <c r="DM14" s="16">
        <f t="shared" si="66"/>
        <v>-338913.1</v>
      </c>
      <c r="DN14" s="16">
        <f t="shared" si="66"/>
        <v>-219378.39</v>
      </c>
      <c r="DO14" s="16">
        <f t="shared" si="66"/>
        <v>-196451.27</v>
      </c>
      <c r="DP14" s="16">
        <f t="shared" si="66"/>
        <v>-228969.78</v>
      </c>
      <c r="DQ14" s="16">
        <f t="shared" si="66"/>
        <v>-499437.6</v>
      </c>
      <c r="DR14" s="16">
        <f t="shared" si="66"/>
        <v>-1333736.01</v>
      </c>
      <c r="DS14" s="16">
        <f t="shared" si="66"/>
        <v>-1662410.83</v>
      </c>
      <c r="DT14" s="16">
        <f t="shared" si="66"/>
        <v>-1403977.5799999998</v>
      </c>
      <c r="DU14" s="16">
        <f t="shared" si="66"/>
        <v>-1359747.7</v>
      </c>
      <c r="DV14" s="16">
        <f t="shared" si="66"/>
        <v>-1162852.0345144391</v>
      </c>
      <c r="DW14" s="16">
        <f t="shared" si="66"/>
        <v>-798800.86169934447</v>
      </c>
    </row>
    <row r="15" spans="1:127" x14ac:dyDescent="0.2">
      <c r="B15" s="4" t="s">
        <v>145</v>
      </c>
      <c r="D15" s="11">
        <f t="shared" ref="D15:AI15" si="68">D9+D14</f>
        <v>0</v>
      </c>
      <c r="E15" s="11">
        <f t="shared" si="68"/>
        <v>0</v>
      </c>
      <c r="F15" s="11">
        <f t="shared" si="68"/>
        <v>0</v>
      </c>
      <c r="G15" s="11">
        <f t="shared" si="68"/>
        <v>0</v>
      </c>
      <c r="H15" s="11">
        <f t="shared" si="68"/>
        <v>0</v>
      </c>
      <c r="I15" s="11">
        <f t="shared" si="68"/>
        <v>0</v>
      </c>
      <c r="J15" s="11">
        <f t="shared" si="68"/>
        <v>0</v>
      </c>
      <c r="K15" s="11">
        <f t="shared" si="68"/>
        <v>0</v>
      </c>
      <c r="L15" s="11">
        <f t="shared" si="68"/>
        <v>0</v>
      </c>
      <c r="M15" s="11">
        <f t="shared" si="68"/>
        <v>0</v>
      </c>
      <c r="N15" s="11">
        <f t="shared" si="68"/>
        <v>0</v>
      </c>
      <c r="O15" s="11">
        <f t="shared" si="68"/>
        <v>0</v>
      </c>
      <c r="P15" s="11">
        <f t="shared" si="68"/>
        <v>0</v>
      </c>
      <c r="Q15" s="11">
        <f t="shared" si="68"/>
        <v>0</v>
      </c>
      <c r="R15" s="11">
        <f t="shared" si="68"/>
        <v>0</v>
      </c>
      <c r="S15" s="11">
        <f t="shared" si="68"/>
        <v>0</v>
      </c>
      <c r="T15" s="11">
        <f t="shared" si="68"/>
        <v>-5222526.7040983113</v>
      </c>
      <c r="U15" s="11">
        <f t="shared" si="68"/>
        <v>-5064939.8606615961</v>
      </c>
      <c r="V15" s="11">
        <f t="shared" si="68"/>
        <v>-4946106.7696486525</v>
      </c>
      <c r="W15" s="11">
        <f t="shared" si="68"/>
        <v>-4836352.1231295196</v>
      </c>
      <c r="X15" s="11">
        <f t="shared" si="68"/>
        <v>-4701398.4451656453</v>
      </c>
      <c r="Y15" s="11">
        <f t="shared" si="68"/>
        <v>-4453407.2239690805</v>
      </c>
      <c r="Z15" s="11">
        <f t="shared" si="68"/>
        <v>-3824591.1652678656</v>
      </c>
      <c r="AA15" s="11">
        <f t="shared" si="68"/>
        <v>-3111835.317659677</v>
      </c>
      <c r="AB15" s="11">
        <f t="shared" si="68"/>
        <v>-2429085.1229123641</v>
      </c>
      <c r="AC15" s="11">
        <f t="shared" si="68"/>
        <v>-1922536.7854623632</v>
      </c>
      <c r="AD15" s="11">
        <f t="shared" si="68"/>
        <v>-1447617.5725841762</v>
      </c>
      <c r="AE15" s="11">
        <f t="shared" si="68"/>
        <v>-1048644.2981405864</v>
      </c>
      <c r="AF15" s="11">
        <f t="shared" si="68"/>
        <v>10957437.844701342</v>
      </c>
      <c r="AG15" s="11">
        <f t="shared" si="68"/>
        <v>10701971.866956672</v>
      </c>
      <c r="AH15" s="11">
        <f t="shared" si="68"/>
        <v>10487525.394495903</v>
      </c>
      <c r="AI15" s="11">
        <f t="shared" si="68"/>
        <v>10257175.922051119</v>
      </c>
      <c r="AJ15" s="11">
        <f t="shared" ref="AJ15:BO15" si="69">AJ9+AJ14</f>
        <v>9911407.402148664</v>
      </c>
      <c r="AK15" s="11">
        <f t="shared" si="69"/>
        <v>9358219.9825485852</v>
      </c>
      <c r="AL15" s="11">
        <f t="shared" si="69"/>
        <v>7991077.0738406461</v>
      </c>
      <c r="AM15" s="11">
        <f t="shared" si="69"/>
        <v>6351177.060204003</v>
      </c>
      <c r="AN15" s="11">
        <f t="shared" si="69"/>
        <v>4707283.1406416912</v>
      </c>
      <c r="AO15" s="11">
        <f t="shared" si="69"/>
        <v>3484712.6318692612</v>
      </c>
      <c r="AP15" s="11">
        <f t="shared" si="69"/>
        <v>2314742.7941199057</v>
      </c>
      <c r="AQ15" s="11">
        <f t="shared" si="69"/>
        <v>1705390.790814545</v>
      </c>
      <c r="AR15" s="11">
        <f t="shared" si="69"/>
        <v>22583186.061250929</v>
      </c>
      <c r="AS15" s="11">
        <f t="shared" si="69"/>
        <v>21965195.042341564</v>
      </c>
      <c r="AT15" s="11">
        <f t="shared" si="69"/>
        <v>21433779.068659481</v>
      </c>
      <c r="AU15" s="11">
        <f t="shared" si="69"/>
        <v>20977984.396871068</v>
      </c>
      <c r="AV15" s="11">
        <f t="shared" si="69"/>
        <v>20309269.94989638</v>
      </c>
      <c r="AW15" s="11">
        <f t="shared" si="69"/>
        <v>18939241.027016897</v>
      </c>
      <c r="AX15" s="11">
        <f t="shared" si="69"/>
        <v>17024348.727209497</v>
      </c>
      <c r="AY15" s="11">
        <f t="shared" si="69"/>
        <v>13240555.566464433</v>
      </c>
      <c r="AZ15" s="11">
        <f t="shared" si="69"/>
        <v>9126128.9464644343</v>
      </c>
      <c r="BA15" s="11">
        <f t="shared" si="69"/>
        <v>5922680.1764644347</v>
      </c>
      <c r="BB15" s="11">
        <f t="shared" si="69"/>
        <v>3165462.5864644349</v>
      </c>
      <c r="BC15" s="11">
        <f t="shared" si="69"/>
        <v>1301989.9964644348</v>
      </c>
      <c r="BD15" s="11">
        <f t="shared" si="69"/>
        <v>22817338.786464434</v>
      </c>
      <c r="BE15" s="11">
        <f t="shared" si="69"/>
        <v>22109910.816464435</v>
      </c>
      <c r="BF15" s="11">
        <f t="shared" si="69"/>
        <v>21576708.106464434</v>
      </c>
      <c r="BG15" s="11">
        <f t="shared" si="69"/>
        <v>21085745.736464433</v>
      </c>
      <c r="BH15" s="11">
        <f t="shared" si="69"/>
        <v>20425440.846464433</v>
      </c>
      <c r="BI15" s="11">
        <f t="shared" si="69"/>
        <v>18686975.236464433</v>
      </c>
      <c r="BJ15" s="11">
        <f t="shared" si="69"/>
        <v>15894968.716464434</v>
      </c>
      <c r="BK15" s="11">
        <f t="shared" si="69"/>
        <v>12049034.546464434</v>
      </c>
      <c r="BL15" s="11">
        <f t="shared" si="69"/>
        <v>8728972.4864644334</v>
      </c>
      <c r="BM15" s="11">
        <f t="shared" si="69"/>
        <v>5269192.0564644337</v>
      </c>
      <c r="BN15" s="11">
        <f t="shared" si="69"/>
        <v>2340214.0364644337</v>
      </c>
      <c r="BO15" s="11">
        <f t="shared" si="69"/>
        <v>266403.79646443366</v>
      </c>
      <c r="BP15" s="11">
        <f t="shared" ref="BP15:CU15" si="70">BP9+BP14</f>
        <v>45565283.3791641</v>
      </c>
      <c r="BQ15" s="11">
        <f t="shared" si="70"/>
        <v>44116788.609164096</v>
      </c>
      <c r="BR15" s="11">
        <f t="shared" si="70"/>
        <v>43102177.819164097</v>
      </c>
      <c r="BS15" s="11">
        <f t="shared" si="70"/>
        <v>42116154.179164097</v>
      </c>
      <c r="BT15" s="11">
        <f t="shared" si="70"/>
        <v>40728027.549164094</v>
      </c>
      <c r="BU15" s="11">
        <f t="shared" si="70"/>
        <v>37407785.509164095</v>
      </c>
      <c r="BV15" s="11">
        <f t="shared" si="70"/>
        <v>32556567.519164093</v>
      </c>
      <c r="BW15" s="11">
        <f t="shared" si="70"/>
        <v>25754332.809164092</v>
      </c>
      <c r="BX15" s="11">
        <f t="shared" si="70"/>
        <v>19031417.969164092</v>
      </c>
      <c r="BY15" s="11">
        <f t="shared" si="70"/>
        <v>10931919.669164091</v>
      </c>
      <c r="BZ15" s="11">
        <f t="shared" si="70"/>
        <v>5204276.6291640913</v>
      </c>
      <c r="CA15" s="11">
        <f t="shared" si="70"/>
        <v>1675719.0291640912</v>
      </c>
      <c r="CB15" s="11">
        <f t="shared" si="70"/>
        <v>12094779.633998223</v>
      </c>
      <c r="CC15" s="11">
        <f t="shared" si="70"/>
        <v>11752433.783998223</v>
      </c>
      <c r="CD15" s="11">
        <f t="shared" si="70"/>
        <v>11490561.043998223</v>
      </c>
      <c r="CE15" s="11">
        <f t="shared" si="70"/>
        <v>11249273.133998223</v>
      </c>
      <c r="CF15" s="11">
        <f t="shared" si="70"/>
        <v>10907910.583998222</v>
      </c>
      <c r="CG15" s="11">
        <f t="shared" si="70"/>
        <v>9913036.2239982225</v>
      </c>
      <c r="CH15" s="11">
        <f t="shared" si="70"/>
        <v>8627936.6339982226</v>
      </c>
      <c r="CI15" s="11">
        <f t="shared" si="70"/>
        <v>7015484.6139982231</v>
      </c>
      <c r="CJ15" s="11">
        <f t="shared" si="70"/>
        <v>5377475.9039982231</v>
      </c>
      <c r="CK15" s="11">
        <f t="shared" si="70"/>
        <v>3844872.4839982232</v>
      </c>
      <c r="CL15" s="11">
        <f t="shared" si="70"/>
        <v>2351717.0539982235</v>
      </c>
      <c r="CM15" s="11">
        <f t="shared" si="70"/>
        <v>1467330.5039982237</v>
      </c>
      <c r="CN15" s="11">
        <f t="shared" si="70"/>
        <v>6784039.3339982228</v>
      </c>
      <c r="CO15" s="11">
        <f t="shared" si="70"/>
        <v>6522276.9839982232</v>
      </c>
      <c r="CP15" s="11">
        <f t="shared" si="70"/>
        <v>6336924.2739982232</v>
      </c>
      <c r="CQ15" s="11">
        <f t="shared" si="70"/>
        <v>6173537.993998223</v>
      </c>
      <c r="CR15" s="11">
        <f t="shared" si="70"/>
        <v>5983772.5639982233</v>
      </c>
      <c r="CS15" s="11">
        <f t="shared" si="70"/>
        <v>5501358.3839982236</v>
      </c>
      <c r="CT15" s="11">
        <f t="shared" si="70"/>
        <v>4655577.0639982233</v>
      </c>
      <c r="CU15" s="11">
        <f t="shared" si="70"/>
        <v>3637243.7939982233</v>
      </c>
      <c r="CV15" s="11">
        <f t="shared" ref="CV15:DW15" si="71">CV9+CV14</f>
        <v>2599971.533998223</v>
      </c>
      <c r="CW15" s="11">
        <f t="shared" si="71"/>
        <v>1541531.063998223</v>
      </c>
      <c r="CX15" s="11">
        <f t="shared" si="71"/>
        <v>619080.133998223</v>
      </c>
      <c r="CY15" s="11">
        <f t="shared" si="71"/>
        <v>89652.723998222966</v>
      </c>
      <c r="CZ15" s="11">
        <f t="shared" si="71"/>
        <v>12906345.803998223</v>
      </c>
      <c r="DA15" s="11">
        <f t="shared" si="71"/>
        <v>12526277.713998223</v>
      </c>
      <c r="DB15" s="11">
        <f t="shared" si="71"/>
        <v>12254669.813998222</v>
      </c>
      <c r="DC15" s="11">
        <f t="shared" si="71"/>
        <v>11968729.403998222</v>
      </c>
      <c r="DD15" s="11">
        <f t="shared" si="71"/>
        <v>11556840.523998221</v>
      </c>
      <c r="DE15" s="11">
        <f t="shared" ref="DE15:DH15" si="72">DE9+DE14</f>
        <v>10545928.053998221</v>
      </c>
      <c r="DF15" s="11">
        <f t="shared" si="72"/>
        <v>9146733.8939982206</v>
      </c>
      <c r="DG15" s="11">
        <f t="shared" si="72"/>
        <v>6918543.623998221</v>
      </c>
      <c r="DH15" s="11">
        <f t="shared" si="72"/>
        <v>4786755.5239982214</v>
      </c>
      <c r="DI15" s="11">
        <f t="shared" si="71"/>
        <v>3037362.1139982212</v>
      </c>
      <c r="DJ15" s="11">
        <f t="shared" si="71"/>
        <v>1556284.9739982213</v>
      </c>
      <c r="DK15" s="11">
        <f t="shared" si="71"/>
        <v>251513.50399822136</v>
      </c>
      <c r="DL15" s="11">
        <f t="shared" si="71"/>
        <v>8702439.9139982201</v>
      </c>
      <c r="DM15" s="11">
        <f t="shared" si="71"/>
        <v>8363526.8139982205</v>
      </c>
      <c r="DN15" s="11">
        <f t="shared" si="71"/>
        <v>8144148.4239982208</v>
      </c>
      <c r="DO15" s="11">
        <f t="shared" si="71"/>
        <v>7947697.1539982213</v>
      </c>
      <c r="DP15" s="11">
        <f t="shared" si="71"/>
        <v>7718727.373998221</v>
      </c>
      <c r="DQ15" s="11">
        <f t="shared" si="71"/>
        <v>7219289.7739982214</v>
      </c>
      <c r="DR15" s="11">
        <f t="shared" si="71"/>
        <v>5885553.7639982216</v>
      </c>
      <c r="DS15" s="11">
        <f t="shared" si="71"/>
        <v>4223142.9339982215</v>
      </c>
      <c r="DT15" s="11">
        <f t="shared" si="71"/>
        <v>2819165.3539982215</v>
      </c>
      <c r="DU15" s="11">
        <f t="shared" si="71"/>
        <v>1459417.6539982215</v>
      </c>
      <c r="DV15" s="11">
        <f t="shared" si="71"/>
        <v>296565.61948378244</v>
      </c>
      <c r="DW15" s="11">
        <f t="shared" si="71"/>
        <v>-502235.24221556203</v>
      </c>
    </row>
    <row r="16" spans="1:127" x14ac:dyDescent="0.2">
      <c r="C16" s="12"/>
      <c r="F16" s="4"/>
    </row>
    <row r="17" spans="1:127" x14ac:dyDescent="0.2">
      <c r="A17" s="52" t="s">
        <v>300</v>
      </c>
      <c r="C17" s="78">
        <v>18239092</v>
      </c>
      <c r="F17" s="4"/>
    </row>
    <row r="18" spans="1:127" x14ac:dyDescent="0.2">
      <c r="B18" s="4" t="s">
        <v>141</v>
      </c>
      <c r="C18" s="78">
        <v>25400422</v>
      </c>
      <c r="D18" s="11">
        <v>0</v>
      </c>
      <c r="E18" s="11">
        <f t="shared" ref="E18:M18" si="73">D24</f>
        <v>0</v>
      </c>
      <c r="F18" s="11">
        <f t="shared" si="73"/>
        <v>0</v>
      </c>
      <c r="G18" s="11">
        <f t="shared" si="73"/>
        <v>0</v>
      </c>
      <c r="H18" s="11">
        <f t="shared" si="73"/>
        <v>0</v>
      </c>
      <c r="I18" s="11">
        <f t="shared" si="73"/>
        <v>0</v>
      </c>
      <c r="J18" s="11">
        <f t="shared" si="73"/>
        <v>0</v>
      </c>
      <c r="K18" s="11">
        <f t="shared" si="73"/>
        <v>0</v>
      </c>
      <c r="L18" s="11">
        <f t="shared" si="73"/>
        <v>0</v>
      </c>
      <c r="M18" s="11">
        <f t="shared" si="73"/>
        <v>0</v>
      </c>
      <c r="N18" s="11">
        <f>M24</f>
        <v>0</v>
      </c>
      <c r="O18" s="11">
        <f>N24</f>
        <v>0</v>
      </c>
      <c r="P18" s="11">
        <f t="shared" ref="P18:BK18" si="74">O24</f>
        <v>0</v>
      </c>
      <c r="Q18" s="11">
        <f t="shared" si="74"/>
        <v>0</v>
      </c>
      <c r="R18" s="11">
        <f t="shared" si="74"/>
        <v>0</v>
      </c>
      <c r="S18" s="11">
        <f t="shared" si="74"/>
        <v>0</v>
      </c>
      <c r="T18" s="11">
        <f t="shared" si="74"/>
        <v>0</v>
      </c>
      <c r="U18" s="11">
        <f t="shared" si="74"/>
        <v>238053.66538763192</v>
      </c>
      <c r="V18" s="11">
        <f t="shared" si="74"/>
        <v>230586.59001145011</v>
      </c>
      <c r="W18" s="11">
        <f t="shared" si="74"/>
        <v>222594.22567545201</v>
      </c>
      <c r="X18" s="11">
        <f t="shared" si="74"/>
        <v>214620.52339179895</v>
      </c>
      <c r="Y18" s="11">
        <f t="shared" si="74"/>
        <v>206422.93583268652</v>
      </c>
      <c r="Z18" s="11">
        <f t="shared" si="74"/>
        <v>195081.16111722233</v>
      </c>
      <c r="AA18" s="11">
        <f t="shared" si="74"/>
        <v>170451.44474055726</v>
      </c>
      <c r="AB18" s="11">
        <f t="shared" si="74"/>
        <v>143868.60101756486</v>
      </c>
      <c r="AC18" s="11">
        <f t="shared" si="74"/>
        <v>117611.04907977948</v>
      </c>
      <c r="AD18" s="11">
        <f t="shared" si="74"/>
        <v>97269.286514728214</v>
      </c>
      <c r="AE18" s="11">
        <f t="shared" si="74"/>
        <v>77361.507511680815</v>
      </c>
      <c r="AF18" s="11">
        <f t="shared" si="74"/>
        <v>60297.320111638226</v>
      </c>
      <c r="AG18" s="11">
        <f t="shared" si="74"/>
        <v>5307905.2028076006</v>
      </c>
      <c r="AH18" s="11">
        <f t="shared" si="74"/>
        <v>5117110.4040621184</v>
      </c>
      <c r="AI18" s="11">
        <f t="shared" si="74"/>
        <v>4940926.7655538982</v>
      </c>
      <c r="AJ18" s="11">
        <f t="shared" si="74"/>
        <v>4755725.955852516</v>
      </c>
      <c r="AK18" s="11">
        <f t="shared" si="74"/>
        <v>4546902.1142505612</v>
      </c>
      <c r="AL18" s="11">
        <f t="shared" si="74"/>
        <v>4269554.9245421542</v>
      </c>
      <c r="AM18" s="11">
        <f t="shared" si="74"/>
        <v>3770192.4435498933</v>
      </c>
      <c r="AN18" s="11">
        <f t="shared" si="74"/>
        <v>3068961.7450243598</v>
      </c>
      <c r="AO18" s="11">
        <f t="shared" si="74"/>
        <v>2485075.3406491471</v>
      </c>
      <c r="AP18" s="11">
        <f t="shared" si="74"/>
        <v>2004407.5904290127</v>
      </c>
      <c r="AQ18" s="11">
        <f t="shared" si="74"/>
        <v>1499604.3855144724</v>
      </c>
      <c r="AR18" s="11">
        <f t="shared" si="74"/>
        <v>1187438.2001181981</v>
      </c>
      <c r="AS18" s="11">
        <f t="shared" si="74"/>
        <v>10267200.248905197</v>
      </c>
      <c r="AT18" s="11">
        <f t="shared" si="74"/>
        <v>9875046.2130130194</v>
      </c>
      <c r="AU18" s="11">
        <f t="shared" si="74"/>
        <v>9505473.6261175033</v>
      </c>
      <c r="AV18" s="11">
        <f t="shared" si="74"/>
        <v>9192121.9587167483</v>
      </c>
      <c r="AW18" s="11">
        <f t="shared" si="74"/>
        <v>8798289.7943648119</v>
      </c>
      <c r="AX18" s="11">
        <f t="shared" si="74"/>
        <v>8279004.8960010437</v>
      </c>
      <c r="AY18" s="11">
        <f t="shared" si="74"/>
        <v>7598281.9778405596</v>
      </c>
      <c r="AZ18" s="11">
        <f t="shared" si="74"/>
        <v>6399552.0940645272</v>
      </c>
      <c r="BA18" s="11">
        <f t="shared" si="74"/>
        <v>5015708.894064527</v>
      </c>
      <c r="BB18" s="11">
        <f t="shared" si="74"/>
        <v>3908143.1540645268</v>
      </c>
      <c r="BC18" s="11">
        <f t="shared" si="74"/>
        <v>2892587.8140645269</v>
      </c>
      <c r="BD18" s="11">
        <f t="shared" si="74"/>
        <v>2159657.2640645271</v>
      </c>
      <c r="BE18" s="11">
        <f t="shared" si="74"/>
        <v>14126309.68406453</v>
      </c>
      <c r="BF18" s="11">
        <f t="shared" si="74"/>
        <v>13600234.33406453</v>
      </c>
      <c r="BG18" s="11">
        <f t="shared" si="74"/>
        <v>13111525.714064531</v>
      </c>
      <c r="BH18" s="11">
        <f t="shared" si="74"/>
        <v>12668002.644064531</v>
      </c>
      <c r="BI18" s="11">
        <f t="shared" si="74"/>
        <v>12177416.67406453</v>
      </c>
      <c r="BJ18" s="11">
        <f t="shared" si="74"/>
        <v>11374695.07406453</v>
      </c>
      <c r="BK18" s="11">
        <f t="shared" si="74"/>
        <v>10190758.43406453</v>
      </c>
      <c r="BL18" s="11">
        <f t="shared" ref="BL18" si="75">BK24</f>
        <v>9277912.6640645303</v>
      </c>
      <c r="BM18" s="11">
        <f t="shared" ref="BM18" si="76">BL24</f>
        <v>2.0340645294636488</v>
      </c>
      <c r="BN18" s="11">
        <f t="shared" ref="BN18" si="77">BM24</f>
        <v>2.0340645294636488</v>
      </c>
      <c r="BO18" s="11">
        <f t="shared" ref="BO18" si="78">BN24</f>
        <v>2.0340645294636488</v>
      </c>
      <c r="BP18" s="11">
        <f t="shared" ref="BP18" si="79">BO24</f>
        <v>2.0340645294636488</v>
      </c>
      <c r="BQ18" s="11">
        <f t="shared" ref="BQ18" si="80">BP24</f>
        <v>2.0340645294636488</v>
      </c>
      <c r="BR18" s="11">
        <f t="shared" ref="BR18" si="81">BQ24</f>
        <v>2.0340645294636488</v>
      </c>
      <c r="BS18" s="11">
        <f t="shared" ref="BS18" si="82">BR24</f>
        <v>2.0340645294636488</v>
      </c>
      <c r="BT18" s="11">
        <f t="shared" ref="BT18" si="83">BS24</f>
        <v>2.0340645294636488</v>
      </c>
      <c r="BU18" s="11">
        <f t="shared" ref="BU18" si="84">BT24</f>
        <v>2.0340645294636488</v>
      </c>
      <c r="BV18" s="11">
        <f t="shared" ref="BV18" si="85">BU24</f>
        <v>2.0340645294636488</v>
      </c>
      <c r="BW18" s="11">
        <f t="shared" ref="BW18" si="86">BV24</f>
        <v>2.0340645294636488</v>
      </c>
      <c r="BX18" s="11">
        <f t="shared" ref="BX18" si="87">BW24</f>
        <v>4.0645294636489915E-3</v>
      </c>
      <c r="BY18" s="11">
        <f t="shared" ref="BY18" si="88">BX24</f>
        <v>4.0645294636489915E-3</v>
      </c>
      <c r="BZ18" s="11">
        <f t="shared" ref="BZ18" si="89">BY24</f>
        <v>4.0645294636489915E-3</v>
      </c>
      <c r="CA18" s="11">
        <f t="shared" ref="CA18" si="90">BZ24</f>
        <v>4.0645294636489915E-3</v>
      </c>
      <c r="CB18" s="11">
        <f t="shared" ref="CB18" si="91">CA24</f>
        <v>4.0645294636489915E-3</v>
      </c>
      <c r="CC18" s="11">
        <f t="shared" ref="CC18" si="92">CB24</f>
        <v>4.0645294636489915E-3</v>
      </c>
      <c r="CD18" s="11">
        <f t="shared" ref="CD18" si="93">CC24</f>
        <v>4.0645294636489915E-3</v>
      </c>
      <c r="CE18" s="11">
        <f t="shared" ref="CE18" si="94">CD24</f>
        <v>4.0645294636489915E-3</v>
      </c>
      <c r="CF18" s="11">
        <f t="shared" ref="CF18" si="95">CE24</f>
        <v>4.0645294636489915E-3</v>
      </c>
      <c r="CG18" s="11">
        <f t="shared" ref="CG18" si="96">CF24</f>
        <v>4.0645294636489915E-3</v>
      </c>
      <c r="CH18" s="11">
        <f t="shared" ref="CH18" si="97">CG24</f>
        <v>4.0645294636489915E-3</v>
      </c>
      <c r="CI18" s="11">
        <f t="shared" ref="CI18" si="98">CH24</f>
        <v>4.0645294636489915E-3</v>
      </c>
      <c r="CJ18" s="11">
        <f t="shared" ref="CJ18" si="99">CI24</f>
        <v>4.0645294636489915E-3</v>
      </c>
      <c r="CK18" s="11">
        <f t="shared" ref="CK18" si="100">CJ24</f>
        <v>4.0645294636489915E-3</v>
      </c>
      <c r="CL18" s="11">
        <f t="shared" ref="CL18" si="101">CK24</f>
        <v>4.0645294636489915E-3</v>
      </c>
      <c r="CM18" s="11">
        <f t="shared" ref="CM18" si="102">CL24</f>
        <v>4.0645294636489915E-3</v>
      </c>
      <c r="CN18" s="11">
        <f t="shared" ref="CN18" si="103">CM24</f>
        <v>4.0645294636489915E-3</v>
      </c>
      <c r="CO18" s="11">
        <f t="shared" ref="CO18" si="104">CN24</f>
        <v>4.0645294636489915E-3</v>
      </c>
      <c r="CP18" s="11">
        <f t="shared" ref="CP18" si="105">CO24</f>
        <v>4.0645294636489915E-3</v>
      </c>
      <c r="CQ18" s="11">
        <f t="shared" ref="CQ18" si="106">CP24</f>
        <v>4.0645294636489915E-3</v>
      </c>
      <c r="CR18" s="11">
        <f t="shared" ref="CR18" si="107">CQ24</f>
        <v>4.0645294636489915E-3</v>
      </c>
      <c r="CS18" s="11">
        <f t="shared" ref="CS18" si="108">CR24</f>
        <v>4.0645294636489915E-3</v>
      </c>
      <c r="CT18" s="11">
        <f t="shared" ref="CT18" si="109">CS24</f>
        <v>4.0645294636489915E-3</v>
      </c>
      <c r="CU18" s="11">
        <f t="shared" ref="CU18" si="110">CT24</f>
        <v>4.0645294636489915E-3</v>
      </c>
      <c r="CV18" s="11">
        <f t="shared" ref="CV18" si="111">CU24</f>
        <v>4.0645294636489915E-3</v>
      </c>
      <c r="CW18" s="11">
        <f t="shared" ref="CW18" si="112">CV24</f>
        <v>4.0645294636489915E-3</v>
      </c>
      <c r="CX18" s="11">
        <f t="shared" ref="CX18" si="113">CW24</f>
        <v>4.0645294636489915E-3</v>
      </c>
      <c r="CY18" s="11">
        <f t="shared" ref="CY18" si="114">CX24</f>
        <v>4.0645294636489915E-3</v>
      </c>
      <c r="CZ18" s="11">
        <f t="shared" ref="CZ18" si="115">CY24</f>
        <v>4.0645294636489915E-3</v>
      </c>
      <c r="DA18" s="11">
        <f t="shared" ref="DA18" si="116">CZ24</f>
        <v>4.0645294636489915E-3</v>
      </c>
      <c r="DB18" s="11">
        <f t="shared" ref="DB18" si="117">DA24</f>
        <v>4.0645294636489915E-3</v>
      </c>
      <c r="DC18" s="11">
        <f t="shared" ref="DC18" si="118">DB24</f>
        <v>4.0645294636489915E-3</v>
      </c>
      <c r="DD18" s="11">
        <f t="shared" ref="DD18" si="119">DC24</f>
        <v>4.0645294636489915E-3</v>
      </c>
      <c r="DE18" s="11">
        <f t="shared" ref="DE18" si="120">DD24</f>
        <v>4.0645294636489915E-3</v>
      </c>
      <c r="DF18" s="11">
        <f t="shared" ref="DF18" si="121">DE24</f>
        <v>4.0645294636489915E-3</v>
      </c>
      <c r="DG18" s="11">
        <f t="shared" ref="DG18" si="122">DF24</f>
        <v>4.0645294636489915E-3</v>
      </c>
      <c r="DH18" s="11">
        <f>DG24</f>
        <v>4.0645294636489915E-3</v>
      </c>
      <c r="DI18" s="11">
        <f t="shared" ref="DI18" si="123">DH24</f>
        <v>4.0645294636489915E-3</v>
      </c>
      <c r="DJ18" s="11">
        <f t="shared" ref="DJ18" si="124">DI24</f>
        <v>4.0645294636489915E-3</v>
      </c>
      <c r="DK18" s="11">
        <f t="shared" ref="DK18" si="125">DJ24</f>
        <v>4.0645294636489915E-3</v>
      </c>
      <c r="DL18" s="11">
        <f t="shared" ref="DL18" si="126">DK24</f>
        <v>4.0645294636489915E-3</v>
      </c>
      <c r="DM18" s="11">
        <f t="shared" ref="DM18" si="127">DL24</f>
        <v>4.0645294636489915E-3</v>
      </c>
      <c r="DN18" s="11">
        <f t="shared" ref="DN18" si="128">DM24</f>
        <v>4.0645294636489915E-3</v>
      </c>
      <c r="DO18" s="11">
        <f t="shared" ref="DO18" si="129">DN24</f>
        <v>4.0645294636489915E-3</v>
      </c>
      <c r="DP18" s="11">
        <f t="shared" ref="DP18" si="130">DO24</f>
        <v>4.0645294636489915E-3</v>
      </c>
      <c r="DQ18" s="11">
        <f t="shared" ref="DQ18" si="131">DP24</f>
        <v>4.0645294636489915E-3</v>
      </c>
      <c r="DR18" s="11">
        <f t="shared" ref="DR18" si="132">DQ24</f>
        <v>4.0645294636489915E-3</v>
      </c>
      <c r="DS18" s="11">
        <f t="shared" ref="DS18" si="133">DR24</f>
        <v>4.0645294636489915E-3</v>
      </c>
      <c r="DT18" s="11">
        <f t="shared" ref="DT18" si="134">DS24</f>
        <v>4.0645294636489915E-3</v>
      </c>
      <c r="DU18" s="11">
        <f t="shared" ref="DU18" si="135">DT24</f>
        <v>4.0645294636489915E-3</v>
      </c>
      <c r="DV18" s="11">
        <f t="shared" ref="DV18" si="136">DU24</f>
        <v>4.0645294636489915E-3</v>
      </c>
      <c r="DW18" s="11">
        <f t="shared" ref="DW18" si="137">DV24</f>
        <v>4.0645294636489915E-3</v>
      </c>
    </row>
    <row r="19" spans="1:127" x14ac:dyDescent="0.2">
      <c r="B19" s="111" t="s">
        <v>142</v>
      </c>
      <c r="C19" s="78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250942.28976841201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7">
        <v>5474838.4769011335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9473239.356902115</v>
      </c>
      <c r="AS19" s="116">
        <v>0</v>
      </c>
      <c r="AT19" s="116">
        <v>0</v>
      </c>
      <c r="AU19" s="116">
        <v>0</v>
      </c>
      <c r="AV19" s="116">
        <v>0</v>
      </c>
      <c r="AW19" s="116">
        <v>0</v>
      </c>
      <c r="AX19" s="116">
        <v>0</v>
      </c>
      <c r="AY19" s="116">
        <v>0</v>
      </c>
      <c r="AZ19" s="116">
        <v>0</v>
      </c>
      <c r="BA19" s="116">
        <v>0</v>
      </c>
      <c r="BB19" s="116">
        <v>0</v>
      </c>
      <c r="BC19" s="116">
        <v>0</v>
      </c>
      <c r="BD19" s="15">
        <f>(12574592.26-543810.78+625875.65)</f>
        <v>12656657.130000001</v>
      </c>
      <c r="BE19" s="116">
        <v>0</v>
      </c>
      <c r="BF19" s="116">
        <v>0</v>
      </c>
      <c r="BG19" s="116">
        <v>0</v>
      </c>
      <c r="BH19" s="116"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v>0</v>
      </c>
      <c r="BP19" s="116"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v>0</v>
      </c>
      <c r="BV19" s="116">
        <v>0</v>
      </c>
      <c r="BW19" s="116">
        <v>0</v>
      </c>
      <c r="BX19" s="116">
        <v>0</v>
      </c>
      <c r="BY19" s="116">
        <v>0</v>
      </c>
      <c r="BZ19" s="116">
        <v>0</v>
      </c>
      <c r="CA19" s="116">
        <v>0</v>
      </c>
      <c r="CB19" s="116">
        <v>0</v>
      </c>
      <c r="CC19" s="116">
        <v>0</v>
      </c>
      <c r="CD19" s="116">
        <v>0</v>
      </c>
      <c r="CE19" s="116">
        <v>0</v>
      </c>
      <c r="CF19" s="116">
        <v>0</v>
      </c>
      <c r="CG19" s="116">
        <v>0</v>
      </c>
      <c r="CH19" s="116">
        <v>0</v>
      </c>
      <c r="CI19" s="116">
        <v>0</v>
      </c>
      <c r="CJ19" s="116">
        <v>0</v>
      </c>
      <c r="CK19" s="116">
        <v>0</v>
      </c>
      <c r="CL19" s="116">
        <v>0</v>
      </c>
      <c r="CM19" s="116">
        <v>0</v>
      </c>
      <c r="CN19" s="116">
        <v>0</v>
      </c>
      <c r="CO19" s="116">
        <v>0</v>
      </c>
      <c r="CP19" s="116">
        <v>0</v>
      </c>
      <c r="CQ19" s="116">
        <v>0</v>
      </c>
      <c r="CR19" s="116">
        <v>0</v>
      </c>
      <c r="CS19" s="116">
        <v>0</v>
      </c>
      <c r="CT19" s="116">
        <v>0</v>
      </c>
      <c r="CU19" s="116">
        <v>0</v>
      </c>
      <c r="CV19" s="116">
        <v>0</v>
      </c>
      <c r="CW19" s="116">
        <v>0</v>
      </c>
      <c r="CX19" s="116">
        <v>0</v>
      </c>
      <c r="CY19" s="116">
        <v>0</v>
      </c>
      <c r="CZ19" s="116">
        <v>0</v>
      </c>
      <c r="DA19" s="116">
        <v>0</v>
      </c>
      <c r="DB19" s="116">
        <v>0</v>
      </c>
      <c r="DC19" s="116">
        <v>0</v>
      </c>
      <c r="DD19" s="116">
        <v>0</v>
      </c>
      <c r="DE19" s="116">
        <v>0</v>
      </c>
      <c r="DF19" s="116">
        <v>0</v>
      </c>
      <c r="DG19" s="116">
        <v>0</v>
      </c>
      <c r="DH19" s="116">
        <v>0</v>
      </c>
      <c r="DI19" s="116">
        <v>0</v>
      </c>
      <c r="DJ19" s="116">
        <v>0</v>
      </c>
      <c r="DK19" s="116">
        <v>0</v>
      </c>
      <c r="DL19" s="116">
        <v>0</v>
      </c>
      <c r="DM19" s="116">
        <v>0</v>
      </c>
      <c r="DN19" s="116">
        <v>0</v>
      </c>
      <c r="DO19" s="116">
        <v>0</v>
      </c>
      <c r="DP19" s="116">
        <v>0</v>
      </c>
      <c r="DQ19" s="116">
        <v>0</v>
      </c>
      <c r="DR19" s="116">
        <v>0</v>
      </c>
      <c r="DS19" s="116">
        <v>0</v>
      </c>
      <c r="DT19" s="116">
        <v>0</v>
      </c>
      <c r="DU19" s="116">
        <v>0</v>
      </c>
      <c r="DV19" s="116">
        <v>0</v>
      </c>
      <c r="DW19" s="116">
        <v>0</v>
      </c>
    </row>
    <row r="20" spans="1:127" x14ac:dyDescent="0.2">
      <c r="B20" s="111" t="s">
        <v>147</v>
      </c>
      <c r="C20" s="12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  <c r="AS20" s="116">
        <v>0</v>
      </c>
      <c r="AT20" s="116">
        <v>0</v>
      </c>
      <c r="AU20" s="116">
        <v>0</v>
      </c>
      <c r="AV20" s="116">
        <v>0</v>
      </c>
      <c r="AW20" s="116">
        <v>0</v>
      </c>
      <c r="AX20" s="116">
        <v>0</v>
      </c>
      <c r="AY20" s="116">
        <v>0</v>
      </c>
      <c r="AZ20" s="116">
        <v>0</v>
      </c>
      <c r="BA20" s="116">
        <v>0</v>
      </c>
      <c r="BB20" s="116">
        <v>0</v>
      </c>
      <c r="BC20" s="116">
        <v>0</v>
      </c>
      <c r="BD20" s="15">
        <v>0</v>
      </c>
      <c r="BE20" s="116">
        <v>0</v>
      </c>
      <c r="BF20" s="116">
        <v>0</v>
      </c>
      <c r="BG20" s="116">
        <v>0</v>
      </c>
      <c r="BH20" s="116">
        <v>0</v>
      </c>
      <c r="BI20" s="116">
        <v>0</v>
      </c>
      <c r="BJ20" s="116">
        <v>0</v>
      </c>
      <c r="BK20" s="116">
        <v>0</v>
      </c>
      <c r="BL20" s="116">
        <v>-9277910.6300000008</v>
      </c>
      <c r="BM20" s="116">
        <v>0</v>
      </c>
      <c r="BN20" s="116">
        <v>0</v>
      </c>
      <c r="BO20" s="116">
        <v>0</v>
      </c>
      <c r="BP20" s="116">
        <v>0</v>
      </c>
      <c r="BQ20" s="116">
        <v>0</v>
      </c>
      <c r="BR20" s="116">
        <v>0</v>
      </c>
      <c r="BS20" s="116">
        <v>0</v>
      </c>
      <c r="BT20" s="116">
        <v>0</v>
      </c>
      <c r="BU20" s="116">
        <v>0</v>
      </c>
      <c r="BV20" s="116">
        <v>0</v>
      </c>
      <c r="BW20" s="116">
        <v>-2.0299999999999998</v>
      </c>
      <c r="BX20" s="116">
        <v>0</v>
      </c>
      <c r="BY20" s="116">
        <v>0</v>
      </c>
      <c r="BZ20" s="116">
        <v>0</v>
      </c>
      <c r="CA20" s="116">
        <v>0</v>
      </c>
      <c r="CB20" s="116">
        <v>0</v>
      </c>
      <c r="CC20" s="116">
        <v>0</v>
      </c>
      <c r="CD20" s="116">
        <v>0</v>
      </c>
      <c r="CE20" s="116">
        <v>0</v>
      </c>
      <c r="CF20" s="116">
        <v>0</v>
      </c>
      <c r="CG20" s="116">
        <v>0</v>
      </c>
      <c r="CH20" s="116">
        <v>0</v>
      </c>
      <c r="CI20" s="116">
        <v>0</v>
      </c>
      <c r="CJ20" s="116">
        <v>0</v>
      </c>
      <c r="CK20" s="116">
        <v>0</v>
      </c>
      <c r="CL20" s="116">
        <v>0</v>
      </c>
      <c r="CM20" s="116">
        <v>0</v>
      </c>
      <c r="CN20" s="116">
        <v>0</v>
      </c>
      <c r="CO20" s="116">
        <v>0</v>
      </c>
      <c r="CP20" s="116">
        <v>0</v>
      </c>
      <c r="CQ20" s="116">
        <v>0</v>
      </c>
      <c r="CR20" s="116">
        <v>0</v>
      </c>
      <c r="CS20" s="116">
        <v>0</v>
      </c>
      <c r="CT20" s="116">
        <v>0</v>
      </c>
      <c r="CU20" s="116">
        <v>0</v>
      </c>
      <c r="CV20" s="116">
        <v>0</v>
      </c>
      <c r="CW20" s="116">
        <v>0</v>
      </c>
      <c r="CX20" s="116">
        <v>0</v>
      </c>
      <c r="CY20" s="116">
        <v>0</v>
      </c>
      <c r="CZ20" s="116">
        <v>0</v>
      </c>
      <c r="DA20" s="116">
        <v>0</v>
      </c>
      <c r="DB20" s="116">
        <v>0</v>
      </c>
      <c r="DC20" s="116">
        <v>0</v>
      </c>
      <c r="DD20" s="116">
        <v>0</v>
      </c>
      <c r="DE20" s="116">
        <v>0</v>
      </c>
      <c r="DF20" s="116">
        <v>0</v>
      </c>
      <c r="DG20" s="116">
        <v>0</v>
      </c>
      <c r="DH20" s="116">
        <v>0</v>
      </c>
      <c r="DI20" s="116">
        <v>0</v>
      </c>
      <c r="DJ20" s="116">
        <v>0</v>
      </c>
      <c r="DK20" s="116">
        <v>0</v>
      </c>
      <c r="DL20" s="116">
        <v>0</v>
      </c>
      <c r="DM20" s="116">
        <v>0</v>
      </c>
      <c r="DN20" s="116">
        <v>0</v>
      </c>
      <c r="DO20" s="116">
        <v>0</v>
      </c>
      <c r="DP20" s="116">
        <v>0</v>
      </c>
      <c r="DQ20" s="116">
        <v>0</v>
      </c>
      <c r="DR20" s="116">
        <v>0</v>
      </c>
      <c r="DS20" s="116">
        <v>0</v>
      </c>
      <c r="DT20" s="116">
        <v>0</v>
      </c>
      <c r="DU20" s="116">
        <v>0</v>
      </c>
      <c r="DV20" s="116">
        <v>0</v>
      </c>
      <c r="DW20" s="116">
        <v>0</v>
      </c>
    </row>
    <row r="21" spans="1:127" x14ac:dyDescent="0.2">
      <c r="B21" s="111" t="s">
        <v>536</v>
      </c>
      <c r="C21" s="12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  <c r="AS21" s="116">
        <v>0</v>
      </c>
      <c r="AT21" s="116">
        <v>0</v>
      </c>
      <c r="AU21" s="116">
        <v>0</v>
      </c>
      <c r="AV21" s="116">
        <v>0</v>
      </c>
      <c r="AW21" s="116">
        <v>0</v>
      </c>
      <c r="AX21" s="116">
        <v>0</v>
      </c>
      <c r="AY21" s="116">
        <v>0</v>
      </c>
      <c r="AZ21" s="116">
        <v>0</v>
      </c>
      <c r="BA21" s="116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16">
        <v>0</v>
      </c>
      <c r="BH21" s="116"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v>0</v>
      </c>
      <c r="BP21" s="116"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v>0</v>
      </c>
      <c r="BV21" s="116">
        <v>0</v>
      </c>
      <c r="BW21" s="116">
        <v>0</v>
      </c>
      <c r="BX21" s="116">
        <v>0</v>
      </c>
      <c r="BY21" s="116">
        <v>0</v>
      </c>
      <c r="BZ21" s="116">
        <v>0</v>
      </c>
      <c r="CA21" s="116">
        <v>0</v>
      </c>
      <c r="CB21" s="116">
        <v>0</v>
      </c>
      <c r="CC21" s="116">
        <v>0</v>
      </c>
      <c r="CD21" s="116">
        <v>0</v>
      </c>
      <c r="CE21" s="116">
        <v>0</v>
      </c>
      <c r="CF21" s="116">
        <v>0</v>
      </c>
      <c r="CG21" s="116">
        <v>0</v>
      </c>
      <c r="CH21" s="116">
        <v>0</v>
      </c>
      <c r="CI21" s="116">
        <v>0</v>
      </c>
      <c r="CJ21" s="116">
        <v>0</v>
      </c>
      <c r="CK21" s="116">
        <v>0</v>
      </c>
      <c r="CL21" s="116">
        <v>0</v>
      </c>
      <c r="CM21" s="116">
        <v>0</v>
      </c>
      <c r="CN21" s="116">
        <v>0</v>
      </c>
      <c r="CO21" s="116">
        <v>0</v>
      </c>
      <c r="CP21" s="116">
        <v>0</v>
      </c>
      <c r="CQ21" s="116">
        <v>0</v>
      </c>
      <c r="CR21" s="116">
        <v>0</v>
      </c>
      <c r="CS21" s="116">
        <v>0</v>
      </c>
      <c r="CT21" s="116">
        <v>0</v>
      </c>
      <c r="CU21" s="116">
        <v>0</v>
      </c>
      <c r="CV21" s="116">
        <v>0</v>
      </c>
      <c r="CW21" s="116">
        <v>0</v>
      </c>
      <c r="CX21" s="116">
        <v>0</v>
      </c>
      <c r="CY21" s="116">
        <v>0</v>
      </c>
      <c r="CZ21" s="116">
        <v>0</v>
      </c>
      <c r="DA21" s="116">
        <v>0</v>
      </c>
      <c r="DB21" s="116">
        <v>0</v>
      </c>
      <c r="DC21" s="116">
        <v>0</v>
      </c>
      <c r="DD21" s="116">
        <v>0</v>
      </c>
      <c r="DE21" s="116">
        <v>0</v>
      </c>
      <c r="DF21" s="116">
        <v>0</v>
      </c>
      <c r="DG21" s="116">
        <v>0</v>
      </c>
      <c r="DH21" s="116">
        <v>0</v>
      </c>
      <c r="DI21" s="116">
        <v>0</v>
      </c>
      <c r="DJ21" s="116">
        <v>0</v>
      </c>
      <c r="DK21" s="116">
        <v>0</v>
      </c>
      <c r="DL21" s="116">
        <v>0</v>
      </c>
      <c r="DM21" s="116">
        <v>0</v>
      </c>
      <c r="DN21" s="116">
        <v>0</v>
      </c>
      <c r="DO21" s="116">
        <v>0</v>
      </c>
      <c r="DP21" s="116">
        <v>0</v>
      </c>
      <c r="DQ21" s="116">
        <v>0</v>
      </c>
      <c r="DR21" s="116">
        <v>0</v>
      </c>
      <c r="DS21" s="116">
        <v>0</v>
      </c>
      <c r="DT21" s="116">
        <v>0</v>
      </c>
      <c r="DU21" s="116">
        <v>0</v>
      </c>
      <c r="DV21" s="116">
        <v>0</v>
      </c>
      <c r="DW21" s="116">
        <v>0</v>
      </c>
    </row>
    <row r="22" spans="1:127" x14ac:dyDescent="0.2">
      <c r="B22" s="111" t="s">
        <v>143</v>
      </c>
      <c r="C22" s="4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5">
        <v>-12888.624380780098</v>
      </c>
      <c r="U22" s="15">
        <v>-7467.0753761818032</v>
      </c>
      <c r="V22" s="15">
        <v>-7992.364335998097</v>
      </c>
      <c r="W22" s="15">
        <v>-7973.7022836530414</v>
      </c>
      <c r="X22" s="15">
        <v>-8197.5875591124441</v>
      </c>
      <c r="Y22" s="15">
        <v>-11341.774715464175</v>
      </c>
      <c r="Z22" s="15">
        <v>-24629.716376665074</v>
      </c>
      <c r="AA22" s="15">
        <v>-26582.843722992413</v>
      </c>
      <c r="AB22" s="15">
        <v>-26257.551937785374</v>
      </c>
      <c r="AC22" s="15">
        <v>-20341.762565051264</v>
      </c>
      <c r="AD22" s="15">
        <v>-19907.779003047399</v>
      </c>
      <c r="AE22" s="15">
        <v>-17064.187400042585</v>
      </c>
      <c r="AF22" s="15">
        <v>-227230.59420517046</v>
      </c>
      <c r="AG22" s="15">
        <v>-190794.79874548214</v>
      </c>
      <c r="AH22" s="15">
        <v>-176183.63850822003</v>
      </c>
      <c r="AI22" s="15">
        <v>-185200.80970138207</v>
      </c>
      <c r="AJ22" s="15">
        <v>-208823.84160195506</v>
      </c>
      <c r="AK22" s="15">
        <v>-277347.18970840669</v>
      </c>
      <c r="AL22" s="15">
        <v>-499362.48099226074</v>
      </c>
      <c r="AM22" s="15">
        <v>-701230.69852553343</v>
      </c>
      <c r="AN22" s="15">
        <v>-583886.40437521273</v>
      </c>
      <c r="AO22" s="15">
        <v>-480667.75022013433</v>
      </c>
      <c r="AP22" s="15">
        <v>-504803.20491454034</v>
      </c>
      <c r="AQ22" s="15">
        <v>-312166.1853962742</v>
      </c>
      <c r="AR22" s="15">
        <v>-393477.3081151162</v>
      </c>
      <c r="AS22" s="15">
        <v>-392154.03589217796</v>
      </c>
      <c r="AT22" s="15">
        <v>-369572.58689551661</v>
      </c>
      <c r="AU22" s="15">
        <v>-313351.66740075476</v>
      </c>
      <c r="AV22" s="15">
        <v>-393832.16435193561</v>
      </c>
      <c r="AW22" s="15">
        <v>-519284.89836376801</v>
      </c>
      <c r="AX22" s="15">
        <v>-680722.91816048371</v>
      </c>
      <c r="AY22" s="15">
        <v>-1198729.8837760321</v>
      </c>
      <c r="AZ22" s="15">
        <v>-1383843.2</v>
      </c>
      <c r="BA22" s="15">
        <v>-1107565.74</v>
      </c>
      <c r="BB22" s="15">
        <v>-1015555.34</v>
      </c>
      <c r="BC22" s="15">
        <v>-732930.55</v>
      </c>
      <c r="BD22" s="15">
        <v>-690004.71</v>
      </c>
      <c r="BE22" s="15">
        <v>-526075.35</v>
      </c>
      <c r="BF22" s="15">
        <v>-488708.62</v>
      </c>
      <c r="BG22" s="15">
        <v>-443523.07</v>
      </c>
      <c r="BH22" s="15">
        <v>-490585.97</v>
      </c>
      <c r="BI22" s="15">
        <v>-802721.6</v>
      </c>
      <c r="BJ22" s="15">
        <v>-1183936.6399999999</v>
      </c>
      <c r="BK22" s="15">
        <v>-912845.77</v>
      </c>
      <c r="BL22" s="15">
        <v>0</v>
      </c>
      <c r="BM22" s="15">
        <v>0</v>
      </c>
      <c r="BN22" s="15">
        <v>0</v>
      </c>
      <c r="BO22" s="15">
        <v>0</v>
      </c>
      <c r="BP22" s="15">
        <v>0</v>
      </c>
      <c r="BQ22" s="15">
        <v>0</v>
      </c>
      <c r="BR22" s="15">
        <v>0</v>
      </c>
      <c r="BS22" s="15">
        <v>0</v>
      </c>
      <c r="BT22" s="15">
        <v>0</v>
      </c>
      <c r="BU22" s="15">
        <v>0</v>
      </c>
      <c r="BV22" s="15">
        <v>0</v>
      </c>
      <c r="BW22" s="15">
        <v>0</v>
      </c>
      <c r="BX22" s="15">
        <v>0</v>
      </c>
      <c r="BY22" s="15">
        <v>0</v>
      </c>
      <c r="BZ22" s="15">
        <v>0</v>
      </c>
      <c r="CA22" s="15">
        <v>0</v>
      </c>
      <c r="CB22" s="15">
        <v>0</v>
      </c>
      <c r="CC22" s="15">
        <v>0</v>
      </c>
      <c r="CD22" s="15">
        <v>0</v>
      </c>
      <c r="CE22" s="15">
        <v>0</v>
      </c>
      <c r="CF22" s="15">
        <v>0</v>
      </c>
      <c r="CG22" s="15">
        <v>0</v>
      </c>
      <c r="CH22" s="15">
        <v>0</v>
      </c>
      <c r="CI22" s="15">
        <v>0</v>
      </c>
      <c r="CJ22" s="15">
        <v>0</v>
      </c>
      <c r="CK22" s="15">
        <v>0</v>
      </c>
      <c r="CL22" s="15">
        <v>0</v>
      </c>
      <c r="CM22" s="15">
        <v>0</v>
      </c>
      <c r="CN22" s="15">
        <v>0</v>
      </c>
      <c r="CO22" s="15">
        <v>0</v>
      </c>
      <c r="CP22" s="15">
        <v>0</v>
      </c>
      <c r="CQ22" s="15">
        <v>0</v>
      </c>
      <c r="CR22" s="15">
        <v>0</v>
      </c>
      <c r="CS22" s="15">
        <v>0</v>
      </c>
      <c r="CT22" s="15">
        <v>0</v>
      </c>
      <c r="CU22" s="15">
        <v>0</v>
      </c>
      <c r="CV22" s="15">
        <v>0</v>
      </c>
      <c r="CW22" s="15">
        <v>0</v>
      </c>
      <c r="CX22" s="15">
        <v>0</v>
      </c>
      <c r="CY22" s="15">
        <v>0</v>
      </c>
      <c r="CZ22" s="15">
        <v>0</v>
      </c>
      <c r="DA22" s="15">
        <v>0</v>
      </c>
      <c r="DB22" s="15">
        <v>0</v>
      </c>
      <c r="DC22" s="15">
        <v>0</v>
      </c>
      <c r="DD22" s="15">
        <v>0</v>
      </c>
      <c r="DE22" s="15">
        <v>0</v>
      </c>
      <c r="DF22" s="15">
        <v>0</v>
      </c>
      <c r="DG22" s="15">
        <v>0</v>
      </c>
      <c r="DH22" s="15">
        <v>0</v>
      </c>
      <c r="DI22" s="15">
        <v>0</v>
      </c>
      <c r="DJ22" s="15">
        <v>0</v>
      </c>
      <c r="DK22" s="15">
        <v>0</v>
      </c>
      <c r="DL22" s="15">
        <v>0</v>
      </c>
      <c r="DM22" s="15">
        <v>0</v>
      </c>
      <c r="DN22" s="15">
        <v>0</v>
      </c>
      <c r="DO22" s="15">
        <v>0</v>
      </c>
      <c r="DP22" s="15">
        <v>0</v>
      </c>
      <c r="DQ22" s="15">
        <v>0</v>
      </c>
      <c r="DR22" s="15">
        <v>0</v>
      </c>
      <c r="DS22" s="15">
        <v>0</v>
      </c>
      <c r="DT22" s="15">
        <v>0</v>
      </c>
      <c r="DU22" s="15">
        <v>0</v>
      </c>
      <c r="DV22" s="15">
        <v>0</v>
      </c>
      <c r="DW22" s="15">
        <v>0</v>
      </c>
    </row>
    <row r="23" spans="1:127" x14ac:dyDescent="0.2">
      <c r="B23" s="4" t="s">
        <v>144</v>
      </c>
      <c r="C23" s="4"/>
      <c r="D23" s="16">
        <f t="shared" ref="D23:I23" si="138">SUM(D19:D22)</f>
        <v>0</v>
      </c>
      <c r="E23" s="16">
        <f t="shared" si="138"/>
        <v>0</v>
      </c>
      <c r="F23" s="16">
        <f t="shared" si="138"/>
        <v>0</v>
      </c>
      <c r="G23" s="16">
        <f t="shared" si="138"/>
        <v>0</v>
      </c>
      <c r="H23" s="16">
        <f t="shared" si="138"/>
        <v>0</v>
      </c>
      <c r="I23" s="16">
        <f t="shared" si="138"/>
        <v>0</v>
      </c>
      <c r="J23" s="16">
        <f>SUM(J19:J22)</f>
        <v>0</v>
      </c>
      <c r="K23" s="16">
        <f t="shared" ref="K23:DI23" si="139">SUM(K19:K22)</f>
        <v>0</v>
      </c>
      <c r="L23" s="16">
        <f t="shared" si="139"/>
        <v>0</v>
      </c>
      <c r="M23" s="16">
        <f t="shared" si="139"/>
        <v>0</v>
      </c>
      <c r="N23" s="16">
        <f t="shared" si="139"/>
        <v>0</v>
      </c>
      <c r="O23" s="16">
        <f t="shared" si="139"/>
        <v>0</v>
      </c>
      <c r="P23" s="16">
        <f t="shared" si="139"/>
        <v>0</v>
      </c>
      <c r="Q23" s="16">
        <f t="shared" si="139"/>
        <v>0</v>
      </c>
      <c r="R23" s="16">
        <f t="shared" si="139"/>
        <v>0</v>
      </c>
      <c r="S23" s="16">
        <f t="shared" si="139"/>
        <v>0</v>
      </c>
      <c r="T23" s="16">
        <f t="shared" si="139"/>
        <v>238053.66538763192</v>
      </c>
      <c r="U23" s="16">
        <f t="shared" si="139"/>
        <v>-7467.0753761818032</v>
      </c>
      <c r="V23" s="16">
        <f t="shared" si="139"/>
        <v>-7992.364335998097</v>
      </c>
      <c r="W23" s="16">
        <f t="shared" si="139"/>
        <v>-7973.7022836530414</v>
      </c>
      <c r="X23" s="16">
        <f t="shared" si="139"/>
        <v>-8197.5875591124441</v>
      </c>
      <c r="Y23" s="16">
        <f t="shared" si="139"/>
        <v>-11341.774715464175</v>
      </c>
      <c r="Z23" s="16">
        <f t="shared" si="139"/>
        <v>-24629.716376665074</v>
      </c>
      <c r="AA23" s="16">
        <f t="shared" si="139"/>
        <v>-26582.843722992413</v>
      </c>
      <c r="AB23" s="16">
        <f t="shared" si="139"/>
        <v>-26257.551937785374</v>
      </c>
      <c r="AC23" s="16">
        <f t="shared" si="139"/>
        <v>-20341.762565051264</v>
      </c>
      <c r="AD23" s="16">
        <f t="shared" si="139"/>
        <v>-19907.779003047399</v>
      </c>
      <c r="AE23" s="16">
        <f t="shared" si="139"/>
        <v>-17064.187400042585</v>
      </c>
      <c r="AF23" s="16">
        <f t="shared" si="139"/>
        <v>5247607.8826959627</v>
      </c>
      <c r="AG23" s="16">
        <f t="shared" si="139"/>
        <v>-190794.79874548214</v>
      </c>
      <c r="AH23" s="16">
        <f t="shared" si="139"/>
        <v>-176183.63850822003</v>
      </c>
      <c r="AI23" s="16">
        <f t="shared" si="139"/>
        <v>-185200.80970138207</v>
      </c>
      <c r="AJ23" s="16">
        <f t="shared" si="139"/>
        <v>-208823.84160195506</v>
      </c>
      <c r="AK23" s="16">
        <f t="shared" si="139"/>
        <v>-277347.18970840669</v>
      </c>
      <c r="AL23" s="16">
        <f t="shared" si="139"/>
        <v>-499362.48099226074</v>
      </c>
      <c r="AM23" s="16">
        <f t="shared" si="139"/>
        <v>-701230.69852553343</v>
      </c>
      <c r="AN23" s="16">
        <f t="shared" si="139"/>
        <v>-583886.40437521273</v>
      </c>
      <c r="AO23" s="16">
        <f t="shared" si="139"/>
        <v>-480667.75022013433</v>
      </c>
      <c r="AP23" s="16">
        <f t="shared" si="139"/>
        <v>-504803.20491454034</v>
      </c>
      <c r="AQ23" s="16">
        <f t="shared" si="139"/>
        <v>-312166.1853962742</v>
      </c>
      <c r="AR23" s="16">
        <f t="shared" si="139"/>
        <v>9079762.0487869997</v>
      </c>
      <c r="AS23" s="16">
        <f t="shared" si="139"/>
        <v>-392154.03589217796</v>
      </c>
      <c r="AT23" s="16">
        <f t="shared" si="139"/>
        <v>-369572.58689551661</v>
      </c>
      <c r="AU23" s="16">
        <f t="shared" si="139"/>
        <v>-313351.66740075476</v>
      </c>
      <c r="AV23" s="16">
        <f t="shared" si="139"/>
        <v>-393832.16435193561</v>
      </c>
      <c r="AW23" s="16">
        <f t="shared" si="139"/>
        <v>-519284.89836376801</v>
      </c>
      <c r="AX23" s="16">
        <f t="shared" si="139"/>
        <v>-680722.91816048371</v>
      </c>
      <c r="AY23" s="16">
        <f t="shared" si="139"/>
        <v>-1198729.8837760321</v>
      </c>
      <c r="AZ23" s="16">
        <f t="shared" si="139"/>
        <v>-1383843.2</v>
      </c>
      <c r="BA23" s="16">
        <f t="shared" si="139"/>
        <v>-1107565.74</v>
      </c>
      <c r="BB23" s="16">
        <f t="shared" si="139"/>
        <v>-1015555.34</v>
      </c>
      <c r="BC23" s="16">
        <f t="shared" si="139"/>
        <v>-732930.55</v>
      </c>
      <c r="BD23" s="16">
        <f t="shared" si="139"/>
        <v>11966652.420000002</v>
      </c>
      <c r="BE23" s="16">
        <f t="shared" si="139"/>
        <v>-526075.35</v>
      </c>
      <c r="BF23" s="16">
        <f t="shared" si="139"/>
        <v>-488708.62</v>
      </c>
      <c r="BG23" s="16">
        <f t="shared" si="139"/>
        <v>-443523.07</v>
      </c>
      <c r="BH23" s="16">
        <f t="shared" si="139"/>
        <v>-490585.97</v>
      </c>
      <c r="BI23" s="16">
        <f t="shared" si="139"/>
        <v>-802721.6</v>
      </c>
      <c r="BJ23" s="16">
        <f t="shared" si="139"/>
        <v>-1183936.6399999999</v>
      </c>
      <c r="BK23" s="16">
        <f t="shared" si="139"/>
        <v>-912845.77</v>
      </c>
      <c r="BL23" s="16">
        <f t="shared" ref="BL23:BW23" si="140">SUM(BL19:BL22)</f>
        <v>-9277910.6300000008</v>
      </c>
      <c r="BM23" s="16">
        <f t="shared" si="140"/>
        <v>0</v>
      </c>
      <c r="BN23" s="16">
        <f t="shared" si="140"/>
        <v>0</v>
      </c>
      <c r="BO23" s="16">
        <f t="shared" si="140"/>
        <v>0</v>
      </c>
      <c r="BP23" s="16">
        <f t="shared" si="140"/>
        <v>0</v>
      </c>
      <c r="BQ23" s="16">
        <f t="shared" si="140"/>
        <v>0</v>
      </c>
      <c r="BR23" s="16">
        <f t="shared" si="140"/>
        <v>0</v>
      </c>
      <c r="BS23" s="16">
        <f t="shared" si="140"/>
        <v>0</v>
      </c>
      <c r="BT23" s="16">
        <f t="shared" si="140"/>
        <v>0</v>
      </c>
      <c r="BU23" s="16">
        <f t="shared" si="140"/>
        <v>0</v>
      </c>
      <c r="BV23" s="16">
        <f t="shared" si="140"/>
        <v>0</v>
      </c>
      <c r="BW23" s="16">
        <f t="shared" si="140"/>
        <v>-2.0299999999999998</v>
      </c>
      <c r="BX23" s="16">
        <f t="shared" ref="BX23:DH23" si="141">SUM(BX19:BX22)</f>
        <v>0</v>
      </c>
      <c r="BY23" s="16">
        <f t="shared" si="141"/>
        <v>0</v>
      </c>
      <c r="BZ23" s="16">
        <f t="shared" si="141"/>
        <v>0</v>
      </c>
      <c r="CA23" s="16">
        <f t="shared" si="141"/>
        <v>0</v>
      </c>
      <c r="CB23" s="16">
        <f t="shared" si="141"/>
        <v>0</v>
      </c>
      <c r="CC23" s="16">
        <f t="shared" si="141"/>
        <v>0</v>
      </c>
      <c r="CD23" s="16">
        <f t="shared" si="141"/>
        <v>0</v>
      </c>
      <c r="CE23" s="16">
        <f t="shared" si="141"/>
        <v>0</v>
      </c>
      <c r="CF23" s="16">
        <f t="shared" si="141"/>
        <v>0</v>
      </c>
      <c r="CG23" s="16">
        <f t="shared" si="141"/>
        <v>0</v>
      </c>
      <c r="CH23" s="16">
        <f t="shared" si="141"/>
        <v>0</v>
      </c>
      <c r="CI23" s="16">
        <f t="shared" si="141"/>
        <v>0</v>
      </c>
      <c r="CJ23" s="16">
        <f t="shared" ref="CJ23:CU23" si="142">SUM(CJ19:CJ22)</f>
        <v>0</v>
      </c>
      <c r="CK23" s="16">
        <f t="shared" si="142"/>
        <v>0</v>
      </c>
      <c r="CL23" s="16">
        <f t="shared" si="142"/>
        <v>0</v>
      </c>
      <c r="CM23" s="16">
        <f t="shared" si="142"/>
        <v>0</v>
      </c>
      <c r="CN23" s="16">
        <f t="shared" si="142"/>
        <v>0</v>
      </c>
      <c r="CO23" s="16">
        <f t="shared" si="142"/>
        <v>0</v>
      </c>
      <c r="CP23" s="16">
        <f t="shared" si="142"/>
        <v>0</v>
      </c>
      <c r="CQ23" s="16">
        <f t="shared" si="142"/>
        <v>0</v>
      </c>
      <c r="CR23" s="16">
        <f t="shared" si="142"/>
        <v>0</v>
      </c>
      <c r="CS23" s="16">
        <f t="shared" si="142"/>
        <v>0</v>
      </c>
      <c r="CT23" s="16">
        <f t="shared" si="142"/>
        <v>0</v>
      </c>
      <c r="CU23" s="16">
        <f t="shared" si="142"/>
        <v>0</v>
      </c>
      <c r="CV23" s="16">
        <f t="shared" ref="CV23:DG23" si="143">SUM(CV19:CV22)</f>
        <v>0</v>
      </c>
      <c r="CW23" s="16">
        <f t="shared" si="143"/>
        <v>0</v>
      </c>
      <c r="CX23" s="16">
        <f t="shared" si="143"/>
        <v>0</v>
      </c>
      <c r="CY23" s="16">
        <f t="shared" si="143"/>
        <v>0</v>
      </c>
      <c r="CZ23" s="16">
        <f t="shared" si="143"/>
        <v>0</v>
      </c>
      <c r="DA23" s="16">
        <f t="shared" si="143"/>
        <v>0</v>
      </c>
      <c r="DB23" s="16">
        <f t="shared" si="143"/>
        <v>0</v>
      </c>
      <c r="DC23" s="16">
        <f t="shared" si="143"/>
        <v>0</v>
      </c>
      <c r="DD23" s="16">
        <f t="shared" si="143"/>
        <v>0</v>
      </c>
      <c r="DE23" s="16">
        <f t="shared" si="143"/>
        <v>0</v>
      </c>
      <c r="DF23" s="16">
        <f t="shared" si="143"/>
        <v>0</v>
      </c>
      <c r="DG23" s="16">
        <f t="shared" si="143"/>
        <v>0</v>
      </c>
      <c r="DH23" s="16">
        <f t="shared" si="141"/>
        <v>0</v>
      </c>
      <c r="DI23" s="16">
        <f t="shared" si="139"/>
        <v>0</v>
      </c>
      <c r="DJ23" s="16">
        <f t="shared" ref="DJ23:DW23" si="144">SUM(DJ19:DJ22)</f>
        <v>0</v>
      </c>
      <c r="DK23" s="16">
        <f t="shared" si="144"/>
        <v>0</v>
      </c>
      <c r="DL23" s="16">
        <f t="shared" si="144"/>
        <v>0</v>
      </c>
      <c r="DM23" s="16">
        <f t="shared" si="144"/>
        <v>0</v>
      </c>
      <c r="DN23" s="16">
        <f t="shared" si="144"/>
        <v>0</v>
      </c>
      <c r="DO23" s="16">
        <f t="shared" si="144"/>
        <v>0</v>
      </c>
      <c r="DP23" s="16">
        <f t="shared" si="144"/>
        <v>0</v>
      </c>
      <c r="DQ23" s="16">
        <f t="shared" si="144"/>
        <v>0</v>
      </c>
      <c r="DR23" s="16">
        <f t="shared" si="144"/>
        <v>0</v>
      </c>
      <c r="DS23" s="16">
        <f t="shared" si="144"/>
        <v>0</v>
      </c>
      <c r="DT23" s="16">
        <f t="shared" si="144"/>
        <v>0</v>
      </c>
      <c r="DU23" s="16">
        <f t="shared" si="144"/>
        <v>0</v>
      </c>
      <c r="DV23" s="16">
        <f t="shared" si="144"/>
        <v>0</v>
      </c>
      <c r="DW23" s="16">
        <f t="shared" si="144"/>
        <v>0</v>
      </c>
    </row>
    <row r="24" spans="1:127" x14ac:dyDescent="0.2">
      <c r="B24" s="4" t="s">
        <v>145</v>
      </c>
      <c r="C24" s="4"/>
      <c r="D24" s="11">
        <f t="shared" ref="D24:DI24" si="145">D18+D23</f>
        <v>0</v>
      </c>
      <c r="E24" s="11">
        <f t="shared" si="145"/>
        <v>0</v>
      </c>
      <c r="F24" s="11">
        <f t="shared" si="145"/>
        <v>0</v>
      </c>
      <c r="G24" s="11">
        <f t="shared" si="145"/>
        <v>0</v>
      </c>
      <c r="H24" s="11">
        <f t="shared" si="145"/>
        <v>0</v>
      </c>
      <c r="I24" s="11">
        <f t="shared" si="145"/>
        <v>0</v>
      </c>
      <c r="J24" s="11">
        <f t="shared" si="145"/>
        <v>0</v>
      </c>
      <c r="K24" s="11">
        <f t="shared" si="145"/>
        <v>0</v>
      </c>
      <c r="L24" s="11">
        <f t="shared" si="145"/>
        <v>0</v>
      </c>
      <c r="M24" s="11">
        <f t="shared" si="145"/>
        <v>0</v>
      </c>
      <c r="N24" s="11">
        <f t="shared" si="145"/>
        <v>0</v>
      </c>
      <c r="O24" s="11">
        <f t="shared" si="145"/>
        <v>0</v>
      </c>
      <c r="P24" s="11">
        <f t="shared" si="145"/>
        <v>0</v>
      </c>
      <c r="Q24" s="11">
        <f t="shared" si="145"/>
        <v>0</v>
      </c>
      <c r="R24" s="11">
        <f t="shared" si="145"/>
        <v>0</v>
      </c>
      <c r="S24" s="11">
        <f t="shared" si="145"/>
        <v>0</v>
      </c>
      <c r="T24" s="11">
        <f t="shared" si="145"/>
        <v>238053.66538763192</v>
      </c>
      <c r="U24" s="11">
        <f t="shared" si="145"/>
        <v>230586.59001145011</v>
      </c>
      <c r="V24" s="11">
        <f t="shared" si="145"/>
        <v>222594.22567545201</v>
      </c>
      <c r="W24" s="11">
        <f t="shared" si="145"/>
        <v>214620.52339179895</v>
      </c>
      <c r="X24" s="11">
        <f t="shared" si="145"/>
        <v>206422.93583268652</v>
      </c>
      <c r="Y24" s="11">
        <f t="shared" si="145"/>
        <v>195081.16111722233</v>
      </c>
      <c r="Z24" s="11">
        <f t="shared" si="145"/>
        <v>170451.44474055726</v>
      </c>
      <c r="AA24" s="11">
        <f t="shared" si="145"/>
        <v>143868.60101756486</v>
      </c>
      <c r="AB24" s="11">
        <f t="shared" si="145"/>
        <v>117611.04907977948</v>
      </c>
      <c r="AC24" s="11">
        <f t="shared" si="145"/>
        <v>97269.286514728214</v>
      </c>
      <c r="AD24" s="11">
        <f t="shared" si="145"/>
        <v>77361.507511680815</v>
      </c>
      <c r="AE24" s="11">
        <f t="shared" si="145"/>
        <v>60297.320111638226</v>
      </c>
      <c r="AF24" s="11">
        <f t="shared" si="145"/>
        <v>5307905.2028076006</v>
      </c>
      <c r="AG24" s="11">
        <f t="shared" si="145"/>
        <v>5117110.4040621184</v>
      </c>
      <c r="AH24" s="11">
        <f t="shared" si="145"/>
        <v>4940926.7655538982</v>
      </c>
      <c r="AI24" s="11">
        <f t="shared" si="145"/>
        <v>4755725.955852516</v>
      </c>
      <c r="AJ24" s="11">
        <f t="shared" si="145"/>
        <v>4546902.1142505612</v>
      </c>
      <c r="AK24" s="11">
        <f t="shared" si="145"/>
        <v>4269554.9245421542</v>
      </c>
      <c r="AL24" s="11">
        <f t="shared" si="145"/>
        <v>3770192.4435498933</v>
      </c>
      <c r="AM24" s="11">
        <f t="shared" si="145"/>
        <v>3068961.7450243598</v>
      </c>
      <c r="AN24" s="11">
        <f t="shared" si="145"/>
        <v>2485075.3406491471</v>
      </c>
      <c r="AO24" s="11">
        <f t="shared" si="145"/>
        <v>2004407.5904290127</v>
      </c>
      <c r="AP24" s="11">
        <f t="shared" si="145"/>
        <v>1499604.3855144724</v>
      </c>
      <c r="AQ24" s="11">
        <f t="shared" si="145"/>
        <v>1187438.2001181981</v>
      </c>
      <c r="AR24" s="11">
        <f t="shared" si="145"/>
        <v>10267200.248905197</v>
      </c>
      <c r="AS24" s="11">
        <f t="shared" si="145"/>
        <v>9875046.2130130194</v>
      </c>
      <c r="AT24" s="11">
        <f t="shared" si="145"/>
        <v>9505473.6261175033</v>
      </c>
      <c r="AU24" s="11">
        <f t="shared" si="145"/>
        <v>9192121.9587167483</v>
      </c>
      <c r="AV24" s="11">
        <f t="shared" si="145"/>
        <v>8798289.7943648119</v>
      </c>
      <c r="AW24" s="11">
        <f t="shared" si="145"/>
        <v>8279004.8960010437</v>
      </c>
      <c r="AX24" s="11">
        <f t="shared" si="145"/>
        <v>7598281.9778405596</v>
      </c>
      <c r="AY24" s="11">
        <f t="shared" si="145"/>
        <v>6399552.0940645272</v>
      </c>
      <c r="AZ24" s="11">
        <f t="shared" si="145"/>
        <v>5015708.894064527</v>
      </c>
      <c r="BA24" s="11">
        <f t="shared" si="145"/>
        <v>3908143.1540645268</v>
      </c>
      <c r="BB24" s="11">
        <f t="shared" si="145"/>
        <v>2892587.8140645269</v>
      </c>
      <c r="BC24" s="11">
        <f t="shared" si="145"/>
        <v>2159657.2640645271</v>
      </c>
      <c r="BD24" s="11">
        <f t="shared" si="145"/>
        <v>14126309.68406453</v>
      </c>
      <c r="BE24" s="11">
        <f t="shared" si="145"/>
        <v>13600234.33406453</v>
      </c>
      <c r="BF24" s="11">
        <f t="shared" si="145"/>
        <v>13111525.714064531</v>
      </c>
      <c r="BG24" s="11">
        <f t="shared" si="145"/>
        <v>12668002.644064531</v>
      </c>
      <c r="BH24" s="11">
        <f t="shared" si="145"/>
        <v>12177416.67406453</v>
      </c>
      <c r="BI24" s="11">
        <f t="shared" si="145"/>
        <v>11374695.07406453</v>
      </c>
      <c r="BJ24" s="11">
        <f t="shared" si="145"/>
        <v>10190758.43406453</v>
      </c>
      <c r="BK24" s="11">
        <f t="shared" si="145"/>
        <v>9277912.6640645303</v>
      </c>
      <c r="BL24" s="11">
        <f t="shared" ref="BL24:BW24" si="146">BL18+BL23</f>
        <v>2.0340645294636488</v>
      </c>
      <c r="BM24" s="11">
        <f t="shared" si="146"/>
        <v>2.0340645294636488</v>
      </c>
      <c r="BN24" s="11">
        <f t="shared" si="146"/>
        <v>2.0340645294636488</v>
      </c>
      <c r="BO24" s="11">
        <f t="shared" si="146"/>
        <v>2.0340645294636488</v>
      </c>
      <c r="BP24" s="11">
        <f t="shared" si="146"/>
        <v>2.0340645294636488</v>
      </c>
      <c r="BQ24" s="11">
        <f t="shared" si="146"/>
        <v>2.0340645294636488</v>
      </c>
      <c r="BR24" s="11">
        <f t="shared" si="146"/>
        <v>2.0340645294636488</v>
      </c>
      <c r="BS24" s="11">
        <f t="shared" si="146"/>
        <v>2.0340645294636488</v>
      </c>
      <c r="BT24" s="11">
        <f t="shared" si="146"/>
        <v>2.0340645294636488</v>
      </c>
      <c r="BU24" s="11">
        <f t="shared" si="146"/>
        <v>2.0340645294636488</v>
      </c>
      <c r="BV24" s="11">
        <f t="shared" si="146"/>
        <v>2.0340645294636488</v>
      </c>
      <c r="BW24" s="11">
        <f t="shared" si="146"/>
        <v>4.0645294636489915E-3</v>
      </c>
      <c r="BX24" s="11">
        <f t="shared" ref="BX24:DH24" si="147">BX18+BX23</f>
        <v>4.0645294636489915E-3</v>
      </c>
      <c r="BY24" s="11">
        <f t="shared" si="147"/>
        <v>4.0645294636489915E-3</v>
      </c>
      <c r="BZ24" s="11">
        <f t="shared" si="147"/>
        <v>4.0645294636489915E-3</v>
      </c>
      <c r="CA24" s="11">
        <f t="shared" si="147"/>
        <v>4.0645294636489915E-3</v>
      </c>
      <c r="CB24" s="11">
        <f t="shared" si="147"/>
        <v>4.0645294636489915E-3</v>
      </c>
      <c r="CC24" s="11">
        <f t="shared" si="147"/>
        <v>4.0645294636489915E-3</v>
      </c>
      <c r="CD24" s="11">
        <f t="shared" si="147"/>
        <v>4.0645294636489915E-3</v>
      </c>
      <c r="CE24" s="11">
        <f t="shared" si="147"/>
        <v>4.0645294636489915E-3</v>
      </c>
      <c r="CF24" s="11">
        <f t="shared" si="147"/>
        <v>4.0645294636489915E-3</v>
      </c>
      <c r="CG24" s="11">
        <f t="shared" si="147"/>
        <v>4.0645294636489915E-3</v>
      </c>
      <c r="CH24" s="11">
        <f t="shared" si="147"/>
        <v>4.0645294636489915E-3</v>
      </c>
      <c r="CI24" s="11">
        <f t="shared" si="147"/>
        <v>4.0645294636489915E-3</v>
      </c>
      <c r="CJ24" s="11">
        <f t="shared" ref="CJ24:CU24" si="148">CJ18+CJ23</f>
        <v>4.0645294636489915E-3</v>
      </c>
      <c r="CK24" s="11">
        <f t="shared" si="148"/>
        <v>4.0645294636489915E-3</v>
      </c>
      <c r="CL24" s="11">
        <f t="shared" si="148"/>
        <v>4.0645294636489915E-3</v>
      </c>
      <c r="CM24" s="11">
        <f t="shared" si="148"/>
        <v>4.0645294636489915E-3</v>
      </c>
      <c r="CN24" s="11">
        <f t="shared" si="148"/>
        <v>4.0645294636489915E-3</v>
      </c>
      <c r="CO24" s="11">
        <f t="shared" si="148"/>
        <v>4.0645294636489915E-3</v>
      </c>
      <c r="CP24" s="11">
        <f t="shared" si="148"/>
        <v>4.0645294636489915E-3</v>
      </c>
      <c r="CQ24" s="11">
        <f t="shared" si="148"/>
        <v>4.0645294636489915E-3</v>
      </c>
      <c r="CR24" s="11">
        <f t="shared" si="148"/>
        <v>4.0645294636489915E-3</v>
      </c>
      <c r="CS24" s="11">
        <f t="shared" si="148"/>
        <v>4.0645294636489915E-3</v>
      </c>
      <c r="CT24" s="11">
        <f t="shared" si="148"/>
        <v>4.0645294636489915E-3</v>
      </c>
      <c r="CU24" s="11">
        <f t="shared" si="148"/>
        <v>4.0645294636489915E-3</v>
      </c>
      <c r="CV24" s="11">
        <f t="shared" ref="CV24:DG24" si="149">CV18+CV23</f>
        <v>4.0645294636489915E-3</v>
      </c>
      <c r="CW24" s="11">
        <f t="shared" si="149"/>
        <v>4.0645294636489915E-3</v>
      </c>
      <c r="CX24" s="11">
        <f t="shared" si="149"/>
        <v>4.0645294636489915E-3</v>
      </c>
      <c r="CY24" s="11">
        <f t="shared" si="149"/>
        <v>4.0645294636489915E-3</v>
      </c>
      <c r="CZ24" s="11">
        <f t="shared" si="149"/>
        <v>4.0645294636489915E-3</v>
      </c>
      <c r="DA24" s="11">
        <f t="shared" si="149"/>
        <v>4.0645294636489915E-3</v>
      </c>
      <c r="DB24" s="11">
        <f t="shared" si="149"/>
        <v>4.0645294636489915E-3</v>
      </c>
      <c r="DC24" s="11">
        <f t="shared" si="149"/>
        <v>4.0645294636489915E-3</v>
      </c>
      <c r="DD24" s="11">
        <f t="shared" si="149"/>
        <v>4.0645294636489915E-3</v>
      </c>
      <c r="DE24" s="11">
        <f t="shared" si="149"/>
        <v>4.0645294636489915E-3</v>
      </c>
      <c r="DF24" s="11">
        <f t="shared" si="149"/>
        <v>4.0645294636489915E-3</v>
      </c>
      <c r="DG24" s="11">
        <f t="shared" si="149"/>
        <v>4.0645294636489915E-3</v>
      </c>
      <c r="DH24" s="11">
        <f t="shared" si="147"/>
        <v>4.0645294636489915E-3</v>
      </c>
      <c r="DI24" s="11">
        <f t="shared" si="145"/>
        <v>4.0645294636489915E-3</v>
      </c>
      <c r="DJ24" s="11">
        <f t="shared" ref="DJ24:DW24" si="150">DJ18+DJ23</f>
        <v>4.0645294636489915E-3</v>
      </c>
      <c r="DK24" s="11">
        <f t="shared" si="150"/>
        <v>4.0645294636489915E-3</v>
      </c>
      <c r="DL24" s="11">
        <f t="shared" si="150"/>
        <v>4.0645294636489915E-3</v>
      </c>
      <c r="DM24" s="11">
        <f t="shared" si="150"/>
        <v>4.0645294636489915E-3</v>
      </c>
      <c r="DN24" s="11">
        <f t="shared" si="150"/>
        <v>4.0645294636489915E-3</v>
      </c>
      <c r="DO24" s="11">
        <f t="shared" si="150"/>
        <v>4.0645294636489915E-3</v>
      </c>
      <c r="DP24" s="11">
        <f t="shared" si="150"/>
        <v>4.0645294636489915E-3</v>
      </c>
      <c r="DQ24" s="11">
        <f t="shared" si="150"/>
        <v>4.0645294636489915E-3</v>
      </c>
      <c r="DR24" s="11">
        <f t="shared" si="150"/>
        <v>4.0645294636489915E-3</v>
      </c>
      <c r="DS24" s="11">
        <f t="shared" si="150"/>
        <v>4.0645294636489915E-3</v>
      </c>
      <c r="DT24" s="11">
        <f t="shared" si="150"/>
        <v>4.0645294636489915E-3</v>
      </c>
      <c r="DU24" s="11">
        <f t="shared" si="150"/>
        <v>4.0645294636489915E-3</v>
      </c>
      <c r="DV24" s="11">
        <f t="shared" si="150"/>
        <v>4.0645294636489915E-3</v>
      </c>
      <c r="DW24" s="11">
        <f t="shared" si="150"/>
        <v>4.0645294636489915E-3</v>
      </c>
    </row>
    <row r="25" spans="1:127" x14ac:dyDescent="0.2">
      <c r="C25" s="12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</row>
    <row r="26" spans="1:127" x14ac:dyDescent="0.2">
      <c r="A26" s="1" t="s">
        <v>146</v>
      </c>
      <c r="C26" s="10">
        <v>18237502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</row>
    <row r="27" spans="1:127" x14ac:dyDescent="0.2">
      <c r="B27" s="4" t="s">
        <v>141</v>
      </c>
      <c r="C27" s="10">
        <v>25400902</v>
      </c>
      <c r="D27" s="11">
        <v>0</v>
      </c>
      <c r="E27" s="11">
        <f>D33</f>
        <v>0</v>
      </c>
      <c r="F27" s="11">
        <f t="shared" ref="F27:DI27" si="151">E33</f>
        <v>0</v>
      </c>
      <c r="G27" s="11">
        <f t="shared" si="151"/>
        <v>0</v>
      </c>
      <c r="H27" s="11">
        <f t="shared" si="151"/>
        <v>0</v>
      </c>
      <c r="I27" s="11">
        <f t="shared" si="151"/>
        <v>0</v>
      </c>
      <c r="J27" s="11">
        <f t="shared" si="151"/>
        <v>0</v>
      </c>
      <c r="K27" s="11">
        <f t="shared" si="151"/>
        <v>0</v>
      </c>
      <c r="L27" s="11">
        <f t="shared" si="151"/>
        <v>0</v>
      </c>
      <c r="M27" s="11">
        <f t="shared" si="151"/>
        <v>0</v>
      </c>
      <c r="N27" s="11">
        <f t="shared" si="151"/>
        <v>0</v>
      </c>
      <c r="O27" s="11">
        <f t="shared" si="151"/>
        <v>0</v>
      </c>
      <c r="P27" s="11">
        <f t="shared" si="151"/>
        <v>0</v>
      </c>
      <c r="Q27" s="11">
        <f t="shared" si="151"/>
        <v>0</v>
      </c>
      <c r="R27" s="11">
        <f t="shared" si="151"/>
        <v>0</v>
      </c>
      <c r="S27" s="11">
        <f t="shared" si="151"/>
        <v>0</v>
      </c>
      <c r="T27" s="11">
        <f t="shared" si="151"/>
        <v>0</v>
      </c>
      <c r="U27" s="11">
        <f t="shared" si="151"/>
        <v>0</v>
      </c>
      <c r="V27" s="11">
        <f t="shared" si="151"/>
        <v>0</v>
      </c>
      <c r="W27" s="11">
        <f t="shared" si="151"/>
        <v>0</v>
      </c>
      <c r="X27" s="11">
        <f t="shared" si="151"/>
        <v>0</v>
      </c>
      <c r="Y27" s="11">
        <f t="shared" si="151"/>
        <v>0</v>
      </c>
      <c r="Z27" s="11">
        <f t="shared" si="151"/>
        <v>0</v>
      </c>
      <c r="AA27" s="11">
        <f t="shared" si="151"/>
        <v>0</v>
      </c>
      <c r="AB27" s="11">
        <f t="shared" si="151"/>
        <v>0</v>
      </c>
      <c r="AC27" s="11">
        <f t="shared" si="151"/>
        <v>0</v>
      </c>
      <c r="AD27" s="11">
        <f t="shared" si="151"/>
        <v>0</v>
      </c>
      <c r="AE27" s="11">
        <f t="shared" si="151"/>
        <v>0</v>
      </c>
      <c r="AF27" s="11">
        <f t="shared" si="151"/>
        <v>0</v>
      </c>
      <c r="AG27" s="11">
        <f t="shared" si="151"/>
        <v>0</v>
      </c>
      <c r="AH27" s="11">
        <f t="shared" si="151"/>
        <v>0</v>
      </c>
      <c r="AI27" s="11">
        <f t="shared" si="151"/>
        <v>0</v>
      </c>
      <c r="AJ27" s="11">
        <f t="shared" si="151"/>
        <v>0</v>
      </c>
      <c r="AK27" s="11">
        <f t="shared" si="151"/>
        <v>0</v>
      </c>
      <c r="AL27" s="11">
        <f t="shared" si="151"/>
        <v>0</v>
      </c>
      <c r="AM27" s="11">
        <f t="shared" si="151"/>
        <v>0</v>
      </c>
      <c r="AN27" s="11">
        <f t="shared" si="151"/>
        <v>0</v>
      </c>
      <c r="AO27" s="11">
        <f t="shared" si="151"/>
        <v>0</v>
      </c>
      <c r="AP27" s="11">
        <f t="shared" si="151"/>
        <v>0</v>
      </c>
      <c r="AQ27" s="11">
        <f t="shared" si="151"/>
        <v>0</v>
      </c>
      <c r="AR27" s="11">
        <f t="shared" si="151"/>
        <v>0</v>
      </c>
      <c r="AS27" s="11">
        <f t="shared" si="151"/>
        <v>0</v>
      </c>
      <c r="AT27" s="11">
        <f t="shared" si="151"/>
        <v>0</v>
      </c>
      <c r="AU27" s="11">
        <f t="shared" si="151"/>
        <v>0</v>
      </c>
      <c r="AV27" s="11">
        <f t="shared" si="151"/>
        <v>0</v>
      </c>
      <c r="AW27" s="11">
        <f t="shared" si="151"/>
        <v>0</v>
      </c>
      <c r="AX27" s="11">
        <f t="shared" si="151"/>
        <v>0</v>
      </c>
      <c r="AY27" s="11">
        <f t="shared" si="151"/>
        <v>0</v>
      </c>
      <c r="AZ27" s="11">
        <f t="shared" si="151"/>
        <v>0</v>
      </c>
      <c r="BA27" s="11">
        <f t="shared" si="151"/>
        <v>0</v>
      </c>
      <c r="BB27" s="11">
        <f t="shared" si="151"/>
        <v>0</v>
      </c>
      <c r="BC27" s="11">
        <f t="shared" si="151"/>
        <v>0</v>
      </c>
      <c r="BD27" s="11">
        <f t="shared" si="151"/>
        <v>0</v>
      </c>
      <c r="BE27" s="11">
        <f t="shared" si="151"/>
        <v>0</v>
      </c>
      <c r="BF27" s="11">
        <f t="shared" si="151"/>
        <v>0</v>
      </c>
      <c r="BG27" s="11">
        <f t="shared" si="151"/>
        <v>0</v>
      </c>
      <c r="BH27" s="11">
        <f t="shared" si="151"/>
        <v>0</v>
      </c>
      <c r="BI27" s="11">
        <f t="shared" si="151"/>
        <v>0</v>
      </c>
      <c r="BJ27" s="11">
        <f t="shared" si="151"/>
        <v>0</v>
      </c>
      <c r="BK27" s="11">
        <f t="shared" si="151"/>
        <v>0</v>
      </c>
      <c r="BL27" s="11">
        <f t="shared" ref="BL27" si="152">BK33</f>
        <v>-567913.01</v>
      </c>
      <c r="BM27" s="11">
        <f t="shared" ref="BM27" si="153">BL33</f>
        <v>4734808.6528900005</v>
      </c>
      <c r="BN27" s="11">
        <f t="shared" ref="BN27" si="154">BM33</f>
        <v>3487510.0528900004</v>
      </c>
      <c r="BO27" s="11">
        <f t="shared" ref="BO27" si="155">BN33</f>
        <v>2363798.3128900006</v>
      </c>
      <c r="BP27" s="11">
        <f t="shared" ref="BP27" si="156">BO33</f>
        <v>1609188.6728900005</v>
      </c>
      <c r="BQ27" s="11">
        <f t="shared" ref="BQ27" si="157">BP33</f>
        <v>1385855.7428881619</v>
      </c>
      <c r="BR27" s="11">
        <f t="shared" ref="BR27" si="158">BQ33</f>
        <v>1307804.802888162</v>
      </c>
      <c r="BS27" s="11">
        <f t="shared" ref="BS27" si="159">BR33</f>
        <v>1254829.9628881619</v>
      </c>
      <c r="BT27" s="11">
        <f t="shared" ref="BT27" si="160">BS33</f>
        <v>1197700.812888162</v>
      </c>
      <c r="BU27" s="11">
        <f t="shared" ref="BU27" si="161">BT33</f>
        <v>1133788.2428881619</v>
      </c>
      <c r="BV27" s="11">
        <f t="shared" ref="BV27" si="162">BU33</f>
        <v>1022274.4328881619</v>
      </c>
      <c r="BW27" s="11">
        <f t="shared" ref="BW27" si="163">BV33</f>
        <v>868291.21288816188</v>
      </c>
      <c r="BX27" s="11">
        <f t="shared" ref="BX27" si="164">BW33</f>
        <v>639222.58288816188</v>
      </c>
      <c r="BY27" s="11">
        <f t="shared" ref="BY27" si="165">BX33</f>
        <v>440711.84288816189</v>
      </c>
      <c r="BZ27" s="11">
        <f t="shared" ref="BZ27" si="166">BY33</f>
        <v>191719.08288816188</v>
      </c>
      <c r="CA27" s="11">
        <f t="shared" ref="CA27" si="167">BZ33</f>
        <v>-714.47711183811771</v>
      </c>
      <c r="CB27" s="11">
        <f t="shared" ref="CB27" si="168">CA33</f>
        <v>-127426.15711183811</v>
      </c>
      <c r="CC27" s="11">
        <f t="shared" ref="CC27" si="169">CB33</f>
        <v>-2223845.8771118387</v>
      </c>
      <c r="CD27" s="11">
        <f t="shared" ref="CD27" si="170">CC33</f>
        <v>-2142368.9171118387</v>
      </c>
      <c r="CE27" s="11">
        <f t="shared" ref="CE27" si="171">CD33</f>
        <v>-2063192.7871118388</v>
      </c>
      <c r="CF27" s="11">
        <f t="shared" ref="CF27" si="172">CE33</f>
        <v>-1976534.0971118389</v>
      </c>
      <c r="CG27" s="11">
        <f t="shared" ref="CG27" si="173">CF33</f>
        <v>-1863635.6471118389</v>
      </c>
      <c r="CH27" s="11">
        <f t="shared" ref="CH27" si="174">CG33</f>
        <v>-1676922.967111839</v>
      </c>
      <c r="CI27" s="11">
        <f t="shared" ref="CI27" si="175">CH33</f>
        <v>-1464145.977111839</v>
      </c>
      <c r="CJ27" s="11">
        <f t="shared" ref="CJ27" si="176">CI33</f>
        <v>-1139841.767111839</v>
      </c>
      <c r="CK27" s="11">
        <f t="shared" ref="CK27" si="177">CJ33</f>
        <v>-816854.63711183902</v>
      </c>
      <c r="CL27" s="11">
        <f t="shared" ref="CL27" si="178">CK33</f>
        <v>-528988.17711183894</v>
      </c>
      <c r="CM27" s="11">
        <f t="shared" ref="CM27" si="179">CL33</f>
        <v>-258386.01711183897</v>
      </c>
      <c r="CN27" s="11">
        <f t="shared" ref="CN27" si="180">CM33</f>
        <v>-101788.89711183897</v>
      </c>
      <c r="CO27" s="11">
        <f t="shared" ref="CO27" si="181">CN33</f>
        <v>-1653585.4171118387</v>
      </c>
      <c r="CP27" s="11">
        <f t="shared" ref="CP27" si="182">CO33</f>
        <v>-1589128.4971118388</v>
      </c>
      <c r="CQ27" s="11">
        <f t="shared" ref="CQ27" si="183">CP33</f>
        <v>-1537956.8571118389</v>
      </c>
      <c r="CR27" s="11">
        <f t="shared" ref="CR27" si="184">CQ33</f>
        <v>-1492629.3171118388</v>
      </c>
      <c r="CS27" s="11">
        <f t="shared" ref="CS27" si="185">CR33</f>
        <v>-1439333.4671118387</v>
      </c>
      <c r="CT27" s="11">
        <f t="shared" ref="CT27" si="186">CS33</f>
        <v>-1340283.8571118386</v>
      </c>
      <c r="CU27" s="11">
        <f t="shared" ref="CU27" si="187">CT33</f>
        <v>-1168753.0471118386</v>
      </c>
      <c r="CV27" s="11">
        <f t="shared" ref="CV27" si="188">CU33</f>
        <v>-957095.01711183856</v>
      </c>
      <c r="CW27" s="11">
        <f t="shared" ref="CW27" si="189">CV33</f>
        <v>-755569.36711183854</v>
      </c>
      <c r="CX27" s="11">
        <f t="shared" ref="CX27" si="190">CW33</f>
        <v>-532211.10711183853</v>
      </c>
      <c r="CY27" s="11">
        <f t="shared" ref="CY27" si="191">CX33</f>
        <v>-325900.48711183853</v>
      </c>
      <c r="CZ27" s="11">
        <f t="shared" ref="CZ27" si="192">CY33</f>
        <v>-212961.14711183854</v>
      </c>
      <c r="DA27" s="11">
        <f t="shared" ref="DA27" si="193">CZ33</f>
        <v>6731599.7028881609</v>
      </c>
      <c r="DB27" s="11">
        <f t="shared" ref="DB27" si="194">DA33</f>
        <v>6461463.2328881612</v>
      </c>
      <c r="DC27" s="11">
        <f t="shared" ref="DC27" si="195">DB33</f>
        <v>6239204.9428881612</v>
      </c>
      <c r="DD27" s="11">
        <f t="shared" ref="DD27" si="196">DC33</f>
        <v>6005975.6828881614</v>
      </c>
      <c r="DE27" s="11">
        <f t="shared" ref="DE27" si="197">DD33</f>
        <v>5707556.7528881617</v>
      </c>
      <c r="DF27" s="11">
        <f t="shared" ref="DF27" si="198">DE33</f>
        <v>5178605.5428881617</v>
      </c>
      <c r="DG27" s="11">
        <f t="shared" ref="DG27" si="199">DF33</f>
        <v>4439956.8928881614</v>
      </c>
      <c r="DH27" s="11">
        <f t="shared" ref="DH27" si="200">DG33</f>
        <v>3324786.8728881613</v>
      </c>
      <c r="DI27" s="11">
        <f t="shared" si="151"/>
        <v>2214948.2628881615</v>
      </c>
      <c r="DJ27" s="11">
        <f t="shared" ref="DJ27" si="201">DI33</f>
        <v>1280724.6828881614</v>
      </c>
      <c r="DK27" s="11">
        <f t="shared" ref="DK27" si="202">DJ33</f>
        <v>477448.74288816145</v>
      </c>
      <c r="DL27" s="11">
        <f t="shared" ref="DL27" si="203">DK33</f>
        <v>-247716.60711183853</v>
      </c>
      <c r="DM27" s="11">
        <f t="shared" ref="DM27" si="204">DL33</f>
        <v>3171381.5128881615</v>
      </c>
      <c r="DN27" s="11">
        <f t="shared" ref="DN27" si="205">DM33</f>
        <v>2960116.2828881615</v>
      </c>
      <c r="DO27" s="11">
        <f t="shared" ref="DO27" si="206">DN33</f>
        <v>2811909.4428881616</v>
      </c>
      <c r="DP27" s="11">
        <f t="shared" ref="DP27" si="207">DO33</f>
        <v>2713257.1428881618</v>
      </c>
      <c r="DQ27" s="11">
        <f t="shared" ref="DQ27" si="208">DP33</f>
        <v>2585621.362888162</v>
      </c>
      <c r="DR27" s="11">
        <f t="shared" ref="DR27" si="209">DQ33</f>
        <v>2386222.2028881619</v>
      </c>
      <c r="DS27" s="11">
        <f t="shared" ref="DS27" si="210">DR33</f>
        <v>1933854.7428881619</v>
      </c>
      <c r="DT27" s="11">
        <f t="shared" ref="DT27" si="211">DS33</f>
        <v>1364427.632888162</v>
      </c>
      <c r="DU27" s="11">
        <f t="shared" ref="DU27" si="212">DT33</f>
        <v>864912.1928881621</v>
      </c>
      <c r="DV27" s="11">
        <f t="shared" ref="DV27" si="213">DU33</f>
        <v>372821.03288816212</v>
      </c>
      <c r="DW27" s="11">
        <f t="shared" ref="DW27" si="214">DV33</f>
        <v>-7147.1030139232171</v>
      </c>
    </row>
    <row r="28" spans="1:127" x14ac:dyDescent="0.2">
      <c r="B28" s="111" t="s">
        <v>142</v>
      </c>
      <c r="C28" s="12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  <c r="AS28" s="116">
        <v>0</v>
      </c>
      <c r="AT28" s="116">
        <v>0</v>
      </c>
      <c r="AU28" s="116">
        <v>0</v>
      </c>
      <c r="AV28" s="116">
        <v>0</v>
      </c>
      <c r="AW28" s="116">
        <v>0</v>
      </c>
      <c r="AX28" s="116">
        <v>0</v>
      </c>
      <c r="AY28" s="116">
        <v>0</v>
      </c>
      <c r="AZ28" s="116">
        <v>0</v>
      </c>
      <c r="BA28" s="116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16">
        <v>0</v>
      </c>
      <c r="BH28" s="116">
        <v>0</v>
      </c>
      <c r="BI28" s="116">
        <v>0</v>
      </c>
      <c r="BJ28" s="116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v>0</v>
      </c>
      <c r="BP28" s="116">
        <v>-106404.90000183869</v>
      </c>
      <c r="BQ28" s="116">
        <v>0</v>
      </c>
      <c r="BR28" s="116">
        <v>0</v>
      </c>
      <c r="BS28" s="116">
        <v>0</v>
      </c>
      <c r="BT28" s="116">
        <v>0</v>
      </c>
      <c r="BU28" s="116">
        <v>0</v>
      </c>
      <c r="BV28" s="116">
        <v>0</v>
      </c>
      <c r="BW28" s="116">
        <v>0</v>
      </c>
      <c r="BX28" s="116">
        <v>0</v>
      </c>
      <c r="BY28" s="116">
        <v>0</v>
      </c>
      <c r="BZ28" s="116">
        <v>0</v>
      </c>
      <c r="CA28" s="116">
        <v>0</v>
      </c>
      <c r="CB28" s="116">
        <v>-2240555.5600000005</v>
      </c>
      <c r="CC28" s="116">
        <v>0</v>
      </c>
      <c r="CD28" s="116">
        <v>0</v>
      </c>
      <c r="CE28" s="116">
        <v>0</v>
      </c>
      <c r="CF28" s="116">
        <v>0</v>
      </c>
      <c r="CG28" s="116">
        <v>0</v>
      </c>
      <c r="CH28" s="116">
        <v>0</v>
      </c>
      <c r="CI28" s="116">
        <v>0</v>
      </c>
      <c r="CJ28" s="116">
        <v>0</v>
      </c>
      <c r="CK28" s="116">
        <v>0</v>
      </c>
      <c r="CL28" s="116">
        <v>0</v>
      </c>
      <c r="CM28" s="116">
        <v>0</v>
      </c>
      <c r="CN28" s="116">
        <v>-1621596.3599999999</v>
      </c>
      <c r="CO28" s="116">
        <v>0</v>
      </c>
      <c r="CP28" s="116">
        <v>0</v>
      </c>
      <c r="CQ28" s="116">
        <v>0</v>
      </c>
      <c r="CR28" s="116">
        <v>0</v>
      </c>
      <c r="CS28" s="116">
        <v>0</v>
      </c>
      <c r="CT28" s="116">
        <v>0</v>
      </c>
      <c r="CU28" s="116">
        <v>0</v>
      </c>
      <c r="CV28" s="116">
        <v>0</v>
      </c>
      <c r="CW28" s="116">
        <v>0</v>
      </c>
      <c r="CX28" s="116">
        <v>0</v>
      </c>
      <c r="CY28" s="116">
        <v>0</v>
      </c>
      <c r="CZ28" s="116">
        <v>7375335.25</v>
      </c>
      <c r="DA28" s="116">
        <v>0</v>
      </c>
      <c r="DB28" s="116">
        <v>0</v>
      </c>
      <c r="DC28" s="116">
        <v>0</v>
      </c>
      <c r="DD28" s="116">
        <v>0</v>
      </c>
      <c r="DE28" s="116">
        <v>0</v>
      </c>
      <c r="DF28" s="116">
        <v>0</v>
      </c>
      <c r="DG28" s="116">
        <v>0</v>
      </c>
      <c r="DH28" s="116">
        <v>0</v>
      </c>
      <c r="DI28" s="116">
        <v>0</v>
      </c>
      <c r="DJ28" s="116">
        <v>0</v>
      </c>
      <c r="DK28" s="116">
        <v>0</v>
      </c>
      <c r="DL28" s="14">
        <v>3630637.83</v>
      </c>
      <c r="DM28" s="15">
        <v>0</v>
      </c>
      <c r="DN28" s="15">
        <v>0</v>
      </c>
      <c r="DO28" s="15">
        <v>0</v>
      </c>
      <c r="DP28" s="15">
        <v>0</v>
      </c>
      <c r="DQ28" s="15">
        <v>0</v>
      </c>
      <c r="DR28" s="15">
        <v>0</v>
      </c>
      <c r="DS28" s="15">
        <v>0</v>
      </c>
      <c r="DT28" s="15">
        <v>0</v>
      </c>
      <c r="DU28" s="15">
        <v>0</v>
      </c>
      <c r="DV28" s="15">
        <v>0</v>
      </c>
      <c r="DW28" s="15">
        <v>0</v>
      </c>
    </row>
    <row r="29" spans="1:127" x14ac:dyDescent="0.2">
      <c r="B29" s="111" t="s">
        <v>147</v>
      </c>
      <c r="C29" s="12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  <c r="AS29" s="116">
        <v>0</v>
      </c>
      <c r="AT29" s="116">
        <v>0</v>
      </c>
      <c r="AU29" s="116">
        <v>0</v>
      </c>
      <c r="AV29" s="116">
        <v>0</v>
      </c>
      <c r="AW29" s="116">
        <v>0</v>
      </c>
      <c r="AX29" s="116">
        <v>0</v>
      </c>
      <c r="AY29" s="116">
        <v>0</v>
      </c>
      <c r="AZ29" s="116">
        <v>0</v>
      </c>
      <c r="BA29" s="116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16">
        <v>0</v>
      </c>
      <c r="BH29" s="116">
        <v>0</v>
      </c>
      <c r="BI29" s="116">
        <v>0</v>
      </c>
      <c r="BJ29" s="116">
        <v>0</v>
      </c>
      <c r="BK29" s="116">
        <v>0</v>
      </c>
      <c r="BL29" s="116">
        <v>6522371.17289</v>
      </c>
      <c r="BM29" s="116">
        <v>0</v>
      </c>
      <c r="BN29" s="116">
        <v>0</v>
      </c>
      <c r="BO29" s="116">
        <v>0</v>
      </c>
      <c r="BP29" s="116">
        <v>0</v>
      </c>
      <c r="BQ29" s="116">
        <v>0</v>
      </c>
      <c r="BR29" s="116">
        <v>0</v>
      </c>
      <c r="BS29" s="116">
        <v>0</v>
      </c>
      <c r="BT29" s="116">
        <v>0</v>
      </c>
      <c r="BU29" s="116">
        <v>0</v>
      </c>
      <c r="BV29" s="116">
        <v>0</v>
      </c>
      <c r="BW29" s="116">
        <v>0</v>
      </c>
      <c r="BX29" s="116">
        <v>0</v>
      </c>
      <c r="BY29" s="116">
        <v>0</v>
      </c>
      <c r="BZ29" s="116">
        <v>0</v>
      </c>
      <c r="CA29" s="116">
        <v>0</v>
      </c>
      <c r="CB29" s="116">
        <v>0</v>
      </c>
      <c r="CC29" s="116">
        <v>0</v>
      </c>
      <c r="CD29" s="116">
        <v>0</v>
      </c>
      <c r="CE29" s="116">
        <v>0</v>
      </c>
      <c r="CF29" s="116">
        <v>0</v>
      </c>
      <c r="CG29" s="116">
        <v>0</v>
      </c>
      <c r="CH29" s="116">
        <v>0</v>
      </c>
      <c r="CI29" s="116">
        <v>0</v>
      </c>
      <c r="CJ29" s="116">
        <v>0</v>
      </c>
      <c r="CK29" s="116">
        <v>0</v>
      </c>
      <c r="CL29" s="116">
        <v>0</v>
      </c>
      <c r="CM29" s="116">
        <v>0</v>
      </c>
      <c r="CN29" s="116">
        <v>0</v>
      </c>
      <c r="CO29" s="116">
        <v>0</v>
      </c>
      <c r="CP29" s="116">
        <v>0</v>
      </c>
      <c r="CQ29" s="116">
        <v>0</v>
      </c>
      <c r="CR29" s="116">
        <v>0</v>
      </c>
      <c r="CS29" s="116">
        <v>0</v>
      </c>
      <c r="CT29" s="116">
        <v>0</v>
      </c>
      <c r="CU29" s="116">
        <v>0</v>
      </c>
      <c r="CV29" s="116">
        <v>0</v>
      </c>
      <c r="CW29" s="116">
        <v>0</v>
      </c>
      <c r="CX29" s="116">
        <v>0</v>
      </c>
      <c r="CY29" s="116">
        <v>0</v>
      </c>
      <c r="CZ29" s="116">
        <v>0</v>
      </c>
      <c r="DA29" s="116">
        <v>0</v>
      </c>
      <c r="DB29" s="116">
        <v>0</v>
      </c>
      <c r="DC29" s="116">
        <v>0</v>
      </c>
      <c r="DD29" s="116">
        <v>0</v>
      </c>
      <c r="DE29" s="116">
        <v>0</v>
      </c>
      <c r="DF29" s="116">
        <v>0</v>
      </c>
      <c r="DG29" s="116">
        <v>0</v>
      </c>
      <c r="DH29" s="15">
        <v>0</v>
      </c>
      <c r="DI29" s="116">
        <v>0</v>
      </c>
      <c r="DJ29" s="116">
        <v>0</v>
      </c>
      <c r="DK29" s="116">
        <v>0</v>
      </c>
      <c r="DL29" s="116">
        <v>0</v>
      </c>
      <c r="DM29" s="15">
        <v>0</v>
      </c>
      <c r="DN29" s="15">
        <v>0</v>
      </c>
      <c r="DO29" s="15">
        <v>0</v>
      </c>
      <c r="DP29" s="15">
        <v>0</v>
      </c>
      <c r="DQ29" s="15">
        <v>0</v>
      </c>
      <c r="DR29" s="15">
        <v>0</v>
      </c>
      <c r="DS29" s="15">
        <v>0</v>
      </c>
      <c r="DT29" s="15">
        <v>0</v>
      </c>
      <c r="DU29" s="15">
        <v>0</v>
      </c>
      <c r="DV29" s="15">
        <v>0</v>
      </c>
      <c r="DW29" s="15">
        <v>0</v>
      </c>
    </row>
    <row r="30" spans="1:127" x14ac:dyDescent="0.2">
      <c r="B30" s="111" t="s">
        <v>536</v>
      </c>
      <c r="C30" s="12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  <c r="AS30" s="116">
        <v>0</v>
      </c>
      <c r="AT30" s="116">
        <v>0</v>
      </c>
      <c r="AU30" s="116">
        <v>0</v>
      </c>
      <c r="AV30" s="116">
        <v>0</v>
      </c>
      <c r="AW30" s="116">
        <v>0</v>
      </c>
      <c r="AX30" s="116">
        <v>0</v>
      </c>
      <c r="AY30" s="116">
        <v>0</v>
      </c>
      <c r="AZ30" s="116">
        <v>0</v>
      </c>
      <c r="BA30" s="116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16">
        <v>0</v>
      </c>
      <c r="BH30" s="116">
        <v>0</v>
      </c>
      <c r="BI30" s="116">
        <v>0</v>
      </c>
      <c r="BJ30" s="116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v>0</v>
      </c>
      <c r="BP30" s="116"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v>0</v>
      </c>
      <c r="BV30" s="116">
        <v>0</v>
      </c>
      <c r="BW30" s="116">
        <v>0</v>
      </c>
      <c r="BX30" s="116">
        <v>0</v>
      </c>
      <c r="BY30" s="116">
        <v>0</v>
      </c>
      <c r="BZ30" s="116">
        <v>0</v>
      </c>
      <c r="CA30" s="116">
        <v>0</v>
      </c>
      <c r="CB30" s="116">
        <v>0</v>
      </c>
      <c r="CC30" s="116">
        <v>0</v>
      </c>
      <c r="CD30" s="116">
        <v>0</v>
      </c>
      <c r="CE30" s="116">
        <v>0</v>
      </c>
      <c r="CF30" s="116">
        <v>0</v>
      </c>
      <c r="CG30" s="116">
        <v>0</v>
      </c>
      <c r="CH30" s="116">
        <v>0</v>
      </c>
      <c r="CI30" s="116">
        <v>0</v>
      </c>
      <c r="CJ30" s="116">
        <v>0</v>
      </c>
      <c r="CK30" s="116">
        <v>0</v>
      </c>
      <c r="CL30" s="116">
        <v>0</v>
      </c>
      <c r="CM30" s="116">
        <v>0</v>
      </c>
      <c r="CN30" s="116">
        <v>0</v>
      </c>
      <c r="CO30" s="116">
        <v>0</v>
      </c>
      <c r="CP30" s="116">
        <v>0</v>
      </c>
      <c r="CQ30" s="116">
        <v>0</v>
      </c>
      <c r="CR30" s="116">
        <v>0</v>
      </c>
      <c r="CS30" s="116">
        <v>-0.02</v>
      </c>
      <c r="CT30" s="116">
        <v>0</v>
      </c>
      <c r="CU30" s="116">
        <v>0</v>
      </c>
      <c r="CV30" s="116">
        <v>0</v>
      </c>
      <c r="CW30" s="116">
        <v>0</v>
      </c>
      <c r="CX30" s="116">
        <v>0</v>
      </c>
      <c r="CY30" s="116">
        <v>0</v>
      </c>
      <c r="CZ30" s="116">
        <v>0</v>
      </c>
      <c r="DA30" s="116">
        <v>0</v>
      </c>
      <c r="DB30" s="116">
        <v>0</v>
      </c>
      <c r="DC30" s="116">
        <v>0</v>
      </c>
      <c r="DD30" s="116">
        <v>0</v>
      </c>
      <c r="DE30" s="116">
        <v>0</v>
      </c>
      <c r="DF30" s="116">
        <v>0</v>
      </c>
      <c r="DG30" s="116">
        <v>0</v>
      </c>
      <c r="DH30" s="116">
        <v>0</v>
      </c>
      <c r="DI30" s="116">
        <v>0</v>
      </c>
      <c r="DJ30" s="116">
        <v>0</v>
      </c>
      <c r="DK30" s="116">
        <v>0</v>
      </c>
      <c r="DL30" s="116">
        <v>0</v>
      </c>
      <c r="DM30" s="116">
        <v>0</v>
      </c>
      <c r="DN30" s="116">
        <v>0</v>
      </c>
      <c r="DO30" s="116">
        <v>0</v>
      </c>
      <c r="DP30" s="116">
        <v>0</v>
      </c>
      <c r="DQ30" s="116">
        <v>0</v>
      </c>
      <c r="DR30" s="116">
        <v>0</v>
      </c>
      <c r="DS30" s="116">
        <v>0</v>
      </c>
      <c r="DT30" s="15">
        <v>0</v>
      </c>
      <c r="DU30" s="116">
        <v>0.01</v>
      </c>
      <c r="DV30" s="116">
        <v>0</v>
      </c>
      <c r="DW30" s="116">
        <v>0</v>
      </c>
    </row>
    <row r="31" spans="1:127" x14ac:dyDescent="0.2">
      <c r="B31" s="111" t="s">
        <v>143</v>
      </c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  <c r="AS31" s="116">
        <v>0</v>
      </c>
      <c r="AT31" s="116">
        <v>0</v>
      </c>
      <c r="AU31" s="116">
        <v>0</v>
      </c>
      <c r="AV31" s="116">
        <v>0</v>
      </c>
      <c r="AW31" s="116">
        <v>0</v>
      </c>
      <c r="AX31" s="116">
        <v>0</v>
      </c>
      <c r="AY31" s="116">
        <v>0</v>
      </c>
      <c r="AZ31" s="116">
        <v>0</v>
      </c>
      <c r="BA31" s="116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16">
        <v>0</v>
      </c>
      <c r="BH31" s="116">
        <v>0</v>
      </c>
      <c r="BI31" s="116">
        <v>0</v>
      </c>
      <c r="BJ31" s="116">
        <v>0</v>
      </c>
      <c r="BK31" s="15">
        <v>-567913.01</v>
      </c>
      <c r="BL31" s="15">
        <v>-1219649.51</v>
      </c>
      <c r="BM31" s="15">
        <v>-1247298.6000000001</v>
      </c>
      <c r="BN31" s="15">
        <v>-1123711.74</v>
      </c>
      <c r="BO31" s="15">
        <v>-754609.64</v>
      </c>
      <c r="BP31" s="15">
        <v>-116928.03</v>
      </c>
      <c r="BQ31" s="15">
        <v>-78050.94</v>
      </c>
      <c r="BR31" s="15">
        <v>-52974.84</v>
      </c>
      <c r="BS31" s="15">
        <v>-57129.15</v>
      </c>
      <c r="BT31" s="15">
        <v>-63912.57</v>
      </c>
      <c r="BU31" s="15">
        <v>-111513.81</v>
      </c>
      <c r="BV31" s="15">
        <v>-153983.22</v>
      </c>
      <c r="BW31" s="15">
        <v>-229068.63</v>
      </c>
      <c r="BX31" s="15">
        <v>-198510.74</v>
      </c>
      <c r="BY31" s="15">
        <v>-248992.76</v>
      </c>
      <c r="BZ31" s="15">
        <v>-192433.56</v>
      </c>
      <c r="CA31" s="15">
        <v>-126711.67999999999</v>
      </c>
      <c r="CB31" s="15">
        <v>144135.84</v>
      </c>
      <c r="CC31" s="15">
        <v>81476.960000000006</v>
      </c>
      <c r="CD31" s="15">
        <v>79176.13</v>
      </c>
      <c r="CE31" s="15">
        <v>86658.69</v>
      </c>
      <c r="CF31" s="15">
        <v>112898.45</v>
      </c>
      <c r="CG31" s="15">
        <v>186712.68</v>
      </c>
      <c r="CH31" s="15">
        <v>212776.99</v>
      </c>
      <c r="CI31" s="15">
        <v>324304.21000000002</v>
      </c>
      <c r="CJ31" s="116">
        <v>322987.13</v>
      </c>
      <c r="CK31" s="116">
        <v>287866.46000000002</v>
      </c>
      <c r="CL31" s="116">
        <v>270602.15999999997</v>
      </c>
      <c r="CM31" s="116">
        <v>156597.12</v>
      </c>
      <c r="CN31" s="116">
        <v>69799.839999999997</v>
      </c>
      <c r="CO31" s="116">
        <v>64456.92</v>
      </c>
      <c r="CP31" s="116">
        <v>51171.64</v>
      </c>
      <c r="CQ31" s="116">
        <v>45327.54</v>
      </c>
      <c r="CR31" s="116">
        <v>53295.85</v>
      </c>
      <c r="CS31" s="116">
        <v>99049.63</v>
      </c>
      <c r="CT31" s="116">
        <v>171530.81</v>
      </c>
      <c r="CU31" s="116">
        <v>211658.03</v>
      </c>
      <c r="CV31" s="116">
        <v>201525.65</v>
      </c>
      <c r="CW31" s="116">
        <v>223358.26</v>
      </c>
      <c r="CX31" s="116">
        <v>206310.62</v>
      </c>
      <c r="CY31" s="116">
        <v>112939.34</v>
      </c>
      <c r="CZ31" s="116">
        <v>-430774.4</v>
      </c>
      <c r="DA31" s="116">
        <v>-270136.46999999997</v>
      </c>
      <c r="DB31" s="116">
        <v>-222258.29</v>
      </c>
      <c r="DC31" s="116">
        <v>-233229.26</v>
      </c>
      <c r="DD31" s="116">
        <v>-298418.93</v>
      </c>
      <c r="DE31" s="116">
        <v>-528951.21</v>
      </c>
      <c r="DF31" s="116">
        <v>-738648.65</v>
      </c>
      <c r="DG31" s="116">
        <v>-1115170.02</v>
      </c>
      <c r="DH31" s="14">
        <f>-'Sch31&amp;31T Deferral Calc'!C26</f>
        <v>-1109838.6100000001</v>
      </c>
      <c r="DI31" s="14">
        <f>-'Sch31&amp;31T Deferral Calc'!D26</f>
        <v>-934223.58</v>
      </c>
      <c r="DJ31" s="14">
        <f>-'Sch31&amp;31T Deferral Calc'!E26</f>
        <v>-803275.94</v>
      </c>
      <c r="DK31" s="14">
        <f>-'Sch31&amp;31T Deferral Calc'!F26</f>
        <v>-725165.35</v>
      </c>
      <c r="DL31" s="14">
        <f>-'Sch31&amp;31T Deferral Calc'!G26</f>
        <v>-211539.71</v>
      </c>
      <c r="DM31" s="14">
        <f>-'Sch31&amp;31T Deferral Calc'!H26</f>
        <v>-211265.23</v>
      </c>
      <c r="DN31" s="14">
        <f>-'Sch31&amp;31T Deferral Calc'!I26</f>
        <v>-148206.84</v>
      </c>
      <c r="DO31" s="14">
        <f>-'Sch31&amp;31T Deferral Calc'!J26</f>
        <v>-98652.3</v>
      </c>
      <c r="DP31" s="14">
        <f>-'Sch31&amp;31T Deferral Calc'!K26</f>
        <v>-127635.78</v>
      </c>
      <c r="DQ31" s="14">
        <f>-'Sch31&amp;31T Deferral Calc'!L26</f>
        <v>-199399.16</v>
      </c>
      <c r="DR31" s="14">
        <f>-'Sch31&amp;31T Deferral Calc'!M26</f>
        <v>-452367.46</v>
      </c>
      <c r="DS31" s="14">
        <f>-'Sch31&amp;31T Deferral Calc'!N26</f>
        <v>-569427.11</v>
      </c>
      <c r="DT31" s="14">
        <f>-('Sch31&amp;31T Deferral Calc'!O26+'Sch31&amp;31T Deferral Calc'!P26)</f>
        <v>-499515.44</v>
      </c>
      <c r="DU31" s="14">
        <f>-'Sch31&amp;31T Deferral Calc'!Q26</f>
        <v>-492091.17</v>
      </c>
      <c r="DV31" s="14">
        <f>-'Amort Estimate'!D24</f>
        <v>-379968.13590208534</v>
      </c>
      <c r="DW31" s="14">
        <f>-'Amort Estimate'!E24</f>
        <v>-277428.74499993061</v>
      </c>
    </row>
    <row r="32" spans="1:127" x14ac:dyDescent="0.2">
      <c r="B32" s="4" t="s">
        <v>144</v>
      </c>
      <c r="D32" s="16">
        <f t="shared" ref="D32:BK32" si="215">SUM(D28:D31)</f>
        <v>0</v>
      </c>
      <c r="E32" s="16">
        <f t="shared" si="215"/>
        <v>0</v>
      </c>
      <c r="F32" s="16">
        <f t="shared" si="215"/>
        <v>0</v>
      </c>
      <c r="G32" s="16">
        <f t="shared" si="215"/>
        <v>0</v>
      </c>
      <c r="H32" s="16">
        <f t="shared" si="215"/>
        <v>0</v>
      </c>
      <c r="I32" s="16">
        <f t="shared" si="215"/>
        <v>0</v>
      </c>
      <c r="J32" s="16">
        <f t="shared" si="215"/>
        <v>0</v>
      </c>
      <c r="K32" s="16">
        <f t="shared" si="215"/>
        <v>0</v>
      </c>
      <c r="L32" s="16">
        <f t="shared" si="215"/>
        <v>0</v>
      </c>
      <c r="M32" s="16">
        <f t="shared" si="215"/>
        <v>0</v>
      </c>
      <c r="N32" s="16">
        <f t="shared" si="215"/>
        <v>0</v>
      </c>
      <c r="O32" s="16">
        <f t="shared" si="215"/>
        <v>0</v>
      </c>
      <c r="P32" s="16">
        <f t="shared" si="215"/>
        <v>0</v>
      </c>
      <c r="Q32" s="16">
        <f t="shared" si="215"/>
        <v>0</v>
      </c>
      <c r="R32" s="16">
        <f t="shared" si="215"/>
        <v>0</v>
      </c>
      <c r="S32" s="16">
        <f t="shared" si="215"/>
        <v>0</v>
      </c>
      <c r="T32" s="16">
        <f t="shared" si="215"/>
        <v>0</v>
      </c>
      <c r="U32" s="16">
        <f t="shared" si="215"/>
        <v>0</v>
      </c>
      <c r="V32" s="16">
        <f t="shared" si="215"/>
        <v>0</v>
      </c>
      <c r="W32" s="16">
        <f t="shared" si="215"/>
        <v>0</v>
      </c>
      <c r="X32" s="16">
        <f t="shared" si="215"/>
        <v>0</v>
      </c>
      <c r="Y32" s="16">
        <f t="shared" si="215"/>
        <v>0</v>
      </c>
      <c r="Z32" s="16">
        <f t="shared" si="215"/>
        <v>0</v>
      </c>
      <c r="AA32" s="16">
        <f t="shared" si="215"/>
        <v>0</v>
      </c>
      <c r="AB32" s="16">
        <f t="shared" si="215"/>
        <v>0</v>
      </c>
      <c r="AC32" s="16">
        <f t="shared" si="215"/>
        <v>0</v>
      </c>
      <c r="AD32" s="16">
        <f t="shared" si="215"/>
        <v>0</v>
      </c>
      <c r="AE32" s="16">
        <f t="shared" si="215"/>
        <v>0</v>
      </c>
      <c r="AF32" s="16">
        <f t="shared" si="215"/>
        <v>0</v>
      </c>
      <c r="AG32" s="16">
        <f t="shared" si="215"/>
        <v>0</v>
      </c>
      <c r="AH32" s="16">
        <f t="shared" si="215"/>
        <v>0</v>
      </c>
      <c r="AI32" s="16">
        <f t="shared" si="215"/>
        <v>0</v>
      </c>
      <c r="AJ32" s="16">
        <f t="shared" si="215"/>
        <v>0</v>
      </c>
      <c r="AK32" s="16">
        <f t="shared" si="215"/>
        <v>0</v>
      </c>
      <c r="AL32" s="16">
        <f t="shared" si="215"/>
        <v>0</v>
      </c>
      <c r="AM32" s="16">
        <f t="shared" si="215"/>
        <v>0</v>
      </c>
      <c r="AN32" s="16">
        <f t="shared" si="215"/>
        <v>0</v>
      </c>
      <c r="AO32" s="16">
        <f t="shared" si="215"/>
        <v>0</v>
      </c>
      <c r="AP32" s="16">
        <f t="shared" si="215"/>
        <v>0</v>
      </c>
      <c r="AQ32" s="16">
        <f t="shared" si="215"/>
        <v>0</v>
      </c>
      <c r="AR32" s="16">
        <f t="shared" si="215"/>
        <v>0</v>
      </c>
      <c r="AS32" s="16">
        <f t="shared" si="215"/>
        <v>0</v>
      </c>
      <c r="AT32" s="16">
        <f t="shared" si="215"/>
        <v>0</v>
      </c>
      <c r="AU32" s="16">
        <f t="shared" si="215"/>
        <v>0</v>
      </c>
      <c r="AV32" s="16">
        <f t="shared" si="215"/>
        <v>0</v>
      </c>
      <c r="AW32" s="16">
        <f t="shared" si="215"/>
        <v>0</v>
      </c>
      <c r="AX32" s="16">
        <f t="shared" si="215"/>
        <v>0</v>
      </c>
      <c r="AY32" s="16">
        <f t="shared" si="215"/>
        <v>0</v>
      </c>
      <c r="AZ32" s="16">
        <f t="shared" si="215"/>
        <v>0</v>
      </c>
      <c r="BA32" s="16">
        <f t="shared" si="215"/>
        <v>0</v>
      </c>
      <c r="BB32" s="16">
        <f t="shared" si="215"/>
        <v>0</v>
      </c>
      <c r="BC32" s="16">
        <f t="shared" si="215"/>
        <v>0</v>
      </c>
      <c r="BD32" s="16">
        <f t="shared" si="215"/>
        <v>0</v>
      </c>
      <c r="BE32" s="16">
        <f t="shared" si="215"/>
        <v>0</v>
      </c>
      <c r="BF32" s="16">
        <f t="shared" si="215"/>
        <v>0</v>
      </c>
      <c r="BG32" s="16">
        <f t="shared" si="215"/>
        <v>0</v>
      </c>
      <c r="BH32" s="16">
        <f t="shared" si="215"/>
        <v>0</v>
      </c>
      <c r="BI32" s="16">
        <f t="shared" si="215"/>
        <v>0</v>
      </c>
      <c r="BJ32" s="16">
        <f t="shared" si="215"/>
        <v>0</v>
      </c>
      <c r="BK32" s="16">
        <f t="shared" si="215"/>
        <v>-567913.01</v>
      </c>
      <c r="BL32" s="16">
        <f t="shared" ref="BL32:DJ32" si="216">SUM(BL28:BL31)</f>
        <v>5302721.6628900003</v>
      </c>
      <c r="BM32" s="16">
        <f t="shared" si="216"/>
        <v>-1247298.6000000001</v>
      </c>
      <c r="BN32" s="16">
        <f t="shared" si="216"/>
        <v>-1123711.74</v>
      </c>
      <c r="BO32" s="16">
        <f t="shared" si="216"/>
        <v>-754609.64</v>
      </c>
      <c r="BP32" s="16">
        <f t="shared" si="216"/>
        <v>-223332.93000183869</v>
      </c>
      <c r="BQ32" s="16">
        <f t="shared" si="216"/>
        <v>-78050.94</v>
      </c>
      <c r="BR32" s="16">
        <f t="shared" si="216"/>
        <v>-52974.84</v>
      </c>
      <c r="BS32" s="16">
        <f t="shared" si="216"/>
        <v>-57129.15</v>
      </c>
      <c r="BT32" s="16">
        <f t="shared" si="216"/>
        <v>-63912.57</v>
      </c>
      <c r="BU32" s="16">
        <f t="shared" si="216"/>
        <v>-111513.81</v>
      </c>
      <c r="BV32" s="16">
        <f t="shared" si="216"/>
        <v>-153983.22</v>
      </c>
      <c r="BW32" s="16">
        <f t="shared" si="216"/>
        <v>-229068.63</v>
      </c>
      <c r="BX32" s="16">
        <f t="shared" ref="BX32:CI32" si="217">SUM(BX28:BX31)</f>
        <v>-198510.74</v>
      </c>
      <c r="BY32" s="16">
        <f t="shared" si="217"/>
        <v>-248992.76</v>
      </c>
      <c r="BZ32" s="16">
        <f t="shared" si="217"/>
        <v>-192433.56</v>
      </c>
      <c r="CA32" s="16">
        <f t="shared" si="217"/>
        <v>-126711.67999999999</v>
      </c>
      <c r="CB32" s="16">
        <f t="shared" si="217"/>
        <v>-2096419.7200000004</v>
      </c>
      <c r="CC32" s="16">
        <f t="shared" si="217"/>
        <v>81476.960000000006</v>
      </c>
      <c r="CD32" s="16">
        <f t="shared" si="217"/>
        <v>79176.13</v>
      </c>
      <c r="CE32" s="16">
        <f t="shared" si="217"/>
        <v>86658.69</v>
      </c>
      <c r="CF32" s="16">
        <f t="shared" si="217"/>
        <v>112898.45</v>
      </c>
      <c r="CG32" s="16">
        <f t="shared" si="217"/>
        <v>186712.68</v>
      </c>
      <c r="CH32" s="16">
        <f t="shared" si="217"/>
        <v>212776.99</v>
      </c>
      <c r="CI32" s="16">
        <f t="shared" si="217"/>
        <v>324304.21000000002</v>
      </c>
      <c r="CJ32" s="16">
        <f t="shared" ref="CJ32:CU32" si="218">SUM(CJ28:CJ31)</f>
        <v>322987.13</v>
      </c>
      <c r="CK32" s="16">
        <f t="shared" si="218"/>
        <v>287866.46000000002</v>
      </c>
      <c r="CL32" s="16">
        <f t="shared" si="218"/>
        <v>270602.15999999997</v>
      </c>
      <c r="CM32" s="16">
        <f t="shared" si="218"/>
        <v>156597.12</v>
      </c>
      <c r="CN32" s="16">
        <f t="shared" si="218"/>
        <v>-1551796.5199999998</v>
      </c>
      <c r="CO32" s="16">
        <f t="shared" si="218"/>
        <v>64456.92</v>
      </c>
      <c r="CP32" s="16">
        <f t="shared" si="218"/>
        <v>51171.64</v>
      </c>
      <c r="CQ32" s="16">
        <f t="shared" si="218"/>
        <v>45327.54</v>
      </c>
      <c r="CR32" s="16">
        <f t="shared" si="218"/>
        <v>53295.85</v>
      </c>
      <c r="CS32" s="16">
        <f t="shared" si="218"/>
        <v>99049.61</v>
      </c>
      <c r="CT32" s="16">
        <f t="shared" si="218"/>
        <v>171530.81</v>
      </c>
      <c r="CU32" s="16">
        <f t="shared" si="218"/>
        <v>211658.03</v>
      </c>
      <c r="CV32" s="16">
        <f t="shared" ref="CV32:DD32" si="219">SUM(CV28:CV31)</f>
        <v>201525.65</v>
      </c>
      <c r="CW32" s="16">
        <f t="shared" si="219"/>
        <v>223358.26</v>
      </c>
      <c r="CX32" s="16">
        <f t="shared" si="219"/>
        <v>206310.62</v>
      </c>
      <c r="CY32" s="16">
        <f t="shared" si="219"/>
        <v>112939.34</v>
      </c>
      <c r="CZ32" s="16">
        <f t="shared" si="219"/>
        <v>6944560.8499999996</v>
      </c>
      <c r="DA32" s="16">
        <f t="shared" si="219"/>
        <v>-270136.46999999997</v>
      </c>
      <c r="DB32" s="16">
        <f t="shared" si="219"/>
        <v>-222258.29</v>
      </c>
      <c r="DC32" s="16">
        <f t="shared" si="219"/>
        <v>-233229.26</v>
      </c>
      <c r="DD32" s="16">
        <f t="shared" si="219"/>
        <v>-298418.93</v>
      </c>
      <c r="DE32" s="16">
        <f t="shared" ref="DE32:DH32" si="220">SUM(DE28:DE31)</f>
        <v>-528951.21</v>
      </c>
      <c r="DF32" s="16">
        <f t="shared" si="220"/>
        <v>-738648.65</v>
      </c>
      <c r="DG32" s="16">
        <f t="shared" si="220"/>
        <v>-1115170.02</v>
      </c>
      <c r="DH32" s="16">
        <f t="shared" si="220"/>
        <v>-1109838.6100000001</v>
      </c>
      <c r="DI32" s="16">
        <f t="shared" si="216"/>
        <v>-934223.58</v>
      </c>
      <c r="DJ32" s="16">
        <f t="shared" si="216"/>
        <v>-803275.94</v>
      </c>
      <c r="DK32" s="16">
        <f t="shared" ref="DK32" si="221">SUM(DK28:DK31)</f>
        <v>-725165.35</v>
      </c>
      <c r="DL32" s="16">
        <f t="shared" ref="DL32:DU32" si="222">SUM(DL28:DL31)</f>
        <v>3419098.12</v>
      </c>
      <c r="DM32" s="16">
        <f t="shared" si="222"/>
        <v>-211265.23</v>
      </c>
      <c r="DN32" s="16">
        <f t="shared" si="222"/>
        <v>-148206.84</v>
      </c>
      <c r="DO32" s="16">
        <f t="shared" si="222"/>
        <v>-98652.3</v>
      </c>
      <c r="DP32" s="16">
        <f t="shared" si="222"/>
        <v>-127635.78</v>
      </c>
      <c r="DQ32" s="16">
        <f t="shared" si="222"/>
        <v>-199399.16</v>
      </c>
      <c r="DR32" s="16">
        <f t="shared" si="222"/>
        <v>-452367.46</v>
      </c>
      <c r="DS32" s="16">
        <f t="shared" si="222"/>
        <v>-569427.11</v>
      </c>
      <c r="DT32" s="16">
        <f t="shared" si="222"/>
        <v>-499515.44</v>
      </c>
      <c r="DU32" s="16">
        <f t="shared" si="222"/>
        <v>-492091.16</v>
      </c>
      <c r="DV32" s="16">
        <f t="shared" ref="DV32:DW32" si="223">SUM(DV28:DV31)</f>
        <v>-379968.13590208534</v>
      </c>
      <c r="DW32" s="16">
        <f t="shared" si="223"/>
        <v>-277428.74499993061</v>
      </c>
    </row>
    <row r="33" spans="1:128" x14ac:dyDescent="0.2">
      <c r="B33" s="4" t="s">
        <v>145</v>
      </c>
      <c r="D33" s="11">
        <f>D27+D32</f>
        <v>0</v>
      </c>
      <c r="E33" s="11">
        <f t="shared" ref="E33:BK33" si="224">E27+E32</f>
        <v>0</v>
      </c>
      <c r="F33" s="11">
        <f t="shared" si="224"/>
        <v>0</v>
      </c>
      <c r="G33" s="11">
        <f t="shared" si="224"/>
        <v>0</v>
      </c>
      <c r="H33" s="11">
        <f t="shared" si="224"/>
        <v>0</v>
      </c>
      <c r="I33" s="11">
        <f t="shared" si="224"/>
        <v>0</v>
      </c>
      <c r="J33" s="11">
        <f t="shared" si="224"/>
        <v>0</v>
      </c>
      <c r="K33" s="11">
        <f t="shared" si="224"/>
        <v>0</v>
      </c>
      <c r="L33" s="11">
        <f t="shared" si="224"/>
        <v>0</v>
      </c>
      <c r="M33" s="11">
        <f t="shared" si="224"/>
        <v>0</v>
      </c>
      <c r="N33" s="11">
        <f t="shared" si="224"/>
        <v>0</v>
      </c>
      <c r="O33" s="11">
        <f t="shared" si="224"/>
        <v>0</v>
      </c>
      <c r="P33" s="11">
        <f t="shared" si="224"/>
        <v>0</v>
      </c>
      <c r="Q33" s="11">
        <f t="shared" si="224"/>
        <v>0</v>
      </c>
      <c r="R33" s="11">
        <f t="shared" si="224"/>
        <v>0</v>
      </c>
      <c r="S33" s="11">
        <f t="shared" si="224"/>
        <v>0</v>
      </c>
      <c r="T33" s="11">
        <f t="shared" si="224"/>
        <v>0</v>
      </c>
      <c r="U33" s="11">
        <f t="shared" si="224"/>
        <v>0</v>
      </c>
      <c r="V33" s="11">
        <f t="shared" si="224"/>
        <v>0</v>
      </c>
      <c r="W33" s="11">
        <f t="shared" si="224"/>
        <v>0</v>
      </c>
      <c r="X33" s="11">
        <f t="shared" si="224"/>
        <v>0</v>
      </c>
      <c r="Y33" s="11">
        <f t="shared" si="224"/>
        <v>0</v>
      </c>
      <c r="Z33" s="11">
        <f t="shared" si="224"/>
        <v>0</v>
      </c>
      <c r="AA33" s="11">
        <f t="shared" si="224"/>
        <v>0</v>
      </c>
      <c r="AB33" s="11">
        <f t="shared" si="224"/>
        <v>0</v>
      </c>
      <c r="AC33" s="11">
        <f t="shared" si="224"/>
        <v>0</v>
      </c>
      <c r="AD33" s="11">
        <f t="shared" si="224"/>
        <v>0</v>
      </c>
      <c r="AE33" s="11">
        <f t="shared" si="224"/>
        <v>0</v>
      </c>
      <c r="AF33" s="11">
        <f t="shared" si="224"/>
        <v>0</v>
      </c>
      <c r="AG33" s="11">
        <f t="shared" si="224"/>
        <v>0</v>
      </c>
      <c r="AH33" s="11">
        <f t="shared" si="224"/>
        <v>0</v>
      </c>
      <c r="AI33" s="11">
        <f t="shared" si="224"/>
        <v>0</v>
      </c>
      <c r="AJ33" s="11">
        <f t="shared" si="224"/>
        <v>0</v>
      </c>
      <c r="AK33" s="11">
        <f t="shared" si="224"/>
        <v>0</v>
      </c>
      <c r="AL33" s="11">
        <f t="shared" si="224"/>
        <v>0</v>
      </c>
      <c r="AM33" s="11">
        <f t="shared" si="224"/>
        <v>0</v>
      </c>
      <c r="AN33" s="11">
        <f t="shared" si="224"/>
        <v>0</v>
      </c>
      <c r="AO33" s="11">
        <f t="shared" si="224"/>
        <v>0</v>
      </c>
      <c r="AP33" s="11">
        <f t="shared" si="224"/>
        <v>0</v>
      </c>
      <c r="AQ33" s="11">
        <f t="shared" si="224"/>
        <v>0</v>
      </c>
      <c r="AR33" s="11">
        <f t="shared" si="224"/>
        <v>0</v>
      </c>
      <c r="AS33" s="11">
        <f t="shared" si="224"/>
        <v>0</v>
      </c>
      <c r="AT33" s="11">
        <f t="shared" si="224"/>
        <v>0</v>
      </c>
      <c r="AU33" s="11">
        <f t="shared" si="224"/>
        <v>0</v>
      </c>
      <c r="AV33" s="11">
        <f t="shared" si="224"/>
        <v>0</v>
      </c>
      <c r="AW33" s="11">
        <f t="shared" si="224"/>
        <v>0</v>
      </c>
      <c r="AX33" s="11">
        <f t="shared" si="224"/>
        <v>0</v>
      </c>
      <c r="AY33" s="11">
        <f t="shared" si="224"/>
        <v>0</v>
      </c>
      <c r="AZ33" s="11">
        <f t="shared" si="224"/>
        <v>0</v>
      </c>
      <c r="BA33" s="11">
        <f t="shared" si="224"/>
        <v>0</v>
      </c>
      <c r="BB33" s="11">
        <f t="shared" si="224"/>
        <v>0</v>
      </c>
      <c r="BC33" s="11">
        <f t="shared" si="224"/>
        <v>0</v>
      </c>
      <c r="BD33" s="11">
        <f t="shared" si="224"/>
        <v>0</v>
      </c>
      <c r="BE33" s="11">
        <f t="shared" si="224"/>
        <v>0</v>
      </c>
      <c r="BF33" s="11">
        <f t="shared" si="224"/>
        <v>0</v>
      </c>
      <c r="BG33" s="11">
        <f t="shared" si="224"/>
        <v>0</v>
      </c>
      <c r="BH33" s="11">
        <f t="shared" si="224"/>
        <v>0</v>
      </c>
      <c r="BI33" s="11">
        <f t="shared" si="224"/>
        <v>0</v>
      </c>
      <c r="BJ33" s="11">
        <f t="shared" si="224"/>
        <v>0</v>
      </c>
      <c r="BK33" s="11">
        <f t="shared" si="224"/>
        <v>-567913.01</v>
      </c>
      <c r="BL33" s="11">
        <f t="shared" ref="BL33:DJ33" si="225">BL27+BL32</f>
        <v>4734808.6528900005</v>
      </c>
      <c r="BM33" s="11">
        <f t="shared" si="225"/>
        <v>3487510.0528900004</v>
      </c>
      <c r="BN33" s="11">
        <f t="shared" si="225"/>
        <v>2363798.3128900006</v>
      </c>
      <c r="BO33" s="11">
        <f t="shared" si="225"/>
        <v>1609188.6728900005</v>
      </c>
      <c r="BP33" s="11">
        <f t="shared" si="225"/>
        <v>1385855.7428881619</v>
      </c>
      <c r="BQ33" s="11">
        <f t="shared" si="225"/>
        <v>1307804.802888162</v>
      </c>
      <c r="BR33" s="11">
        <f t="shared" si="225"/>
        <v>1254829.9628881619</v>
      </c>
      <c r="BS33" s="11">
        <f t="shared" si="225"/>
        <v>1197700.812888162</v>
      </c>
      <c r="BT33" s="11">
        <f t="shared" si="225"/>
        <v>1133788.2428881619</v>
      </c>
      <c r="BU33" s="11">
        <f t="shared" si="225"/>
        <v>1022274.4328881619</v>
      </c>
      <c r="BV33" s="11">
        <f t="shared" si="225"/>
        <v>868291.21288816188</v>
      </c>
      <c r="BW33" s="11">
        <f t="shared" si="225"/>
        <v>639222.58288816188</v>
      </c>
      <c r="BX33" s="11">
        <f t="shared" ref="BX33:CI33" si="226">BX27+BX32</f>
        <v>440711.84288816189</v>
      </c>
      <c r="BY33" s="11">
        <f t="shared" si="226"/>
        <v>191719.08288816188</v>
      </c>
      <c r="BZ33" s="11">
        <f t="shared" si="226"/>
        <v>-714.47711183811771</v>
      </c>
      <c r="CA33" s="11">
        <f t="shared" si="226"/>
        <v>-127426.15711183811</v>
      </c>
      <c r="CB33" s="11">
        <f t="shared" si="226"/>
        <v>-2223845.8771118387</v>
      </c>
      <c r="CC33" s="11">
        <f t="shared" si="226"/>
        <v>-2142368.9171118387</v>
      </c>
      <c r="CD33" s="11">
        <f t="shared" si="226"/>
        <v>-2063192.7871118388</v>
      </c>
      <c r="CE33" s="11">
        <f t="shared" si="226"/>
        <v>-1976534.0971118389</v>
      </c>
      <c r="CF33" s="11">
        <f t="shared" si="226"/>
        <v>-1863635.6471118389</v>
      </c>
      <c r="CG33" s="11">
        <f t="shared" si="226"/>
        <v>-1676922.967111839</v>
      </c>
      <c r="CH33" s="11">
        <f t="shared" si="226"/>
        <v>-1464145.977111839</v>
      </c>
      <c r="CI33" s="11">
        <f t="shared" si="226"/>
        <v>-1139841.767111839</v>
      </c>
      <c r="CJ33" s="11">
        <f t="shared" ref="CJ33:CU33" si="227">CJ27+CJ32</f>
        <v>-816854.63711183902</v>
      </c>
      <c r="CK33" s="11">
        <f t="shared" si="227"/>
        <v>-528988.17711183894</v>
      </c>
      <c r="CL33" s="11">
        <f t="shared" si="227"/>
        <v>-258386.01711183897</v>
      </c>
      <c r="CM33" s="11">
        <f t="shared" si="227"/>
        <v>-101788.89711183897</v>
      </c>
      <c r="CN33" s="11">
        <f t="shared" si="227"/>
        <v>-1653585.4171118387</v>
      </c>
      <c r="CO33" s="11">
        <f t="shared" si="227"/>
        <v>-1589128.4971118388</v>
      </c>
      <c r="CP33" s="11">
        <f t="shared" si="227"/>
        <v>-1537956.8571118389</v>
      </c>
      <c r="CQ33" s="11">
        <f t="shared" si="227"/>
        <v>-1492629.3171118388</v>
      </c>
      <c r="CR33" s="11">
        <f t="shared" si="227"/>
        <v>-1439333.4671118387</v>
      </c>
      <c r="CS33" s="11">
        <f t="shared" si="227"/>
        <v>-1340283.8571118386</v>
      </c>
      <c r="CT33" s="11">
        <f t="shared" si="227"/>
        <v>-1168753.0471118386</v>
      </c>
      <c r="CU33" s="11">
        <f t="shared" si="227"/>
        <v>-957095.01711183856</v>
      </c>
      <c r="CV33" s="11">
        <f t="shared" ref="CV33:DD33" si="228">CV27+CV32</f>
        <v>-755569.36711183854</v>
      </c>
      <c r="CW33" s="11">
        <f t="shared" si="228"/>
        <v>-532211.10711183853</v>
      </c>
      <c r="CX33" s="11">
        <f t="shared" si="228"/>
        <v>-325900.48711183853</v>
      </c>
      <c r="CY33" s="11">
        <f t="shared" si="228"/>
        <v>-212961.14711183854</v>
      </c>
      <c r="CZ33" s="11">
        <f t="shared" si="228"/>
        <v>6731599.7028881609</v>
      </c>
      <c r="DA33" s="11">
        <f t="shared" si="228"/>
        <v>6461463.2328881612</v>
      </c>
      <c r="DB33" s="11">
        <f t="shared" si="228"/>
        <v>6239204.9428881612</v>
      </c>
      <c r="DC33" s="11">
        <f t="shared" si="228"/>
        <v>6005975.6828881614</v>
      </c>
      <c r="DD33" s="11">
        <f t="shared" si="228"/>
        <v>5707556.7528881617</v>
      </c>
      <c r="DE33" s="11">
        <f t="shared" ref="DE33:DH33" si="229">DE27+DE32</f>
        <v>5178605.5428881617</v>
      </c>
      <c r="DF33" s="11">
        <f t="shared" si="229"/>
        <v>4439956.8928881614</v>
      </c>
      <c r="DG33" s="11">
        <f t="shared" si="229"/>
        <v>3324786.8728881613</v>
      </c>
      <c r="DH33" s="11">
        <f t="shared" si="229"/>
        <v>2214948.2628881615</v>
      </c>
      <c r="DI33" s="11">
        <f t="shared" si="225"/>
        <v>1280724.6828881614</v>
      </c>
      <c r="DJ33" s="11">
        <f t="shared" si="225"/>
        <v>477448.74288816145</v>
      </c>
      <c r="DK33" s="11">
        <f t="shared" ref="DK33" si="230">DK27+DK32</f>
        <v>-247716.60711183853</v>
      </c>
      <c r="DL33" s="11">
        <f t="shared" ref="DL33:DU33" si="231">DL27+DL32</f>
        <v>3171381.5128881615</v>
      </c>
      <c r="DM33" s="11">
        <f t="shared" si="231"/>
        <v>2960116.2828881615</v>
      </c>
      <c r="DN33" s="11">
        <f t="shared" si="231"/>
        <v>2811909.4428881616</v>
      </c>
      <c r="DO33" s="11">
        <f t="shared" si="231"/>
        <v>2713257.1428881618</v>
      </c>
      <c r="DP33" s="11">
        <f t="shared" si="231"/>
        <v>2585621.362888162</v>
      </c>
      <c r="DQ33" s="11">
        <f t="shared" si="231"/>
        <v>2386222.2028881619</v>
      </c>
      <c r="DR33" s="11">
        <f t="shared" si="231"/>
        <v>1933854.7428881619</v>
      </c>
      <c r="DS33" s="11">
        <f t="shared" si="231"/>
        <v>1364427.632888162</v>
      </c>
      <c r="DT33" s="11">
        <f t="shared" si="231"/>
        <v>864912.1928881621</v>
      </c>
      <c r="DU33" s="11">
        <f t="shared" si="231"/>
        <v>372821.03288816212</v>
      </c>
      <c r="DV33" s="11">
        <f t="shared" ref="DV33:DW33" si="232">DV27+DV32</f>
        <v>-7147.1030139232171</v>
      </c>
      <c r="DW33" s="11">
        <f t="shared" si="232"/>
        <v>-284575.84801385383</v>
      </c>
    </row>
    <row r="34" spans="1:128" x14ac:dyDescent="0.2"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</row>
    <row r="35" spans="1:128" x14ac:dyDescent="0.2">
      <c r="A35" s="1" t="s">
        <v>148</v>
      </c>
      <c r="C35" s="10">
        <v>18237512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</row>
    <row r="36" spans="1:128" x14ac:dyDescent="0.2">
      <c r="B36" s="4" t="s">
        <v>141</v>
      </c>
      <c r="C36" s="10">
        <v>25400912</v>
      </c>
      <c r="D36" s="11">
        <v>0</v>
      </c>
      <c r="E36" s="11">
        <f>D41</f>
        <v>0</v>
      </c>
      <c r="F36" s="11">
        <f t="shared" ref="F36:DJ36" si="233">E41</f>
        <v>0</v>
      </c>
      <c r="G36" s="11">
        <f t="shared" si="233"/>
        <v>0</v>
      </c>
      <c r="H36" s="11">
        <f t="shared" si="233"/>
        <v>0</v>
      </c>
      <c r="I36" s="11">
        <f t="shared" si="233"/>
        <v>0</v>
      </c>
      <c r="J36" s="11">
        <f t="shared" si="233"/>
        <v>0</v>
      </c>
      <c r="K36" s="11">
        <f t="shared" si="233"/>
        <v>0</v>
      </c>
      <c r="L36" s="11">
        <f t="shared" si="233"/>
        <v>0</v>
      </c>
      <c r="M36" s="11">
        <f t="shared" si="233"/>
        <v>0</v>
      </c>
      <c r="N36" s="11">
        <f t="shared" si="233"/>
        <v>0</v>
      </c>
      <c r="O36" s="11">
        <f t="shared" si="233"/>
        <v>0</v>
      </c>
      <c r="P36" s="11">
        <f t="shared" si="233"/>
        <v>0</v>
      </c>
      <c r="Q36" s="11">
        <f t="shared" si="233"/>
        <v>0</v>
      </c>
      <c r="R36" s="11">
        <f t="shared" si="233"/>
        <v>0</v>
      </c>
      <c r="S36" s="11">
        <f t="shared" si="233"/>
        <v>0</v>
      </c>
      <c r="T36" s="11">
        <f t="shared" si="233"/>
        <v>0</v>
      </c>
      <c r="U36" s="11">
        <f t="shared" si="233"/>
        <v>0</v>
      </c>
      <c r="V36" s="11">
        <f t="shared" si="233"/>
        <v>0</v>
      </c>
      <c r="W36" s="11">
        <f t="shared" si="233"/>
        <v>0</v>
      </c>
      <c r="X36" s="11">
        <f t="shared" si="233"/>
        <v>0</v>
      </c>
      <c r="Y36" s="11">
        <f t="shared" si="233"/>
        <v>0</v>
      </c>
      <c r="Z36" s="11">
        <f t="shared" si="233"/>
        <v>0</v>
      </c>
      <c r="AA36" s="11">
        <f t="shared" si="233"/>
        <v>0</v>
      </c>
      <c r="AB36" s="11">
        <f t="shared" si="233"/>
        <v>0</v>
      </c>
      <c r="AC36" s="11">
        <f t="shared" si="233"/>
        <v>0</v>
      </c>
      <c r="AD36" s="11">
        <f t="shared" si="233"/>
        <v>0</v>
      </c>
      <c r="AE36" s="11">
        <f t="shared" si="233"/>
        <v>0</v>
      </c>
      <c r="AF36" s="11">
        <f t="shared" si="233"/>
        <v>0</v>
      </c>
      <c r="AG36" s="11">
        <f t="shared" si="233"/>
        <v>0</v>
      </c>
      <c r="AH36" s="11">
        <f t="shared" si="233"/>
        <v>0</v>
      </c>
      <c r="AI36" s="11">
        <f t="shared" si="233"/>
        <v>0</v>
      </c>
      <c r="AJ36" s="11">
        <f t="shared" si="233"/>
        <v>0</v>
      </c>
      <c r="AK36" s="11">
        <f t="shared" si="233"/>
        <v>0</v>
      </c>
      <c r="AL36" s="11">
        <f t="shared" si="233"/>
        <v>0</v>
      </c>
      <c r="AM36" s="11">
        <f t="shared" si="233"/>
        <v>0</v>
      </c>
      <c r="AN36" s="11">
        <f t="shared" si="233"/>
        <v>0</v>
      </c>
      <c r="AO36" s="11">
        <f t="shared" si="233"/>
        <v>0</v>
      </c>
      <c r="AP36" s="11">
        <f t="shared" si="233"/>
        <v>0</v>
      </c>
      <c r="AQ36" s="11">
        <f t="shared" si="233"/>
        <v>0</v>
      </c>
      <c r="AR36" s="11">
        <f t="shared" si="233"/>
        <v>0</v>
      </c>
      <c r="AS36" s="11">
        <f t="shared" si="233"/>
        <v>0</v>
      </c>
      <c r="AT36" s="11">
        <f t="shared" si="233"/>
        <v>0</v>
      </c>
      <c r="AU36" s="11">
        <f t="shared" si="233"/>
        <v>0</v>
      </c>
      <c r="AV36" s="11">
        <f t="shared" si="233"/>
        <v>0</v>
      </c>
      <c r="AW36" s="11">
        <f t="shared" si="233"/>
        <v>0</v>
      </c>
      <c r="AX36" s="11">
        <f t="shared" si="233"/>
        <v>0</v>
      </c>
      <c r="AY36" s="11">
        <f t="shared" si="233"/>
        <v>0</v>
      </c>
      <c r="AZ36" s="11">
        <f t="shared" si="233"/>
        <v>0</v>
      </c>
      <c r="BA36" s="11">
        <f t="shared" si="233"/>
        <v>0</v>
      </c>
      <c r="BB36" s="11">
        <f t="shared" si="233"/>
        <v>0</v>
      </c>
      <c r="BC36" s="11">
        <f t="shared" si="233"/>
        <v>0</v>
      </c>
      <c r="BD36" s="11">
        <f t="shared" si="233"/>
        <v>0</v>
      </c>
      <c r="BE36" s="11">
        <f t="shared" si="233"/>
        <v>0</v>
      </c>
      <c r="BF36" s="11">
        <f t="shared" si="233"/>
        <v>0</v>
      </c>
      <c r="BG36" s="11">
        <f t="shared" si="233"/>
        <v>0</v>
      </c>
      <c r="BH36" s="11">
        <f t="shared" si="233"/>
        <v>0</v>
      </c>
      <c r="BI36" s="11">
        <f t="shared" si="233"/>
        <v>0</v>
      </c>
      <c r="BJ36" s="11">
        <f t="shared" si="233"/>
        <v>0</v>
      </c>
      <c r="BK36" s="11">
        <f t="shared" si="233"/>
        <v>0</v>
      </c>
      <c r="BL36" s="11">
        <f t="shared" ref="BL36" si="234">BK41</f>
        <v>-85799.86</v>
      </c>
      <c r="BM36" s="11">
        <f t="shared" ref="BM36" si="235">BL41</f>
        <v>2441010.5171100004</v>
      </c>
      <c r="BN36" s="11">
        <f t="shared" ref="BN36" si="236">BM41</f>
        <v>2191392.1971100005</v>
      </c>
      <c r="BO36" s="11">
        <f t="shared" ref="BO36" si="237">BN41</f>
        <v>2010594.1371100005</v>
      </c>
      <c r="BP36" s="11">
        <f t="shared" ref="BP36" si="238">BO41</f>
        <v>1825742.4571100005</v>
      </c>
      <c r="BQ36" s="11">
        <f t="shared" ref="BQ36" si="239">BP41</f>
        <v>1798440.8133436516</v>
      </c>
      <c r="BR36" s="11">
        <f t="shared" ref="BR36" si="240">BQ41</f>
        <v>1686715.5633436516</v>
      </c>
      <c r="BS36" s="11">
        <f t="shared" ref="BS36" si="241">BR41</f>
        <v>1623245.9733436515</v>
      </c>
      <c r="BT36" s="11">
        <f t="shared" ref="BT36" si="242">BS41</f>
        <v>1461501.7633436515</v>
      </c>
      <c r="BU36" s="11">
        <f t="shared" ref="BU36" si="243">BT41</f>
        <v>1357169.5433436516</v>
      </c>
      <c r="BV36" s="11">
        <f t="shared" ref="BV36" si="244">BU41</f>
        <v>1223770.3033436516</v>
      </c>
      <c r="BW36" s="11">
        <f t="shared" ref="BW36" si="245">BV41</f>
        <v>1067532.8333436516</v>
      </c>
      <c r="BX36" s="11">
        <f t="shared" ref="BX36" si="246">BW41</f>
        <v>879938.12334365165</v>
      </c>
      <c r="BY36" s="11">
        <f t="shared" ref="BY36" si="247">BX41</f>
        <v>700036.33334365161</v>
      </c>
      <c r="BZ36" s="11">
        <f t="shared" ref="BZ36" si="248">BY41</f>
        <v>515259.96334365162</v>
      </c>
      <c r="CA36" s="11">
        <f t="shared" ref="CA36" si="249">BZ41</f>
        <v>334122.79334365157</v>
      </c>
      <c r="CB36" s="11">
        <f t="shared" ref="CB36" si="250">CA41</f>
        <v>174803.98334365158</v>
      </c>
      <c r="CC36" s="11">
        <f t="shared" ref="CC36" si="251">CB41</f>
        <v>-125840.64665634843</v>
      </c>
      <c r="CD36" s="11">
        <f t="shared" ref="CD36" si="252">CC41</f>
        <v>-134782.02665634843</v>
      </c>
      <c r="CE36" s="11">
        <f t="shared" ref="CE36" si="253">CD41</f>
        <v>-123655.85665634843</v>
      </c>
      <c r="CF36" s="11">
        <f t="shared" ref="CF36" si="254">CE41</f>
        <v>-116230.17665634843</v>
      </c>
      <c r="CG36" s="11">
        <f t="shared" ref="CG36" si="255">CF41</f>
        <v>-108533.77665634843</v>
      </c>
      <c r="CH36" s="11">
        <f t="shared" ref="CH36" si="256">CG41</f>
        <v>-99090.706656348426</v>
      </c>
      <c r="CI36" s="11">
        <f t="shared" ref="CI36" si="257">CH41</f>
        <v>-88773.666656348418</v>
      </c>
      <c r="CJ36" s="11">
        <f t="shared" ref="CJ36" si="258">CI41</f>
        <v>-77563.336656348416</v>
      </c>
      <c r="CK36" s="11">
        <f t="shared" ref="CK36" si="259">CJ41</f>
        <v>-66031.136656348419</v>
      </c>
      <c r="CL36" s="11">
        <f t="shared" ref="CL36" si="260">CK41</f>
        <v>-53422.936656348422</v>
      </c>
      <c r="CM36" s="11">
        <f t="shared" ref="CM36" si="261">CL41</f>
        <v>-44521.616656348422</v>
      </c>
      <c r="CN36" s="11">
        <f t="shared" ref="CN36" si="262">CM41</f>
        <v>-35929.516656348424</v>
      </c>
      <c r="CO36" s="11">
        <f t="shared" ref="CO36" si="263">CN41</f>
        <v>-1152147.4266563484</v>
      </c>
      <c r="CP36" s="11">
        <f t="shared" ref="CP36" si="264">CO41</f>
        <v>-1062507.9866563485</v>
      </c>
      <c r="CQ36" s="11">
        <f t="shared" ref="CQ36" si="265">CP41</f>
        <v>-988875.11665634846</v>
      </c>
      <c r="CR36" s="11">
        <f t="shared" ref="CR36" si="266">CQ41</f>
        <v>-920731.07665634842</v>
      </c>
      <c r="CS36" s="11">
        <f t="shared" ref="CS36" si="267">CR41</f>
        <v>-849862.73665634845</v>
      </c>
      <c r="CT36" s="11">
        <f t="shared" ref="CT36" si="268">CS41</f>
        <v>-754843.51665634848</v>
      </c>
      <c r="CU36" s="11">
        <f t="shared" ref="CU36" si="269">CT41</f>
        <v>-645576.48665634845</v>
      </c>
      <c r="CV36" s="11">
        <f t="shared" ref="CV36" si="270">CU41</f>
        <v>-530737.20665634843</v>
      </c>
      <c r="CW36" s="11">
        <f t="shared" ref="CW36" si="271">CV41</f>
        <v>-420839.1766563484</v>
      </c>
      <c r="CX36" s="11">
        <f t="shared" ref="CX36" si="272">CW41</f>
        <v>-290068.28665634838</v>
      </c>
      <c r="CY36" s="11">
        <f t="shared" ref="CY36" si="273">CX41</f>
        <v>-177987.04665634839</v>
      </c>
      <c r="CZ36" s="11">
        <f t="shared" ref="CZ36" si="274">CY41</f>
        <v>-78546.8666563484</v>
      </c>
      <c r="DA36" s="11">
        <f t="shared" ref="DA36" si="275">CZ41</f>
        <v>-1593439.506656348</v>
      </c>
      <c r="DB36" s="11">
        <f t="shared" ref="DB36" si="276">DA41</f>
        <v>-1492742.236656348</v>
      </c>
      <c r="DC36" s="11">
        <f t="shared" ref="DC36" si="277">DB41</f>
        <v>-1387956.296656348</v>
      </c>
      <c r="DD36" s="11">
        <f t="shared" ref="DD36" si="278">DC41</f>
        <v>-1283498.746656348</v>
      </c>
      <c r="DE36" s="11">
        <f t="shared" ref="DE36" si="279">DD41</f>
        <v>-1157219.3366563481</v>
      </c>
      <c r="DF36" s="11">
        <f t="shared" ref="DF36" si="280">DE41</f>
        <v>-1035260.3466563481</v>
      </c>
      <c r="DG36" s="11">
        <f t="shared" ref="DG36" si="281">DF41</f>
        <v>-867370.66665634816</v>
      </c>
      <c r="DH36" s="11">
        <f t="shared" ref="DH36" si="282">DG41</f>
        <v>-688097.40665634815</v>
      </c>
      <c r="DI36" s="11">
        <f t="shared" si="233"/>
        <v>-495145.94665634818</v>
      </c>
      <c r="DJ36" s="11">
        <f t="shared" si="233"/>
        <v>-310371.86665634823</v>
      </c>
      <c r="DK36" s="11">
        <f t="shared" ref="DK36" si="283">DJ41</f>
        <v>-138517.65665634823</v>
      </c>
      <c r="DL36" s="11">
        <f t="shared" ref="DL36" si="284">DK41</f>
        <v>20875.903343651764</v>
      </c>
      <c r="DM36" s="11">
        <f t="shared" ref="DM36" si="285">DL41</f>
        <v>-1579116.736656348</v>
      </c>
      <c r="DN36" s="11">
        <f t="shared" ref="DN36" si="286">DM41</f>
        <v>-1475236.466656348</v>
      </c>
      <c r="DO36" s="11">
        <f t="shared" ref="DO36" si="287">DN41</f>
        <v>-1353031.246656348</v>
      </c>
      <c r="DP36" s="11">
        <f t="shared" ref="DP36" si="288">DO41</f>
        <v>-1238091.776656348</v>
      </c>
      <c r="DQ36" s="11">
        <f t="shared" ref="DQ36" si="289">DP41</f>
        <v>-1125588.5566563481</v>
      </c>
      <c r="DR36" s="11">
        <f t="shared" ref="DR36" si="290">DQ41</f>
        <v>-994297.996656348</v>
      </c>
      <c r="DS36" s="11">
        <f t="shared" ref="DS36" si="291">DR41</f>
        <v>-802287.15665634803</v>
      </c>
      <c r="DT36" s="11">
        <f t="shared" ref="DT36" si="292">DS41</f>
        <v>-613840.38665634801</v>
      </c>
      <c r="DU36" s="11">
        <f t="shared" ref="DU36" si="293">DT41</f>
        <v>-413790.46665634803</v>
      </c>
      <c r="DV36" s="11">
        <f t="shared" ref="DV36" si="294">DU41</f>
        <v>-213493.39665634802</v>
      </c>
      <c r="DW36" s="11">
        <f t="shared" ref="DW36" si="295">DV41</f>
        <v>-42245.654521692835</v>
      </c>
    </row>
    <row r="37" spans="1:128" x14ac:dyDescent="0.2">
      <c r="B37" s="111" t="s">
        <v>142</v>
      </c>
      <c r="C37" s="12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  <c r="AS37" s="116">
        <v>0</v>
      </c>
      <c r="AT37" s="116">
        <v>0</v>
      </c>
      <c r="AU37" s="116">
        <v>0</v>
      </c>
      <c r="AV37" s="116">
        <v>0</v>
      </c>
      <c r="AW37" s="116">
        <v>0</v>
      </c>
      <c r="AX37" s="116">
        <v>0</v>
      </c>
      <c r="AY37" s="116">
        <v>0</v>
      </c>
      <c r="AZ37" s="116">
        <v>0</v>
      </c>
      <c r="BA37" s="116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16">
        <v>0</v>
      </c>
      <c r="BH37" s="116">
        <v>0</v>
      </c>
      <c r="BI37" s="116">
        <v>0</v>
      </c>
      <c r="BJ37" s="116">
        <v>0</v>
      </c>
      <c r="BK37" s="15">
        <v>0</v>
      </c>
      <c r="BL37" s="15">
        <v>0</v>
      </c>
      <c r="BM37" s="15">
        <v>0</v>
      </c>
      <c r="BN37" s="15">
        <v>0</v>
      </c>
      <c r="BO37" s="15">
        <v>0</v>
      </c>
      <c r="BP37" s="15">
        <v>102791.13623365108</v>
      </c>
      <c r="BQ37" s="15">
        <v>0</v>
      </c>
      <c r="BR37" s="15">
        <v>0</v>
      </c>
      <c r="BS37" s="15">
        <v>0</v>
      </c>
      <c r="BT37" s="15">
        <v>0</v>
      </c>
      <c r="BU37" s="15">
        <v>0</v>
      </c>
      <c r="BV37" s="15">
        <v>0</v>
      </c>
      <c r="BW37" s="15">
        <v>0</v>
      </c>
      <c r="BX37" s="15">
        <v>0</v>
      </c>
      <c r="BY37" s="15">
        <v>0</v>
      </c>
      <c r="BZ37" s="15">
        <v>0</v>
      </c>
      <c r="CA37" s="15">
        <v>0</v>
      </c>
      <c r="CB37" s="15">
        <v>-261008.87</v>
      </c>
      <c r="CC37" s="15">
        <v>0</v>
      </c>
      <c r="CD37" s="15">
        <v>0</v>
      </c>
      <c r="CE37" s="15">
        <v>0</v>
      </c>
      <c r="CF37" s="15">
        <v>0</v>
      </c>
      <c r="CG37" s="15">
        <v>0</v>
      </c>
      <c r="CH37" s="15">
        <v>0</v>
      </c>
      <c r="CI37" s="15">
        <v>0</v>
      </c>
      <c r="CJ37" s="15">
        <v>0</v>
      </c>
      <c r="CK37" s="15">
        <v>0</v>
      </c>
      <c r="CL37" s="15">
        <v>0</v>
      </c>
      <c r="CM37" s="15">
        <v>0</v>
      </c>
      <c r="CN37" s="15">
        <v>-1170079.68</v>
      </c>
      <c r="CO37" s="15">
        <v>0</v>
      </c>
      <c r="CP37" s="15">
        <v>0</v>
      </c>
      <c r="CQ37" s="15">
        <v>0</v>
      </c>
      <c r="CR37" s="15">
        <v>0</v>
      </c>
      <c r="CS37" s="15">
        <v>0</v>
      </c>
      <c r="CT37" s="15">
        <v>0</v>
      </c>
      <c r="CU37" s="15">
        <v>0</v>
      </c>
      <c r="CV37" s="15">
        <v>0</v>
      </c>
      <c r="CW37" s="15">
        <v>0</v>
      </c>
      <c r="CX37" s="15">
        <v>0</v>
      </c>
      <c r="CY37" s="15">
        <v>0</v>
      </c>
      <c r="CZ37" s="15">
        <v>-1637685.9499999997</v>
      </c>
      <c r="DA37" s="15">
        <v>0</v>
      </c>
      <c r="DB37" s="15">
        <v>0</v>
      </c>
      <c r="DC37" s="15">
        <v>0</v>
      </c>
      <c r="DD37" s="15">
        <v>0</v>
      </c>
      <c r="DE37" s="15">
        <v>0</v>
      </c>
      <c r="DF37" s="15">
        <v>0</v>
      </c>
      <c r="DG37" s="15">
        <v>0</v>
      </c>
      <c r="DH37" s="15">
        <v>0</v>
      </c>
      <c r="DI37" s="15">
        <v>0</v>
      </c>
      <c r="DJ37" s="15">
        <v>0</v>
      </c>
      <c r="DK37" s="15">
        <v>0</v>
      </c>
      <c r="DL37" s="14">
        <v>-1745204.1799999997</v>
      </c>
      <c r="DM37" s="15">
        <v>0</v>
      </c>
      <c r="DN37" s="15">
        <v>0</v>
      </c>
      <c r="DO37" s="15">
        <v>0</v>
      </c>
      <c r="DP37" s="15">
        <v>0</v>
      </c>
      <c r="DQ37" s="15">
        <v>0</v>
      </c>
      <c r="DR37" s="15">
        <v>0</v>
      </c>
      <c r="DS37" s="15">
        <v>0</v>
      </c>
      <c r="DT37" s="15">
        <v>0</v>
      </c>
      <c r="DU37" s="15">
        <v>0</v>
      </c>
      <c r="DV37" s="15">
        <v>0</v>
      </c>
      <c r="DW37" s="15">
        <v>0</v>
      </c>
    </row>
    <row r="38" spans="1:128" x14ac:dyDescent="0.2">
      <c r="B38" s="111" t="s">
        <v>147</v>
      </c>
      <c r="C38" s="12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  <c r="AS38" s="116">
        <v>0</v>
      </c>
      <c r="AT38" s="116">
        <v>0</v>
      </c>
      <c r="AU38" s="116">
        <v>0</v>
      </c>
      <c r="AV38" s="116">
        <v>0</v>
      </c>
      <c r="AW38" s="116">
        <v>0</v>
      </c>
      <c r="AX38" s="116">
        <v>0</v>
      </c>
      <c r="AY38" s="116">
        <v>0</v>
      </c>
      <c r="AZ38" s="116">
        <v>0</v>
      </c>
      <c r="BA38" s="116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16">
        <v>0</v>
      </c>
      <c r="BH38" s="116">
        <v>0</v>
      </c>
      <c r="BI38" s="116">
        <v>0</v>
      </c>
      <c r="BJ38" s="116">
        <v>0</v>
      </c>
      <c r="BK38" s="15">
        <v>0</v>
      </c>
      <c r="BL38" s="15">
        <v>2755539.4571100003</v>
      </c>
      <c r="BM38" s="15">
        <v>0</v>
      </c>
      <c r="BN38" s="15">
        <v>0</v>
      </c>
      <c r="BO38" s="15">
        <v>0</v>
      </c>
      <c r="BP38" s="15">
        <v>0</v>
      </c>
      <c r="BQ38" s="15">
        <v>0</v>
      </c>
      <c r="BR38" s="15">
        <v>0</v>
      </c>
      <c r="BS38" s="15">
        <v>0</v>
      </c>
      <c r="BT38" s="15">
        <v>0</v>
      </c>
      <c r="BU38" s="15">
        <v>0</v>
      </c>
      <c r="BV38" s="15">
        <v>0</v>
      </c>
      <c r="BW38" s="15">
        <v>0</v>
      </c>
      <c r="BX38" s="15">
        <v>0</v>
      </c>
      <c r="BY38" s="15">
        <v>0</v>
      </c>
      <c r="BZ38" s="15">
        <v>0</v>
      </c>
      <c r="CA38" s="15">
        <v>0</v>
      </c>
      <c r="CB38" s="15">
        <v>0</v>
      </c>
      <c r="CC38" s="15">
        <v>0</v>
      </c>
      <c r="CD38" s="15">
        <v>0</v>
      </c>
      <c r="CE38" s="15">
        <v>0</v>
      </c>
      <c r="CF38" s="15">
        <v>0</v>
      </c>
      <c r="CG38" s="15">
        <v>0</v>
      </c>
      <c r="CH38" s="15">
        <v>0</v>
      </c>
      <c r="CI38" s="15">
        <v>0</v>
      </c>
      <c r="CJ38" s="15">
        <v>0</v>
      </c>
      <c r="CK38" s="15">
        <v>0</v>
      </c>
      <c r="CL38" s="15">
        <v>0</v>
      </c>
      <c r="CM38" s="15">
        <v>0</v>
      </c>
      <c r="CN38" s="15">
        <v>0</v>
      </c>
      <c r="CO38" s="15">
        <v>0</v>
      </c>
      <c r="CP38" s="15">
        <v>0</v>
      </c>
      <c r="CQ38" s="15">
        <v>0</v>
      </c>
      <c r="CR38" s="15">
        <v>0</v>
      </c>
      <c r="CS38" s="15">
        <v>0</v>
      </c>
      <c r="CT38" s="15">
        <v>0</v>
      </c>
      <c r="CU38" s="15">
        <v>0</v>
      </c>
      <c r="CV38" s="15">
        <v>0</v>
      </c>
      <c r="CW38" s="15">
        <v>0</v>
      </c>
      <c r="CX38" s="15">
        <v>0</v>
      </c>
      <c r="CY38" s="15">
        <v>0</v>
      </c>
      <c r="CZ38" s="15">
        <v>0</v>
      </c>
      <c r="DA38" s="15">
        <v>0</v>
      </c>
      <c r="DB38" s="15">
        <v>0</v>
      </c>
      <c r="DC38" s="15">
        <v>0</v>
      </c>
      <c r="DD38" s="15">
        <v>0</v>
      </c>
      <c r="DE38" s="15">
        <v>0</v>
      </c>
      <c r="DF38" s="15">
        <v>0</v>
      </c>
      <c r="DG38" s="15">
        <v>0</v>
      </c>
      <c r="DH38" s="15">
        <v>0</v>
      </c>
      <c r="DI38" s="15">
        <v>0</v>
      </c>
      <c r="DJ38" s="15">
        <v>0</v>
      </c>
      <c r="DK38" s="15">
        <v>0</v>
      </c>
      <c r="DL38" s="15">
        <v>0</v>
      </c>
      <c r="DM38" s="15">
        <v>0</v>
      </c>
      <c r="DN38" s="15">
        <v>0</v>
      </c>
      <c r="DO38" s="15">
        <v>0</v>
      </c>
      <c r="DP38" s="15">
        <v>0</v>
      </c>
      <c r="DQ38" s="15">
        <v>0</v>
      </c>
      <c r="DR38" s="15">
        <v>0</v>
      </c>
      <c r="DS38" s="15">
        <v>0</v>
      </c>
      <c r="DT38" s="15">
        <v>0</v>
      </c>
      <c r="DU38" s="15">
        <v>0</v>
      </c>
      <c r="DV38" s="15">
        <v>0</v>
      </c>
      <c r="DW38" s="15">
        <v>0</v>
      </c>
    </row>
    <row r="39" spans="1:128" x14ac:dyDescent="0.2">
      <c r="B39" s="111" t="s">
        <v>143</v>
      </c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0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0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  <c r="AS39" s="116">
        <v>0</v>
      </c>
      <c r="AT39" s="116">
        <v>0</v>
      </c>
      <c r="AU39" s="116">
        <v>0</v>
      </c>
      <c r="AV39" s="116">
        <v>0</v>
      </c>
      <c r="AW39" s="116">
        <v>0</v>
      </c>
      <c r="AX39" s="116">
        <v>0</v>
      </c>
      <c r="AY39" s="116">
        <v>0</v>
      </c>
      <c r="AZ39" s="116">
        <v>0</v>
      </c>
      <c r="BA39" s="116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16">
        <v>0</v>
      </c>
      <c r="BH39" s="116">
        <v>0</v>
      </c>
      <c r="BI39" s="116">
        <v>0</v>
      </c>
      <c r="BJ39" s="116">
        <v>0</v>
      </c>
      <c r="BK39" s="15">
        <v>-85799.86</v>
      </c>
      <c r="BL39" s="15">
        <v>-228729.08</v>
      </c>
      <c r="BM39" s="15">
        <v>-249618.32</v>
      </c>
      <c r="BN39" s="15">
        <v>-180798.06</v>
      </c>
      <c r="BO39" s="15">
        <v>-184851.68</v>
      </c>
      <c r="BP39" s="15">
        <v>-130092.78</v>
      </c>
      <c r="BQ39" s="15">
        <v>-111725.25</v>
      </c>
      <c r="BR39" s="15">
        <v>-63469.59</v>
      </c>
      <c r="BS39" s="15">
        <v>-161744.21</v>
      </c>
      <c r="BT39" s="15">
        <v>-104332.22</v>
      </c>
      <c r="BU39" s="15">
        <v>-133399.24</v>
      </c>
      <c r="BV39" s="15">
        <v>-156237.47</v>
      </c>
      <c r="BW39" s="15">
        <v>-187594.71</v>
      </c>
      <c r="BX39" s="15">
        <v>-179901.79</v>
      </c>
      <c r="BY39" s="15">
        <v>-184776.37</v>
      </c>
      <c r="BZ39" s="15">
        <v>-181137.17</v>
      </c>
      <c r="CA39" s="15">
        <v>-159318.81</v>
      </c>
      <c r="CB39" s="15">
        <v>-39635.760000000002</v>
      </c>
      <c r="CC39" s="15">
        <v>-8941.3799999999992</v>
      </c>
      <c r="CD39" s="15">
        <v>11126.17</v>
      </c>
      <c r="CE39" s="15">
        <v>7425.68</v>
      </c>
      <c r="CF39" s="15">
        <v>7696.4</v>
      </c>
      <c r="CG39" s="15">
        <v>9443.07</v>
      </c>
      <c r="CH39" s="15">
        <v>10317.040000000001</v>
      </c>
      <c r="CI39" s="15">
        <v>11210.33</v>
      </c>
      <c r="CJ39" s="15">
        <v>11532.2</v>
      </c>
      <c r="CK39" s="15">
        <v>12608.2</v>
      </c>
      <c r="CL39" s="15">
        <v>8901.32</v>
      </c>
      <c r="CM39" s="15">
        <v>8592.1</v>
      </c>
      <c r="CN39" s="15">
        <v>53861.77</v>
      </c>
      <c r="CO39" s="15">
        <v>89639.44</v>
      </c>
      <c r="CP39" s="15">
        <v>73632.87</v>
      </c>
      <c r="CQ39" s="15">
        <v>68144.039999999994</v>
      </c>
      <c r="CR39" s="15">
        <v>70868.34</v>
      </c>
      <c r="CS39" s="15">
        <v>95019.22</v>
      </c>
      <c r="CT39" s="15">
        <v>109267.03</v>
      </c>
      <c r="CU39" s="15">
        <v>114839.28</v>
      </c>
      <c r="CV39" s="15">
        <v>109898.03</v>
      </c>
      <c r="CW39" s="15">
        <v>130770.89</v>
      </c>
      <c r="CX39" s="15">
        <v>112081.24</v>
      </c>
      <c r="CY39" s="15">
        <v>99440.18</v>
      </c>
      <c r="CZ39" s="15">
        <v>122793.31</v>
      </c>
      <c r="DA39" s="15">
        <v>100697.27</v>
      </c>
      <c r="DB39" s="15">
        <v>104785.94</v>
      </c>
      <c r="DC39" s="15">
        <v>104457.55</v>
      </c>
      <c r="DD39" s="15">
        <v>126279.41</v>
      </c>
      <c r="DE39" s="15">
        <v>121958.99</v>
      </c>
      <c r="DF39" s="15">
        <v>167889.68</v>
      </c>
      <c r="DG39" s="15">
        <v>179273.26</v>
      </c>
      <c r="DH39" s="14">
        <f>-'Sch 41&amp;86 Deferral Calc'!C26</f>
        <v>192951.46</v>
      </c>
      <c r="DI39" s="14">
        <f>-'Sch 41&amp;86 Deferral Calc'!D26</f>
        <v>184774.08</v>
      </c>
      <c r="DJ39" s="14">
        <f>-'Sch 41&amp;86 Deferral Calc'!E26</f>
        <v>171854.21</v>
      </c>
      <c r="DK39" s="14">
        <f>-'Sch 41&amp;86 Deferral Calc'!F26</f>
        <v>159393.56</v>
      </c>
      <c r="DL39" s="14">
        <f>-'Sch 41&amp;86 Deferral Calc'!G26</f>
        <v>145211.54</v>
      </c>
      <c r="DM39" s="14">
        <f>-'Sch 41&amp;86 Deferral Calc'!H26</f>
        <v>103880.27</v>
      </c>
      <c r="DN39" s="14">
        <f>-'Sch 41&amp;86 Deferral Calc'!I26</f>
        <v>122205.22</v>
      </c>
      <c r="DO39" s="14">
        <f>-'Sch 41&amp;86 Deferral Calc'!J26</f>
        <v>114939.47</v>
      </c>
      <c r="DP39" s="14">
        <f>-'Sch 41&amp;86 Deferral Calc'!K26</f>
        <v>112503.22</v>
      </c>
      <c r="DQ39" s="14">
        <f>-'Sch 41&amp;86 Deferral Calc'!L26</f>
        <v>131290.56</v>
      </c>
      <c r="DR39" s="14">
        <f>-'Sch 41&amp;86 Deferral Calc'!M26</f>
        <v>192010.84</v>
      </c>
      <c r="DS39" s="14">
        <f>-'Sch 41&amp;86 Deferral Calc'!N26</f>
        <v>188446.77</v>
      </c>
      <c r="DT39" s="14">
        <f>-('Sch 41&amp;86 Deferral Calc'!O26+'Sch 41&amp;86 Deferral Calc'!P26)</f>
        <v>200049.91999999998</v>
      </c>
      <c r="DU39" s="14">
        <f>-'Sch 41&amp;86 Deferral Calc'!Q26</f>
        <v>200297.07</v>
      </c>
      <c r="DV39" s="14">
        <f>-'Amort Estimate'!D33</f>
        <v>171247.74213465519</v>
      </c>
      <c r="DW39" s="14">
        <f>-'Amort Estimate'!E33</f>
        <v>144616.1447398827</v>
      </c>
    </row>
    <row r="40" spans="1:128" x14ac:dyDescent="0.2">
      <c r="B40" s="4" t="s">
        <v>144</v>
      </c>
      <c r="D40" s="16">
        <f t="shared" ref="D40:BK40" si="296">SUM(D37:D39)</f>
        <v>0</v>
      </c>
      <c r="E40" s="16">
        <f t="shared" si="296"/>
        <v>0</v>
      </c>
      <c r="F40" s="16">
        <f t="shared" si="296"/>
        <v>0</v>
      </c>
      <c r="G40" s="16">
        <f t="shared" si="296"/>
        <v>0</v>
      </c>
      <c r="H40" s="16">
        <f t="shared" si="296"/>
        <v>0</v>
      </c>
      <c r="I40" s="16">
        <f t="shared" si="296"/>
        <v>0</v>
      </c>
      <c r="J40" s="16">
        <f t="shared" si="296"/>
        <v>0</v>
      </c>
      <c r="K40" s="16">
        <f t="shared" si="296"/>
        <v>0</v>
      </c>
      <c r="L40" s="16">
        <f t="shared" si="296"/>
        <v>0</v>
      </c>
      <c r="M40" s="16">
        <f t="shared" si="296"/>
        <v>0</v>
      </c>
      <c r="N40" s="16">
        <f t="shared" si="296"/>
        <v>0</v>
      </c>
      <c r="O40" s="16">
        <f t="shared" si="296"/>
        <v>0</v>
      </c>
      <c r="P40" s="16">
        <f t="shared" si="296"/>
        <v>0</v>
      </c>
      <c r="Q40" s="16">
        <f t="shared" si="296"/>
        <v>0</v>
      </c>
      <c r="R40" s="16">
        <f t="shared" si="296"/>
        <v>0</v>
      </c>
      <c r="S40" s="16">
        <f t="shared" si="296"/>
        <v>0</v>
      </c>
      <c r="T40" s="16">
        <f t="shared" si="296"/>
        <v>0</v>
      </c>
      <c r="U40" s="16">
        <f t="shared" si="296"/>
        <v>0</v>
      </c>
      <c r="V40" s="16">
        <f t="shared" si="296"/>
        <v>0</v>
      </c>
      <c r="W40" s="16">
        <f t="shared" si="296"/>
        <v>0</v>
      </c>
      <c r="X40" s="16">
        <f t="shared" si="296"/>
        <v>0</v>
      </c>
      <c r="Y40" s="16">
        <f t="shared" si="296"/>
        <v>0</v>
      </c>
      <c r="Z40" s="16">
        <f t="shared" si="296"/>
        <v>0</v>
      </c>
      <c r="AA40" s="16">
        <f t="shared" si="296"/>
        <v>0</v>
      </c>
      <c r="AB40" s="16">
        <f t="shared" si="296"/>
        <v>0</v>
      </c>
      <c r="AC40" s="16">
        <f t="shared" si="296"/>
        <v>0</v>
      </c>
      <c r="AD40" s="16">
        <f t="shared" si="296"/>
        <v>0</v>
      </c>
      <c r="AE40" s="16">
        <f t="shared" si="296"/>
        <v>0</v>
      </c>
      <c r="AF40" s="16">
        <f t="shared" si="296"/>
        <v>0</v>
      </c>
      <c r="AG40" s="16">
        <f t="shared" si="296"/>
        <v>0</v>
      </c>
      <c r="AH40" s="16">
        <f t="shared" si="296"/>
        <v>0</v>
      </c>
      <c r="AI40" s="16">
        <f t="shared" si="296"/>
        <v>0</v>
      </c>
      <c r="AJ40" s="16">
        <f t="shared" si="296"/>
        <v>0</v>
      </c>
      <c r="AK40" s="16">
        <f t="shared" si="296"/>
        <v>0</v>
      </c>
      <c r="AL40" s="16">
        <f t="shared" si="296"/>
        <v>0</v>
      </c>
      <c r="AM40" s="16">
        <f t="shared" si="296"/>
        <v>0</v>
      </c>
      <c r="AN40" s="16">
        <f t="shared" si="296"/>
        <v>0</v>
      </c>
      <c r="AO40" s="16">
        <f t="shared" si="296"/>
        <v>0</v>
      </c>
      <c r="AP40" s="16">
        <f t="shared" si="296"/>
        <v>0</v>
      </c>
      <c r="AQ40" s="16">
        <f t="shared" si="296"/>
        <v>0</v>
      </c>
      <c r="AR40" s="16">
        <f t="shared" si="296"/>
        <v>0</v>
      </c>
      <c r="AS40" s="16">
        <f t="shared" si="296"/>
        <v>0</v>
      </c>
      <c r="AT40" s="16">
        <f t="shared" si="296"/>
        <v>0</v>
      </c>
      <c r="AU40" s="16">
        <f t="shared" si="296"/>
        <v>0</v>
      </c>
      <c r="AV40" s="16">
        <f t="shared" si="296"/>
        <v>0</v>
      </c>
      <c r="AW40" s="16">
        <f t="shared" si="296"/>
        <v>0</v>
      </c>
      <c r="AX40" s="16">
        <f t="shared" si="296"/>
        <v>0</v>
      </c>
      <c r="AY40" s="16">
        <f t="shared" si="296"/>
        <v>0</v>
      </c>
      <c r="AZ40" s="16">
        <f t="shared" si="296"/>
        <v>0</v>
      </c>
      <c r="BA40" s="16">
        <f t="shared" si="296"/>
        <v>0</v>
      </c>
      <c r="BB40" s="16">
        <f t="shared" si="296"/>
        <v>0</v>
      </c>
      <c r="BC40" s="16">
        <f t="shared" si="296"/>
        <v>0</v>
      </c>
      <c r="BD40" s="16">
        <f t="shared" si="296"/>
        <v>0</v>
      </c>
      <c r="BE40" s="16">
        <f t="shared" si="296"/>
        <v>0</v>
      </c>
      <c r="BF40" s="16">
        <f t="shared" si="296"/>
        <v>0</v>
      </c>
      <c r="BG40" s="16">
        <f t="shared" si="296"/>
        <v>0</v>
      </c>
      <c r="BH40" s="16">
        <f t="shared" si="296"/>
        <v>0</v>
      </c>
      <c r="BI40" s="16">
        <f t="shared" si="296"/>
        <v>0</v>
      </c>
      <c r="BJ40" s="16">
        <f t="shared" si="296"/>
        <v>0</v>
      </c>
      <c r="BK40" s="16">
        <f t="shared" si="296"/>
        <v>-85799.86</v>
      </c>
      <c r="BL40" s="16">
        <f t="shared" ref="BL40:BW40" si="297">SUM(BL37:BL39)</f>
        <v>2526810.3771100002</v>
      </c>
      <c r="BM40" s="16">
        <f t="shared" si="297"/>
        <v>-249618.32</v>
      </c>
      <c r="BN40" s="16">
        <f t="shared" si="297"/>
        <v>-180798.06</v>
      </c>
      <c r="BO40" s="16">
        <f t="shared" si="297"/>
        <v>-184851.68</v>
      </c>
      <c r="BP40" s="16">
        <f t="shared" si="297"/>
        <v>-27301.64376634892</v>
      </c>
      <c r="BQ40" s="16">
        <f t="shared" si="297"/>
        <v>-111725.25</v>
      </c>
      <c r="BR40" s="16">
        <f t="shared" si="297"/>
        <v>-63469.59</v>
      </c>
      <c r="BS40" s="16">
        <f t="shared" si="297"/>
        <v>-161744.21</v>
      </c>
      <c r="BT40" s="16">
        <f t="shared" si="297"/>
        <v>-104332.22</v>
      </c>
      <c r="BU40" s="16">
        <f t="shared" si="297"/>
        <v>-133399.24</v>
      </c>
      <c r="BV40" s="16">
        <f t="shared" si="297"/>
        <v>-156237.47</v>
      </c>
      <c r="BW40" s="16">
        <f t="shared" si="297"/>
        <v>-187594.71</v>
      </c>
      <c r="BX40" s="16">
        <f t="shared" ref="BX40:CI40" si="298">SUM(BX37:BX39)</f>
        <v>-179901.79</v>
      </c>
      <c r="BY40" s="16">
        <f t="shared" si="298"/>
        <v>-184776.37</v>
      </c>
      <c r="BZ40" s="16">
        <f t="shared" si="298"/>
        <v>-181137.17</v>
      </c>
      <c r="CA40" s="16">
        <f t="shared" si="298"/>
        <v>-159318.81</v>
      </c>
      <c r="CB40" s="16">
        <f t="shared" si="298"/>
        <v>-300644.63</v>
      </c>
      <c r="CC40" s="16">
        <f t="shared" si="298"/>
        <v>-8941.3799999999992</v>
      </c>
      <c r="CD40" s="16">
        <f t="shared" si="298"/>
        <v>11126.17</v>
      </c>
      <c r="CE40" s="16">
        <f t="shared" si="298"/>
        <v>7425.68</v>
      </c>
      <c r="CF40" s="16">
        <f t="shared" si="298"/>
        <v>7696.4</v>
      </c>
      <c r="CG40" s="16">
        <f t="shared" si="298"/>
        <v>9443.07</v>
      </c>
      <c r="CH40" s="16">
        <f t="shared" si="298"/>
        <v>10317.040000000001</v>
      </c>
      <c r="CI40" s="16">
        <f t="shared" si="298"/>
        <v>11210.33</v>
      </c>
      <c r="CJ40" s="16">
        <f t="shared" ref="CJ40:CU40" si="299">SUM(CJ37:CJ39)</f>
        <v>11532.2</v>
      </c>
      <c r="CK40" s="16">
        <f t="shared" si="299"/>
        <v>12608.2</v>
      </c>
      <c r="CL40" s="16">
        <f t="shared" si="299"/>
        <v>8901.32</v>
      </c>
      <c r="CM40" s="16">
        <f t="shared" si="299"/>
        <v>8592.1</v>
      </c>
      <c r="CN40" s="16">
        <f t="shared" si="299"/>
        <v>-1116217.9099999999</v>
      </c>
      <c r="CO40" s="16">
        <f t="shared" si="299"/>
        <v>89639.44</v>
      </c>
      <c r="CP40" s="16">
        <f t="shared" si="299"/>
        <v>73632.87</v>
      </c>
      <c r="CQ40" s="16">
        <f t="shared" si="299"/>
        <v>68144.039999999994</v>
      </c>
      <c r="CR40" s="16">
        <f t="shared" si="299"/>
        <v>70868.34</v>
      </c>
      <c r="CS40" s="16">
        <f t="shared" si="299"/>
        <v>95019.22</v>
      </c>
      <c r="CT40" s="16">
        <f t="shared" si="299"/>
        <v>109267.03</v>
      </c>
      <c r="CU40" s="16">
        <f t="shared" si="299"/>
        <v>114839.28</v>
      </c>
      <c r="CV40" s="16">
        <f t="shared" ref="CV40:DC40" si="300">SUM(CV37:CV39)</f>
        <v>109898.03</v>
      </c>
      <c r="CW40" s="16">
        <f t="shared" si="300"/>
        <v>130770.89</v>
      </c>
      <c r="CX40" s="16">
        <f t="shared" si="300"/>
        <v>112081.24</v>
      </c>
      <c r="CY40" s="16">
        <f t="shared" si="300"/>
        <v>99440.18</v>
      </c>
      <c r="CZ40" s="16">
        <f t="shared" si="300"/>
        <v>-1514892.6399999997</v>
      </c>
      <c r="DA40" s="16">
        <f t="shared" si="300"/>
        <v>100697.27</v>
      </c>
      <c r="DB40" s="16">
        <f t="shared" si="300"/>
        <v>104785.94</v>
      </c>
      <c r="DC40" s="16">
        <f t="shared" si="300"/>
        <v>104457.55</v>
      </c>
      <c r="DD40" s="16">
        <f t="shared" ref="DD40:DI40" si="301">SUM(DD37:DD39)</f>
        <v>126279.41</v>
      </c>
      <c r="DE40" s="16">
        <f t="shared" si="301"/>
        <v>121958.99</v>
      </c>
      <c r="DF40" s="16">
        <f t="shared" si="301"/>
        <v>167889.68</v>
      </c>
      <c r="DG40" s="16">
        <f t="shared" si="301"/>
        <v>179273.26</v>
      </c>
      <c r="DH40" s="16">
        <f t="shared" si="301"/>
        <v>192951.46</v>
      </c>
      <c r="DI40" s="16">
        <f t="shared" si="301"/>
        <v>184774.08</v>
      </c>
      <c r="DJ40" s="16">
        <f t="shared" ref="DJ40" si="302">SUM(DJ37:DJ39)</f>
        <v>171854.21</v>
      </c>
      <c r="DK40" s="16">
        <f t="shared" ref="DK40:DR40" si="303">SUM(DK37:DK39)</f>
        <v>159393.56</v>
      </c>
      <c r="DL40" s="16">
        <f t="shared" si="303"/>
        <v>-1599992.6399999997</v>
      </c>
      <c r="DM40" s="16">
        <f t="shared" si="303"/>
        <v>103880.27</v>
      </c>
      <c r="DN40" s="16">
        <f t="shared" si="303"/>
        <v>122205.22</v>
      </c>
      <c r="DO40" s="16">
        <f t="shared" si="303"/>
        <v>114939.47</v>
      </c>
      <c r="DP40" s="16">
        <f t="shared" si="303"/>
        <v>112503.22</v>
      </c>
      <c r="DQ40" s="16">
        <f t="shared" si="303"/>
        <v>131290.56</v>
      </c>
      <c r="DR40" s="16">
        <f t="shared" si="303"/>
        <v>192010.84</v>
      </c>
      <c r="DS40" s="16">
        <f t="shared" ref="DS40:DW40" si="304">SUM(DS37:DS39)</f>
        <v>188446.77</v>
      </c>
      <c r="DT40" s="16">
        <f t="shared" si="304"/>
        <v>200049.91999999998</v>
      </c>
      <c r="DU40" s="16">
        <f t="shared" si="304"/>
        <v>200297.07</v>
      </c>
      <c r="DV40" s="16">
        <f t="shared" si="304"/>
        <v>171247.74213465519</v>
      </c>
      <c r="DW40" s="16">
        <f t="shared" si="304"/>
        <v>144616.1447398827</v>
      </c>
    </row>
    <row r="41" spans="1:128" x14ac:dyDescent="0.2">
      <c r="B41" s="4" t="s">
        <v>145</v>
      </c>
      <c r="D41" s="11">
        <f>D36+D40</f>
        <v>0</v>
      </c>
      <c r="E41" s="11">
        <f t="shared" ref="E41:BK41" si="305">E36+E40</f>
        <v>0</v>
      </c>
      <c r="F41" s="11">
        <f t="shared" si="305"/>
        <v>0</v>
      </c>
      <c r="G41" s="11">
        <f t="shared" si="305"/>
        <v>0</v>
      </c>
      <c r="H41" s="11">
        <f t="shared" si="305"/>
        <v>0</v>
      </c>
      <c r="I41" s="11">
        <f t="shared" si="305"/>
        <v>0</v>
      </c>
      <c r="J41" s="11">
        <f t="shared" si="305"/>
        <v>0</v>
      </c>
      <c r="K41" s="11">
        <f t="shared" si="305"/>
        <v>0</v>
      </c>
      <c r="L41" s="11">
        <f t="shared" si="305"/>
        <v>0</v>
      </c>
      <c r="M41" s="11">
        <f t="shared" si="305"/>
        <v>0</v>
      </c>
      <c r="N41" s="11">
        <f t="shared" si="305"/>
        <v>0</v>
      </c>
      <c r="O41" s="11">
        <f t="shared" si="305"/>
        <v>0</v>
      </c>
      <c r="P41" s="11">
        <f t="shared" si="305"/>
        <v>0</v>
      </c>
      <c r="Q41" s="11">
        <f t="shared" si="305"/>
        <v>0</v>
      </c>
      <c r="R41" s="11">
        <f t="shared" si="305"/>
        <v>0</v>
      </c>
      <c r="S41" s="11">
        <f t="shared" si="305"/>
        <v>0</v>
      </c>
      <c r="T41" s="11">
        <f t="shared" si="305"/>
        <v>0</v>
      </c>
      <c r="U41" s="11">
        <f t="shared" si="305"/>
        <v>0</v>
      </c>
      <c r="V41" s="11">
        <f t="shared" si="305"/>
        <v>0</v>
      </c>
      <c r="W41" s="11">
        <f t="shared" si="305"/>
        <v>0</v>
      </c>
      <c r="X41" s="11">
        <f t="shared" si="305"/>
        <v>0</v>
      </c>
      <c r="Y41" s="11">
        <f t="shared" si="305"/>
        <v>0</v>
      </c>
      <c r="Z41" s="11">
        <f t="shared" si="305"/>
        <v>0</v>
      </c>
      <c r="AA41" s="11">
        <f t="shared" si="305"/>
        <v>0</v>
      </c>
      <c r="AB41" s="11">
        <f t="shared" si="305"/>
        <v>0</v>
      </c>
      <c r="AC41" s="11">
        <f t="shared" si="305"/>
        <v>0</v>
      </c>
      <c r="AD41" s="11">
        <f t="shared" si="305"/>
        <v>0</v>
      </c>
      <c r="AE41" s="11">
        <f t="shared" si="305"/>
        <v>0</v>
      </c>
      <c r="AF41" s="11">
        <f t="shared" si="305"/>
        <v>0</v>
      </c>
      <c r="AG41" s="11">
        <f t="shared" si="305"/>
        <v>0</v>
      </c>
      <c r="AH41" s="11">
        <f t="shared" si="305"/>
        <v>0</v>
      </c>
      <c r="AI41" s="11">
        <f t="shared" si="305"/>
        <v>0</v>
      </c>
      <c r="AJ41" s="11">
        <f t="shared" si="305"/>
        <v>0</v>
      </c>
      <c r="AK41" s="11">
        <f t="shared" si="305"/>
        <v>0</v>
      </c>
      <c r="AL41" s="11">
        <f t="shared" si="305"/>
        <v>0</v>
      </c>
      <c r="AM41" s="11">
        <f t="shared" si="305"/>
        <v>0</v>
      </c>
      <c r="AN41" s="11">
        <f t="shared" si="305"/>
        <v>0</v>
      </c>
      <c r="AO41" s="11">
        <f t="shared" si="305"/>
        <v>0</v>
      </c>
      <c r="AP41" s="11">
        <f t="shared" si="305"/>
        <v>0</v>
      </c>
      <c r="AQ41" s="11">
        <f t="shared" si="305"/>
        <v>0</v>
      </c>
      <c r="AR41" s="11">
        <f t="shared" si="305"/>
        <v>0</v>
      </c>
      <c r="AS41" s="11">
        <f t="shared" si="305"/>
        <v>0</v>
      </c>
      <c r="AT41" s="11">
        <f t="shared" si="305"/>
        <v>0</v>
      </c>
      <c r="AU41" s="11">
        <f t="shared" si="305"/>
        <v>0</v>
      </c>
      <c r="AV41" s="11">
        <f t="shared" si="305"/>
        <v>0</v>
      </c>
      <c r="AW41" s="11">
        <f t="shared" si="305"/>
        <v>0</v>
      </c>
      <c r="AX41" s="11">
        <f t="shared" si="305"/>
        <v>0</v>
      </c>
      <c r="AY41" s="11">
        <f t="shared" si="305"/>
        <v>0</v>
      </c>
      <c r="AZ41" s="11">
        <f t="shared" si="305"/>
        <v>0</v>
      </c>
      <c r="BA41" s="11">
        <f t="shared" si="305"/>
        <v>0</v>
      </c>
      <c r="BB41" s="11">
        <f t="shared" si="305"/>
        <v>0</v>
      </c>
      <c r="BC41" s="11">
        <f t="shared" si="305"/>
        <v>0</v>
      </c>
      <c r="BD41" s="11">
        <f t="shared" si="305"/>
        <v>0</v>
      </c>
      <c r="BE41" s="11">
        <f t="shared" si="305"/>
        <v>0</v>
      </c>
      <c r="BF41" s="11">
        <f t="shared" si="305"/>
        <v>0</v>
      </c>
      <c r="BG41" s="11">
        <f t="shared" si="305"/>
        <v>0</v>
      </c>
      <c r="BH41" s="11">
        <f t="shared" si="305"/>
        <v>0</v>
      </c>
      <c r="BI41" s="11">
        <f t="shared" si="305"/>
        <v>0</v>
      </c>
      <c r="BJ41" s="11">
        <f t="shared" si="305"/>
        <v>0</v>
      </c>
      <c r="BK41" s="11">
        <f t="shared" si="305"/>
        <v>-85799.86</v>
      </c>
      <c r="BL41" s="11">
        <f t="shared" ref="BL41:BW41" si="306">BL36+BL40</f>
        <v>2441010.5171100004</v>
      </c>
      <c r="BM41" s="11">
        <f t="shared" si="306"/>
        <v>2191392.1971100005</v>
      </c>
      <c r="BN41" s="11">
        <f t="shared" si="306"/>
        <v>2010594.1371100005</v>
      </c>
      <c r="BO41" s="11">
        <f t="shared" si="306"/>
        <v>1825742.4571100005</v>
      </c>
      <c r="BP41" s="11">
        <f t="shared" si="306"/>
        <v>1798440.8133436516</v>
      </c>
      <c r="BQ41" s="11">
        <f t="shared" si="306"/>
        <v>1686715.5633436516</v>
      </c>
      <c r="BR41" s="11">
        <f t="shared" si="306"/>
        <v>1623245.9733436515</v>
      </c>
      <c r="BS41" s="11">
        <f t="shared" si="306"/>
        <v>1461501.7633436515</v>
      </c>
      <c r="BT41" s="11">
        <f t="shared" si="306"/>
        <v>1357169.5433436516</v>
      </c>
      <c r="BU41" s="11">
        <f t="shared" si="306"/>
        <v>1223770.3033436516</v>
      </c>
      <c r="BV41" s="11">
        <f t="shared" si="306"/>
        <v>1067532.8333436516</v>
      </c>
      <c r="BW41" s="11">
        <f t="shared" si="306"/>
        <v>879938.12334365165</v>
      </c>
      <c r="BX41" s="11">
        <f t="shared" ref="BX41:CI41" si="307">BX36+BX40</f>
        <v>700036.33334365161</v>
      </c>
      <c r="BY41" s="11">
        <f t="shared" si="307"/>
        <v>515259.96334365162</v>
      </c>
      <c r="BZ41" s="11">
        <f t="shared" si="307"/>
        <v>334122.79334365157</v>
      </c>
      <c r="CA41" s="11">
        <f t="shared" si="307"/>
        <v>174803.98334365158</v>
      </c>
      <c r="CB41" s="11">
        <f t="shared" si="307"/>
        <v>-125840.64665634843</v>
      </c>
      <c r="CC41" s="11">
        <f t="shared" si="307"/>
        <v>-134782.02665634843</v>
      </c>
      <c r="CD41" s="11">
        <f t="shared" si="307"/>
        <v>-123655.85665634843</v>
      </c>
      <c r="CE41" s="11">
        <f t="shared" si="307"/>
        <v>-116230.17665634843</v>
      </c>
      <c r="CF41" s="11">
        <f t="shared" si="307"/>
        <v>-108533.77665634843</v>
      </c>
      <c r="CG41" s="11">
        <f t="shared" si="307"/>
        <v>-99090.706656348426</v>
      </c>
      <c r="CH41" s="11">
        <f t="shared" si="307"/>
        <v>-88773.666656348418</v>
      </c>
      <c r="CI41" s="11">
        <f t="shared" si="307"/>
        <v>-77563.336656348416</v>
      </c>
      <c r="CJ41" s="11">
        <f t="shared" ref="CJ41:CU41" si="308">CJ36+CJ40</f>
        <v>-66031.136656348419</v>
      </c>
      <c r="CK41" s="11">
        <f t="shared" si="308"/>
        <v>-53422.936656348422</v>
      </c>
      <c r="CL41" s="11">
        <f t="shared" si="308"/>
        <v>-44521.616656348422</v>
      </c>
      <c r="CM41" s="11">
        <f t="shared" si="308"/>
        <v>-35929.516656348424</v>
      </c>
      <c r="CN41" s="11">
        <f t="shared" si="308"/>
        <v>-1152147.4266563484</v>
      </c>
      <c r="CO41" s="11">
        <f t="shared" si="308"/>
        <v>-1062507.9866563485</v>
      </c>
      <c r="CP41" s="11">
        <f t="shared" si="308"/>
        <v>-988875.11665634846</v>
      </c>
      <c r="CQ41" s="11">
        <f t="shared" si="308"/>
        <v>-920731.07665634842</v>
      </c>
      <c r="CR41" s="11">
        <f t="shared" si="308"/>
        <v>-849862.73665634845</v>
      </c>
      <c r="CS41" s="11">
        <f t="shared" si="308"/>
        <v>-754843.51665634848</v>
      </c>
      <c r="CT41" s="11">
        <f t="shared" si="308"/>
        <v>-645576.48665634845</v>
      </c>
      <c r="CU41" s="11">
        <f t="shared" si="308"/>
        <v>-530737.20665634843</v>
      </c>
      <c r="CV41" s="11">
        <f t="shared" ref="CV41:DC41" si="309">CV36+CV40</f>
        <v>-420839.1766563484</v>
      </c>
      <c r="CW41" s="11">
        <f t="shared" si="309"/>
        <v>-290068.28665634838</v>
      </c>
      <c r="CX41" s="11">
        <f t="shared" si="309"/>
        <v>-177987.04665634839</v>
      </c>
      <c r="CY41" s="11">
        <f t="shared" si="309"/>
        <v>-78546.8666563484</v>
      </c>
      <c r="CZ41" s="11">
        <f t="shared" si="309"/>
        <v>-1593439.506656348</v>
      </c>
      <c r="DA41" s="11">
        <f t="shared" si="309"/>
        <v>-1492742.236656348</v>
      </c>
      <c r="DB41" s="11">
        <f t="shared" si="309"/>
        <v>-1387956.296656348</v>
      </c>
      <c r="DC41" s="11">
        <f t="shared" si="309"/>
        <v>-1283498.746656348</v>
      </c>
      <c r="DD41" s="11">
        <f t="shared" ref="DD41:DI41" si="310">DD36+DD40</f>
        <v>-1157219.3366563481</v>
      </c>
      <c r="DE41" s="11">
        <f t="shared" si="310"/>
        <v>-1035260.3466563481</v>
      </c>
      <c r="DF41" s="11">
        <f t="shared" si="310"/>
        <v>-867370.66665634816</v>
      </c>
      <c r="DG41" s="11">
        <f t="shared" si="310"/>
        <v>-688097.40665634815</v>
      </c>
      <c r="DH41" s="11">
        <f t="shared" si="310"/>
        <v>-495145.94665634818</v>
      </c>
      <c r="DI41" s="11">
        <f t="shared" si="310"/>
        <v>-310371.86665634823</v>
      </c>
      <c r="DJ41" s="11">
        <f t="shared" ref="DJ41" si="311">DJ36+DJ40</f>
        <v>-138517.65665634823</v>
      </c>
      <c r="DK41" s="11">
        <f t="shared" ref="DK41:DR41" si="312">DK36+DK40</f>
        <v>20875.903343651764</v>
      </c>
      <c r="DL41" s="11">
        <f t="shared" si="312"/>
        <v>-1579116.736656348</v>
      </c>
      <c r="DM41" s="11">
        <f t="shared" si="312"/>
        <v>-1475236.466656348</v>
      </c>
      <c r="DN41" s="11">
        <f t="shared" si="312"/>
        <v>-1353031.246656348</v>
      </c>
      <c r="DO41" s="11">
        <f t="shared" si="312"/>
        <v>-1238091.776656348</v>
      </c>
      <c r="DP41" s="11">
        <f t="shared" si="312"/>
        <v>-1125588.5566563481</v>
      </c>
      <c r="DQ41" s="11">
        <f t="shared" si="312"/>
        <v>-994297.996656348</v>
      </c>
      <c r="DR41" s="11">
        <f t="shared" si="312"/>
        <v>-802287.15665634803</v>
      </c>
      <c r="DS41" s="11">
        <f t="shared" ref="DS41:DW41" si="313">DS36+DS40</f>
        <v>-613840.38665634801</v>
      </c>
      <c r="DT41" s="11">
        <f t="shared" si="313"/>
        <v>-413790.46665634803</v>
      </c>
      <c r="DU41" s="11">
        <f t="shared" si="313"/>
        <v>-213493.39665634802</v>
      </c>
      <c r="DV41" s="11">
        <f t="shared" si="313"/>
        <v>-42245.654521692835</v>
      </c>
      <c r="DW41" s="11">
        <f t="shared" si="313"/>
        <v>102370.49021818987</v>
      </c>
    </row>
    <row r="42" spans="1:128" x14ac:dyDescent="0.2"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</row>
    <row r="43" spans="1:128" x14ac:dyDescent="0.2">
      <c r="A43" s="52" t="s">
        <v>149</v>
      </c>
      <c r="C43" s="10">
        <v>18238142</v>
      </c>
      <c r="F43" s="4"/>
    </row>
    <row r="44" spans="1:128" x14ac:dyDescent="0.2">
      <c r="B44" s="4" t="s">
        <v>141</v>
      </c>
      <c r="C44" s="10">
        <v>25400342</v>
      </c>
      <c r="D44" s="11">
        <v>0</v>
      </c>
      <c r="E44" s="11">
        <f>D50</f>
        <v>0</v>
      </c>
      <c r="F44" s="11">
        <f t="shared" ref="F44:DM44" si="314">E50</f>
        <v>0</v>
      </c>
      <c r="G44" s="11">
        <f t="shared" si="314"/>
        <v>0</v>
      </c>
      <c r="H44" s="11">
        <f t="shared" si="314"/>
        <v>0</v>
      </c>
      <c r="I44" s="11">
        <f t="shared" si="314"/>
        <v>0</v>
      </c>
      <c r="J44" s="11">
        <f t="shared" si="314"/>
        <v>0</v>
      </c>
      <c r="K44" s="11">
        <f t="shared" si="314"/>
        <v>948189.55861061451</v>
      </c>
      <c r="L44" s="11">
        <f t="shared" si="314"/>
        <v>1309380.914206563</v>
      </c>
      <c r="M44" s="11">
        <f t="shared" si="314"/>
        <v>1585414.1343927504</v>
      </c>
      <c r="N44" s="11">
        <f t="shared" si="314"/>
        <v>-1292661.2666015443</v>
      </c>
      <c r="O44" s="11">
        <f t="shared" si="314"/>
        <v>-1019644.9975526362</v>
      </c>
      <c r="P44" s="11">
        <f t="shared" si="314"/>
        <v>-5451693.8924886947</v>
      </c>
      <c r="Q44" s="11">
        <f t="shared" si="314"/>
        <v>-5883642.9405475566</v>
      </c>
      <c r="R44" s="11">
        <f t="shared" si="314"/>
        <v>-6890920.3557745451</v>
      </c>
      <c r="S44" s="11">
        <f t="shared" si="314"/>
        <v>-5107113.3438407267</v>
      </c>
      <c r="T44" s="11">
        <f t="shared" si="314"/>
        <v>-2660706.099599483</v>
      </c>
      <c r="U44" s="11">
        <f t="shared" si="314"/>
        <v>5805839.1381995417</v>
      </c>
      <c r="V44" s="11">
        <f t="shared" si="314"/>
        <v>6919630.2114182347</v>
      </c>
      <c r="W44" s="11">
        <f t="shared" si="314"/>
        <v>8026633.245574818</v>
      </c>
      <c r="X44" s="11">
        <f t="shared" si="314"/>
        <v>9051922.6478806362</v>
      </c>
      <c r="Y44" s="11">
        <f t="shared" si="314"/>
        <v>11137400.832769608</v>
      </c>
      <c r="Z44" s="11">
        <f t="shared" si="314"/>
        <v>16861799.080129482</v>
      </c>
      <c r="AA44" s="11">
        <f t="shared" si="314"/>
        <v>18421242.087891102</v>
      </c>
      <c r="AB44" s="11">
        <f t="shared" si="314"/>
        <v>23504773.279758234</v>
      </c>
      <c r="AC44" s="11">
        <f t="shared" si="314"/>
        <v>30135800.84475198</v>
      </c>
      <c r="AD44" s="11">
        <f t="shared" si="314"/>
        <v>41226697.414950356</v>
      </c>
      <c r="AE44" s="11">
        <f t="shared" si="314"/>
        <v>44927909.796243265</v>
      </c>
      <c r="AF44" s="11">
        <f t="shared" si="314"/>
        <v>47759894.536120407</v>
      </c>
      <c r="AG44" s="11">
        <f t="shared" si="314"/>
        <v>37617584.338868715</v>
      </c>
      <c r="AH44" s="11">
        <f t="shared" si="314"/>
        <v>40029651.535180777</v>
      </c>
      <c r="AI44" s="11">
        <f t="shared" si="314"/>
        <v>41784370.954414472</v>
      </c>
      <c r="AJ44" s="11">
        <f t="shared" si="314"/>
        <v>42807769.764948323</v>
      </c>
      <c r="AK44" s="11">
        <f t="shared" si="314"/>
        <v>43713451.087717578</v>
      </c>
      <c r="AL44" s="11">
        <f t="shared" si="314"/>
        <v>48950342.592510745</v>
      </c>
      <c r="AM44" s="11">
        <f t="shared" si="314"/>
        <v>49386298.475011207</v>
      </c>
      <c r="AN44" s="11">
        <f t="shared" si="314"/>
        <v>51590267.038251668</v>
      </c>
      <c r="AO44" s="11">
        <f t="shared" si="314"/>
        <v>54108520.22397361</v>
      </c>
      <c r="AP44" s="11">
        <f t="shared" si="314"/>
        <v>62352740.65854118</v>
      </c>
      <c r="AQ44" s="11">
        <f t="shared" si="314"/>
        <v>66827164.623767182</v>
      </c>
      <c r="AR44" s="11">
        <f t="shared" si="314"/>
        <v>74444070.725021631</v>
      </c>
      <c r="AS44" s="11">
        <f t="shared" si="314"/>
        <v>53650765.155978046</v>
      </c>
      <c r="AT44" s="11">
        <f t="shared" si="314"/>
        <v>55203724.259705514</v>
      </c>
      <c r="AU44" s="11">
        <f t="shared" si="314"/>
        <v>56020083.043803379</v>
      </c>
      <c r="AV44" s="11">
        <f t="shared" si="314"/>
        <v>57138080.592591062</v>
      </c>
      <c r="AW44" s="11">
        <f t="shared" si="314"/>
        <v>58317423.099107809</v>
      </c>
      <c r="AX44" s="11">
        <f t="shared" si="314"/>
        <v>61123938.86965885</v>
      </c>
      <c r="AY44" s="11">
        <f t="shared" si="314"/>
        <v>69907437.121819332</v>
      </c>
      <c r="AZ44" s="11">
        <f t="shared" si="314"/>
        <v>67008877.481961094</v>
      </c>
      <c r="BA44" s="11">
        <f t="shared" si="314"/>
        <v>61103428.351961091</v>
      </c>
      <c r="BB44" s="11">
        <f t="shared" si="314"/>
        <v>61930898.431961089</v>
      </c>
      <c r="BC44" s="11">
        <f t="shared" si="314"/>
        <v>62272516.471961088</v>
      </c>
      <c r="BD44" s="11">
        <f t="shared" si="314"/>
        <v>63637637.741961092</v>
      </c>
      <c r="BE44" s="11">
        <f t="shared" si="314"/>
        <v>42385959.391961098</v>
      </c>
      <c r="BF44" s="11">
        <f t="shared" si="314"/>
        <v>43477855.731961101</v>
      </c>
      <c r="BG44" s="11">
        <f t="shared" si="314"/>
        <v>44602172.691961102</v>
      </c>
      <c r="BH44" s="11">
        <f t="shared" si="314"/>
        <v>45661534.331961103</v>
      </c>
      <c r="BI44" s="11">
        <f t="shared" si="314"/>
        <v>47343191.751961105</v>
      </c>
      <c r="BJ44" s="11">
        <f t="shared" si="314"/>
        <v>47298062.251961105</v>
      </c>
      <c r="BK44" s="11">
        <f t="shared" si="314"/>
        <v>48666277.821961105</v>
      </c>
      <c r="BL44" s="11">
        <f t="shared" ref="BL44" si="315">BK50</f>
        <v>48106219.391961105</v>
      </c>
      <c r="BM44" s="11">
        <f t="shared" ref="BM44" si="316">BL50</f>
        <v>52122114.241961107</v>
      </c>
      <c r="BN44" s="11">
        <f t="shared" ref="BN44" si="317">BM50</f>
        <v>49790310.971961103</v>
      </c>
      <c r="BO44" s="11">
        <f t="shared" ref="BO44" si="318">BN50</f>
        <v>47683988.981961101</v>
      </c>
      <c r="BP44" s="11">
        <f t="shared" ref="BP44" si="319">BO50</f>
        <v>46029538.861961104</v>
      </c>
      <c r="BQ44" s="11">
        <f t="shared" ref="BQ44" si="320">BP50</f>
        <v>569295.06196109951</v>
      </c>
      <c r="BR44" s="11">
        <f t="shared" ref="BR44" si="321">BQ50</f>
        <v>984864.00196109945</v>
      </c>
      <c r="BS44" s="11">
        <f t="shared" ref="BS44" si="322">BR50</f>
        <v>1643080.9219610994</v>
      </c>
      <c r="BT44" s="11">
        <f t="shared" ref="BT44" si="323">BS50</f>
        <v>2057694.5919610993</v>
      </c>
      <c r="BU44" s="11">
        <f t="shared" ref="BU44" si="324">BT50</f>
        <v>2790361.0619610995</v>
      </c>
      <c r="BV44" s="11">
        <f t="shared" ref="BV44" si="325">BU50</f>
        <v>3417884.2319610994</v>
      </c>
      <c r="BW44" s="11">
        <f t="shared" ref="BW44" si="326">BV50</f>
        <v>4241976.5419611</v>
      </c>
      <c r="BX44" s="11">
        <f t="shared" ref="BX44" si="327">BW50</f>
        <v>8679582.1019610986</v>
      </c>
      <c r="BY44" s="11">
        <f t="shared" ref="BY44" si="328">BX50</f>
        <v>11756480.441961098</v>
      </c>
      <c r="BZ44" s="11">
        <f t="shared" ref="BZ44" si="329">BY50</f>
        <v>4199202.5819610981</v>
      </c>
      <c r="CA44" s="11">
        <f t="shared" ref="CA44" si="330">BZ50</f>
        <v>5491121.1319610979</v>
      </c>
      <c r="CB44" s="11">
        <f t="shared" ref="CB44" si="331">CA50</f>
        <v>7535959.3819610979</v>
      </c>
      <c r="CC44" s="11">
        <f t="shared" ref="CC44" si="332">CB50</f>
        <v>1198266.0299999993</v>
      </c>
      <c r="CD44" s="11">
        <f t="shared" ref="CD44" si="333">CC50</f>
        <v>1833873.2899999993</v>
      </c>
      <c r="CE44" s="11">
        <f t="shared" ref="CE44" si="334">CD50</f>
        <v>1764389.2799999993</v>
      </c>
      <c r="CF44" s="11">
        <f t="shared" ref="CF44" si="335">CE50</f>
        <v>1787116.5899999994</v>
      </c>
      <c r="CG44" s="11">
        <f t="shared" ref="CG44" si="336">CF50</f>
        <v>3107848.3599999994</v>
      </c>
      <c r="CH44" s="11">
        <f t="shared" ref="CH44" si="337">CG50</f>
        <v>1010727.9099999995</v>
      </c>
      <c r="CI44" s="11">
        <f t="shared" ref="CI44" si="338">CH50</f>
        <v>3361222.459999999</v>
      </c>
      <c r="CJ44" s="11">
        <f t="shared" ref="CJ44" si="339">CI50</f>
        <v>4929971.0699999994</v>
      </c>
      <c r="CK44" s="11">
        <f t="shared" ref="CK44" si="340">CJ50</f>
        <v>9167674.6899999995</v>
      </c>
      <c r="CL44" s="11">
        <f t="shared" ref="CL44" si="341">CK50</f>
        <v>6887975.9199999999</v>
      </c>
      <c r="CM44" s="11">
        <f t="shared" ref="CM44" si="342">CL50</f>
        <v>6241140.79</v>
      </c>
      <c r="CN44" s="11">
        <f t="shared" ref="CN44" si="343">CM50</f>
        <v>7783227.1899999995</v>
      </c>
      <c r="CO44" s="11">
        <f t="shared" ref="CO44" si="344">CN50</f>
        <v>4139134.71</v>
      </c>
      <c r="CP44" s="11">
        <f t="shared" ref="CP44" si="345">CO50</f>
        <v>3359623.98</v>
      </c>
      <c r="CQ44" s="11">
        <f t="shared" ref="CQ44" si="346">CP50</f>
        <v>2713421.45</v>
      </c>
      <c r="CR44" s="11">
        <f t="shared" ref="CR44" si="347">CQ50</f>
        <v>2458558.1500000004</v>
      </c>
      <c r="CS44" s="11">
        <f t="shared" ref="CS44" si="348">CR50</f>
        <v>4622511.24</v>
      </c>
      <c r="CT44" s="11">
        <f t="shared" ref="CT44" si="349">CS50</f>
        <v>6560203.5800000001</v>
      </c>
      <c r="CU44" s="11">
        <f t="shared" ref="CU44" si="350">CT50</f>
        <v>7265696.5300000003</v>
      </c>
      <c r="CV44" s="11">
        <f t="shared" ref="CV44" si="351">CU50</f>
        <v>13065205.890000001</v>
      </c>
      <c r="CW44" s="11">
        <f t="shared" ref="CW44" si="352">CV50</f>
        <v>16448160.690000001</v>
      </c>
      <c r="CX44" s="11">
        <f t="shared" ref="CX44" si="353">CW50</f>
        <v>13777790.140000001</v>
      </c>
      <c r="CY44" s="11">
        <f t="shared" ref="CY44" si="354">CX50</f>
        <v>12834007.560000001</v>
      </c>
      <c r="CZ44" s="11">
        <f t="shared" ref="CZ44" si="355">CY50</f>
        <v>17386399.079999998</v>
      </c>
      <c r="DA44" s="11">
        <f t="shared" ref="DA44" si="356">CZ50</f>
        <v>4251458.7299999967</v>
      </c>
      <c r="DB44" s="11">
        <f t="shared" ref="DB44" si="357">DA50</f>
        <v>5426517.1499999966</v>
      </c>
      <c r="DC44" s="11">
        <f t="shared" ref="DC44" si="358">DB50</f>
        <v>5767439.799999997</v>
      </c>
      <c r="DD44" s="11">
        <f t="shared" ref="DD44" si="359">DC50</f>
        <v>5705621.8599999966</v>
      </c>
      <c r="DE44" s="11">
        <f t="shared" ref="DE44" si="360">DD50</f>
        <v>5855178.9499999965</v>
      </c>
      <c r="DF44" s="11">
        <f t="shared" ref="DF44" si="361">DE50</f>
        <v>5437212.7699999968</v>
      </c>
      <c r="DG44" s="11">
        <f t="shared" ref="DG44" si="362">DF50</f>
        <v>9220931.9699999969</v>
      </c>
      <c r="DH44" s="11">
        <f t="shared" ref="DH44" si="363">DG50</f>
        <v>8564064.4499999974</v>
      </c>
      <c r="DI44" s="11">
        <f t="shared" ref="DI44" si="364">DH50</f>
        <v>7962622.0399999972</v>
      </c>
      <c r="DJ44" s="11">
        <f t="shared" ref="DJ44" si="365">DI50</f>
        <v>9216776.9299999978</v>
      </c>
      <c r="DK44" s="11">
        <f t="shared" si="314"/>
        <v>12492619.399999999</v>
      </c>
      <c r="DL44" s="11">
        <f t="shared" si="314"/>
        <v>10943937.999999998</v>
      </c>
      <c r="DM44" s="11">
        <f t="shared" si="314"/>
        <v>-1605154.17</v>
      </c>
      <c r="DN44" s="11">
        <f t="shared" ref="DN44:DW44" si="366">DM50</f>
        <v>-1640320.02</v>
      </c>
      <c r="DO44" s="11">
        <f t="shared" si="366"/>
        <v>-1688421.3</v>
      </c>
      <c r="DP44" s="11">
        <f t="shared" si="366"/>
        <v>-1309374.33</v>
      </c>
      <c r="DQ44" s="11">
        <f t="shared" si="366"/>
        <v>826431.62000000011</v>
      </c>
      <c r="DR44" s="11">
        <f t="shared" si="366"/>
        <v>6866928.8799999999</v>
      </c>
      <c r="DS44" s="11">
        <f t="shared" si="366"/>
        <v>3413300.2399999998</v>
      </c>
      <c r="DT44" s="11">
        <f t="shared" si="366"/>
        <v>2765629.9299999997</v>
      </c>
      <c r="DU44" s="11">
        <f t="shared" si="366"/>
        <v>7164516.1199999992</v>
      </c>
      <c r="DV44" s="11">
        <f t="shared" si="366"/>
        <v>5892234.7799999993</v>
      </c>
      <c r="DW44" s="11">
        <f t="shared" si="366"/>
        <v>5892234.7799999993</v>
      </c>
    </row>
    <row r="45" spans="1:128" s="112" customFormat="1" x14ac:dyDescent="0.2">
      <c r="B45" s="111" t="s">
        <v>142</v>
      </c>
      <c r="C45" s="7"/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5451693.8924886901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-13317115.033646883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-24120599.683439501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-21668662.969999999</v>
      </c>
      <c r="BE45" s="15">
        <v>0</v>
      </c>
      <c r="BF45" s="15">
        <v>0</v>
      </c>
      <c r="BG45" s="15">
        <v>0</v>
      </c>
      <c r="BH45" s="15">
        <v>0</v>
      </c>
      <c r="BI45" s="15">
        <v>0</v>
      </c>
      <c r="BJ45" s="15">
        <v>0</v>
      </c>
      <c r="BK45" s="15">
        <v>0</v>
      </c>
      <c r="BL45" s="15">
        <v>0</v>
      </c>
      <c r="BM45" s="15">
        <v>0</v>
      </c>
      <c r="BN45" s="15">
        <v>0</v>
      </c>
      <c r="BO45" s="15">
        <v>0</v>
      </c>
      <c r="BP45" s="15">
        <v>-48106199.670000002</v>
      </c>
      <c r="BQ45" s="15">
        <v>0</v>
      </c>
      <c r="BR45" s="15">
        <v>0</v>
      </c>
      <c r="BS45" s="15">
        <v>0</v>
      </c>
      <c r="BT45" s="15">
        <v>0</v>
      </c>
      <c r="BU45" s="15">
        <v>0</v>
      </c>
      <c r="BV45" s="15">
        <v>0</v>
      </c>
      <c r="BW45" s="15">
        <v>0</v>
      </c>
      <c r="BX45" s="15">
        <v>0</v>
      </c>
      <c r="BY45" s="15">
        <v>0</v>
      </c>
      <c r="BZ45" s="15">
        <v>0</v>
      </c>
      <c r="CA45" s="15">
        <v>0</v>
      </c>
      <c r="CB45" s="15">
        <v>-8679582.1019610986</v>
      </c>
      <c r="CC45" s="15">
        <v>0</v>
      </c>
      <c r="CD45" s="15">
        <v>0</v>
      </c>
      <c r="CE45" s="15">
        <v>0</v>
      </c>
      <c r="CF45" s="15">
        <v>0</v>
      </c>
      <c r="CG45" s="15">
        <v>0</v>
      </c>
      <c r="CH45" s="15">
        <v>0</v>
      </c>
      <c r="CI45" s="15">
        <v>0</v>
      </c>
      <c r="CJ45" s="15">
        <v>0</v>
      </c>
      <c r="CK45" s="15">
        <v>0</v>
      </c>
      <c r="CL45" s="15">
        <v>0</v>
      </c>
      <c r="CM45" s="15">
        <v>0</v>
      </c>
      <c r="CN45" s="15">
        <v>-4929971.0699999994</v>
      </c>
      <c r="CO45" s="15">
        <v>0</v>
      </c>
      <c r="CP45" s="15">
        <v>0</v>
      </c>
      <c r="CQ45" s="15">
        <v>0</v>
      </c>
      <c r="CR45" s="15">
        <v>0</v>
      </c>
      <c r="CS45" s="15">
        <v>0</v>
      </c>
      <c r="CT45" s="15">
        <v>0</v>
      </c>
      <c r="CU45" s="15">
        <v>0</v>
      </c>
      <c r="CV45" s="15">
        <v>0</v>
      </c>
      <c r="CW45" s="15">
        <v>0</v>
      </c>
      <c r="CX45" s="15">
        <v>0</v>
      </c>
      <c r="CY45" s="15">
        <v>0</v>
      </c>
      <c r="CZ45" s="15">
        <v>-13065205.890000001</v>
      </c>
      <c r="DA45" s="15">
        <v>0</v>
      </c>
      <c r="DB45" s="15">
        <v>0</v>
      </c>
      <c r="DC45" s="15">
        <v>0</v>
      </c>
      <c r="DD45" s="15">
        <v>0</v>
      </c>
      <c r="DE45" s="15">
        <v>0</v>
      </c>
      <c r="DF45" s="15">
        <v>0</v>
      </c>
      <c r="DG45" s="15">
        <v>0</v>
      </c>
      <c r="DH45" s="15">
        <v>0</v>
      </c>
      <c r="DI45" s="116">
        <v>0</v>
      </c>
      <c r="DJ45" s="116">
        <v>0</v>
      </c>
      <c r="DK45" s="116">
        <v>0</v>
      </c>
      <c r="DL45" s="14">
        <v>-8564064.4499999974</v>
      </c>
      <c r="DM45" s="116">
        <v>0</v>
      </c>
      <c r="DN45" s="116">
        <v>0</v>
      </c>
      <c r="DO45" s="116">
        <v>0</v>
      </c>
      <c r="DP45" s="15">
        <v>0</v>
      </c>
      <c r="DQ45" s="15">
        <v>0</v>
      </c>
      <c r="DR45" s="15">
        <v>0</v>
      </c>
      <c r="DS45" s="15">
        <v>0</v>
      </c>
      <c r="DT45" s="15">
        <v>0</v>
      </c>
      <c r="DU45" s="15">
        <v>0</v>
      </c>
      <c r="DV45" s="15"/>
      <c r="DW45" s="15"/>
    </row>
    <row r="46" spans="1:128" s="111" customFormat="1" x14ac:dyDescent="0.2">
      <c r="A46" s="112"/>
      <c r="B46" s="111" t="s">
        <v>308</v>
      </c>
      <c r="C46" s="7"/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-4007313.2348715151</v>
      </c>
      <c r="AE46" s="15">
        <v>-398973.27444359008</v>
      </c>
      <c r="AF46" s="15">
        <v>13602.820653037168</v>
      </c>
      <c r="AG46" s="15">
        <v>-2678.5843998761848</v>
      </c>
      <c r="AH46" s="15">
        <v>-524.31119779497385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  <c r="BJ46" s="15">
        <v>0</v>
      </c>
      <c r="BK46" s="15">
        <v>0</v>
      </c>
      <c r="BL46" s="15">
        <v>0</v>
      </c>
      <c r="BM46" s="15">
        <v>0</v>
      </c>
      <c r="BN46" s="15">
        <v>0</v>
      </c>
      <c r="BO46" s="15">
        <v>0</v>
      </c>
      <c r="BP46" s="15">
        <v>0</v>
      </c>
      <c r="BQ46" s="15">
        <v>0</v>
      </c>
      <c r="BR46" s="15">
        <v>0</v>
      </c>
      <c r="BS46" s="15">
        <v>0</v>
      </c>
      <c r="BT46" s="15">
        <v>0</v>
      </c>
      <c r="BU46" s="15">
        <v>0</v>
      </c>
      <c r="BV46" s="15">
        <v>0</v>
      </c>
      <c r="BW46" s="15">
        <v>0</v>
      </c>
      <c r="BX46" s="15">
        <v>0</v>
      </c>
      <c r="BY46" s="15">
        <v>0</v>
      </c>
      <c r="BZ46" s="15">
        <v>0</v>
      </c>
      <c r="CA46" s="15">
        <v>0</v>
      </c>
      <c r="CB46" s="15">
        <v>0</v>
      </c>
      <c r="CC46" s="15">
        <v>0</v>
      </c>
      <c r="CD46" s="15">
        <v>0</v>
      </c>
      <c r="CE46" s="15">
        <v>0</v>
      </c>
      <c r="CF46" s="15">
        <v>0</v>
      </c>
      <c r="CG46" s="15">
        <v>0</v>
      </c>
      <c r="CH46" s="15">
        <v>0</v>
      </c>
      <c r="CI46" s="15">
        <v>0</v>
      </c>
      <c r="CJ46" s="15">
        <v>0</v>
      </c>
      <c r="CK46" s="15">
        <v>0</v>
      </c>
      <c r="CL46" s="15">
        <v>0</v>
      </c>
      <c r="CM46" s="15">
        <v>0</v>
      </c>
      <c r="CN46" s="15">
        <v>0</v>
      </c>
      <c r="CO46" s="15">
        <v>0</v>
      </c>
      <c r="CP46" s="15">
        <v>0</v>
      </c>
      <c r="CQ46" s="15">
        <v>0</v>
      </c>
      <c r="CR46" s="15">
        <v>0</v>
      </c>
      <c r="CS46" s="15">
        <v>0</v>
      </c>
      <c r="CT46" s="15">
        <v>0</v>
      </c>
      <c r="CU46" s="15">
        <v>0</v>
      </c>
      <c r="CV46" s="15">
        <v>0</v>
      </c>
      <c r="CW46" s="15">
        <v>0</v>
      </c>
      <c r="CX46" s="15">
        <v>0</v>
      </c>
      <c r="CY46" s="15">
        <v>0</v>
      </c>
      <c r="CZ46" s="15">
        <v>0</v>
      </c>
      <c r="DA46" s="15">
        <v>0</v>
      </c>
      <c r="DB46" s="15">
        <v>0</v>
      </c>
      <c r="DC46" s="15">
        <v>0</v>
      </c>
      <c r="DD46" s="15">
        <v>0</v>
      </c>
      <c r="DE46" s="15">
        <v>0</v>
      </c>
      <c r="DF46" s="15">
        <v>0</v>
      </c>
      <c r="DG46" s="15">
        <v>0</v>
      </c>
      <c r="DH46" s="15">
        <v>0</v>
      </c>
      <c r="DI46" s="116">
        <v>0</v>
      </c>
      <c r="DJ46" s="116">
        <v>0</v>
      </c>
      <c r="DK46" s="116">
        <v>0</v>
      </c>
      <c r="DL46" s="116">
        <v>0</v>
      </c>
      <c r="DM46" s="116">
        <v>0</v>
      </c>
      <c r="DN46" s="116">
        <v>0</v>
      </c>
      <c r="DO46" s="116">
        <v>0</v>
      </c>
      <c r="DP46" s="15">
        <v>0</v>
      </c>
      <c r="DQ46" s="15">
        <v>0</v>
      </c>
      <c r="DR46" s="15">
        <v>0</v>
      </c>
      <c r="DS46" s="15">
        <v>0</v>
      </c>
      <c r="DT46" s="15">
        <v>0</v>
      </c>
      <c r="DU46" s="15">
        <v>0</v>
      </c>
      <c r="DV46" s="15"/>
      <c r="DW46" s="15"/>
      <c r="DX46" s="112"/>
    </row>
    <row r="47" spans="1:128" s="111" customFormat="1" x14ac:dyDescent="0.2">
      <c r="A47" s="112"/>
      <c r="B47" s="111" t="s">
        <v>536</v>
      </c>
      <c r="C47" s="7"/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0</v>
      </c>
      <c r="BI47" s="15">
        <v>0</v>
      </c>
      <c r="BJ47" s="15">
        <v>0</v>
      </c>
      <c r="BK47" s="15">
        <v>0</v>
      </c>
      <c r="BL47" s="15">
        <v>0</v>
      </c>
      <c r="BM47" s="15">
        <v>0</v>
      </c>
      <c r="BN47" s="15">
        <v>0</v>
      </c>
      <c r="BO47" s="15">
        <v>0</v>
      </c>
      <c r="BP47" s="15">
        <v>0</v>
      </c>
      <c r="BQ47" s="15">
        <v>0</v>
      </c>
      <c r="BR47" s="15">
        <v>0</v>
      </c>
      <c r="BS47" s="15">
        <v>0</v>
      </c>
      <c r="BT47" s="15">
        <v>0</v>
      </c>
      <c r="BU47" s="15">
        <v>0</v>
      </c>
      <c r="BV47" s="15">
        <v>0</v>
      </c>
      <c r="BW47" s="15">
        <v>0</v>
      </c>
      <c r="BX47" s="15">
        <v>0</v>
      </c>
      <c r="BY47" s="15">
        <v>0</v>
      </c>
      <c r="BZ47" s="15">
        <v>0</v>
      </c>
      <c r="CA47" s="15">
        <v>0</v>
      </c>
      <c r="CB47" s="15">
        <v>0</v>
      </c>
      <c r="CC47" s="15">
        <v>0</v>
      </c>
      <c r="CD47" s="15">
        <v>0</v>
      </c>
      <c r="CE47" s="15">
        <v>0</v>
      </c>
      <c r="CF47" s="15">
        <v>0</v>
      </c>
      <c r="CG47" s="15">
        <v>0</v>
      </c>
      <c r="CH47" s="15">
        <v>0</v>
      </c>
      <c r="CI47" s="15">
        <v>0</v>
      </c>
      <c r="CJ47" s="15">
        <v>0</v>
      </c>
      <c r="CK47" s="15">
        <v>0</v>
      </c>
      <c r="CL47" s="15">
        <v>0</v>
      </c>
      <c r="CM47" s="15">
        <v>269.93</v>
      </c>
      <c r="CN47" s="15">
        <v>0</v>
      </c>
      <c r="CO47" s="15">
        <v>0</v>
      </c>
      <c r="CP47" s="15">
        <v>0</v>
      </c>
      <c r="CQ47" s="15">
        <v>0</v>
      </c>
      <c r="CR47" s="15">
        <v>0</v>
      </c>
      <c r="CS47" s="15">
        <v>0</v>
      </c>
      <c r="CT47" s="15">
        <v>0</v>
      </c>
      <c r="CU47" s="15">
        <v>0</v>
      </c>
      <c r="CV47" s="15">
        <v>0</v>
      </c>
      <c r="CW47" s="15">
        <v>0</v>
      </c>
      <c r="CX47" s="15">
        <v>0</v>
      </c>
      <c r="CY47" s="15">
        <v>0</v>
      </c>
      <c r="CZ47" s="15">
        <v>0</v>
      </c>
      <c r="DA47" s="15">
        <v>0</v>
      </c>
      <c r="DB47" s="15">
        <v>0</v>
      </c>
      <c r="DC47" s="15">
        <v>0</v>
      </c>
      <c r="DD47" s="15">
        <v>0</v>
      </c>
      <c r="DE47" s="15">
        <v>0</v>
      </c>
      <c r="DF47" s="15">
        <v>0</v>
      </c>
      <c r="DG47" s="15">
        <v>0</v>
      </c>
      <c r="DH47" s="15">
        <v>0</v>
      </c>
      <c r="DI47" s="15">
        <v>0</v>
      </c>
      <c r="DJ47" s="15">
        <v>0</v>
      </c>
      <c r="DK47" s="116">
        <v>0</v>
      </c>
      <c r="DL47" s="116">
        <v>0</v>
      </c>
      <c r="DM47" s="116">
        <v>0</v>
      </c>
      <c r="DN47" s="116">
        <v>0</v>
      </c>
      <c r="DO47" s="116">
        <v>0</v>
      </c>
      <c r="DP47" s="116">
        <v>0</v>
      </c>
      <c r="DQ47" s="116">
        <v>0</v>
      </c>
      <c r="DR47" s="116">
        <v>0</v>
      </c>
      <c r="DS47" s="116">
        <v>0</v>
      </c>
      <c r="DT47" s="116">
        <v>0.05</v>
      </c>
      <c r="DU47" s="116">
        <v>-0.1</v>
      </c>
      <c r="DV47" s="116"/>
      <c r="DW47" s="116"/>
      <c r="DX47" s="112"/>
    </row>
    <row r="48" spans="1:128" x14ac:dyDescent="0.2">
      <c r="A48" s="111"/>
      <c r="B48" s="111" t="s">
        <v>150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948189.55861061451</v>
      </c>
      <c r="K48" s="15">
        <v>361191.35559594858</v>
      </c>
      <c r="L48" s="15">
        <v>276033.22018618736</v>
      </c>
      <c r="M48" s="15">
        <v>-2878075.4009942948</v>
      </c>
      <c r="N48" s="15">
        <v>273016.26904890814</v>
      </c>
      <c r="O48" s="15">
        <v>-4432048.8949360587</v>
      </c>
      <c r="P48" s="15">
        <v>-431949.04805886181</v>
      </c>
      <c r="Q48" s="15">
        <v>-1007277.4152269885</v>
      </c>
      <c r="R48" s="15">
        <v>1783807.0119338187</v>
      </c>
      <c r="S48" s="15">
        <v>2446407.2442412437</v>
      </c>
      <c r="T48" s="15">
        <v>3014851.3453103346</v>
      </c>
      <c r="U48" s="15">
        <v>1113791.0732186933</v>
      </c>
      <c r="V48" s="15">
        <v>1107003.0341565832</v>
      </c>
      <c r="W48" s="15">
        <v>1025289.4023058179</v>
      </c>
      <c r="X48" s="15">
        <v>2085478.1848889724</v>
      </c>
      <c r="Y48" s="15">
        <v>5724398.2473598737</v>
      </c>
      <c r="Z48" s="15">
        <v>1559443.0077616186</v>
      </c>
      <c r="AA48" s="15">
        <v>5083531.1918671317</v>
      </c>
      <c r="AB48" s="15">
        <v>6631027.5649937475</v>
      </c>
      <c r="AC48" s="15">
        <v>11090896.570198379</v>
      </c>
      <c r="AD48" s="15">
        <v>7708525.6161644282</v>
      </c>
      <c r="AE48" s="15">
        <v>3230958.0143207326</v>
      </c>
      <c r="AF48" s="15">
        <v>3161202.0157421548</v>
      </c>
      <c r="AG48" s="15">
        <v>2414745.7807119414</v>
      </c>
      <c r="AH48" s="15">
        <v>1755243.7304314866</v>
      </c>
      <c r="AI48" s="15">
        <v>1023398.8105338494</v>
      </c>
      <c r="AJ48" s="15">
        <v>905681.32276925654</v>
      </c>
      <c r="AK48" s="15">
        <v>5236891.5047931699</v>
      </c>
      <c r="AL48" s="15">
        <v>435955.8825004641</v>
      </c>
      <c r="AM48" s="15">
        <v>2203968.5632404643</v>
      </c>
      <c r="AN48" s="15">
        <v>2518253.1857219427</v>
      </c>
      <c r="AO48" s="15">
        <v>8244220.4345675725</v>
      </c>
      <c r="AP48" s="15">
        <v>4474423.965226003</v>
      </c>
      <c r="AQ48" s="15">
        <v>7616906.1012544511</v>
      </c>
      <c r="AR48" s="15">
        <v>3327294.1143959179</v>
      </c>
      <c r="AS48" s="15">
        <v>1552959.103727466</v>
      </c>
      <c r="AT48" s="15">
        <v>816358.78409786616</v>
      </c>
      <c r="AU48" s="15">
        <v>1117997.5487876867</v>
      </c>
      <c r="AV48" s="15">
        <v>1179342.5065167502</v>
      </c>
      <c r="AW48" s="15">
        <v>2806515.7705510389</v>
      </c>
      <c r="AX48" s="15">
        <v>8783498.2521604802</v>
      </c>
      <c r="AY48" s="15">
        <v>-2898559.6398582365</v>
      </c>
      <c r="AZ48" s="15">
        <v>-5905449.1299999999</v>
      </c>
      <c r="BA48" s="15">
        <v>827470.08</v>
      </c>
      <c r="BB48" s="15">
        <v>341618.04</v>
      </c>
      <c r="BC48" s="15">
        <v>1365121.27</v>
      </c>
      <c r="BD48" s="15">
        <v>416984.62</v>
      </c>
      <c r="BE48" s="15">
        <v>1091896.3400000001</v>
      </c>
      <c r="BF48" s="15">
        <v>1124316.96</v>
      </c>
      <c r="BG48" s="15">
        <v>1059361.6399999999</v>
      </c>
      <c r="BH48" s="15">
        <v>1681657.42</v>
      </c>
      <c r="BI48" s="15">
        <v>-45129.5</v>
      </c>
      <c r="BJ48" s="15">
        <v>1368215.57</v>
      </c>
      <c r="BK48" s="15">
        <v>-560058.42999999993</v>
      </c>
      <c r="BL48" s="15">
        <v>4015894.85</v>
      </c>
      <c r="BM48" s="15">
        <v>-2331803.27</v>
      </c>
      <c r="BN48" s="15">
        <v>-2106321.9900000002</v>
      </c>
      <c r="BO48" s="15">
        <v>-1654450.12</v>
      </c>
      <c r="BP48" s="15">
        <v>2645955.87</v>
      </c>
      <c r="BQ48" s="15">
        <v>415568.94</v>
      </c>
      <c r="BR48" s="15">
        <v>658216.92000000004</v>
      </c>
      <c r="BS48" s="15">
        <v>414613.67</v>
      </c>
      <c r="BT48" s="15">
        <v>732666.47</v>
      </c>
      <c r="BU48" s="15">
        <v>627523.17000000004</v>
      </c>
      <c r="BV48" s="15">
        <v>824092.31</v>
      </c>
      <c r="BW48" s="15">
        <v>4437605.5599999996</v>
      </c>
      <c r="BX48" s="15">
        <v>3076898.34</v>
      </c>
      <c r="BY48" s="15">
        <v>-7557277.8600000003</v>
      </c>
      <c r="BZ48" s="15">
        <v>1291918.55</v>
      </c>
      <c r="CA48" s="15">
        <v>2044838.25</v>
      </c>
      <c r="CB48" s="15">
        <v>2341888.75</v>
      </c>
      <c r="CC48" s="15">
        <v>635607.26</v>
      </c>
      <c r="CD48" s="15">
        <v>-69484.009999999995</v>
      </c>
      <c r="CE48" s="15">
        <v>22727.31</v>
      </c>
      <c r="CF48" s="15">
        <v>1320731.77</v>
      </c>
      <c r="CG48" s="15">
        <v>-2097120.45</v>
      </c>
      <c r="CH48" s="15">
        <v>2350494.5499999998</v>
      </c>
      <c r="CI48" s="15">
        <v>1568748.61</v>
      </c>
      <c r="CJ48" s="15">
        <v>4237703.62</v>
      </c>
      <c r="CK48" s="15">
        <v>-2279698.77</v>
      </c>
      <c r="CL48" s="15">
        <v>-646835.13</v>
      </c>
      <c r="CM48" s="15">
        <v>1541816.47</v>
      </c>
      <c r="CN48" s="15">
        <v>1285878.5900000001</v>
      </c>
      <c r="CO48" s="15">
        <v>-779510.73</v>
      </c>
      <c r="CP48" s="15">
        <v>-646202.53</v>
      </c>
      <c r="CQ48" s="15">
        <v>-254863.3</v>
      </c>
      <c r="CR48" s="15">
        <v>2163953.09</v>
      </c>
      <c r="CS48" s="15">
        <v>1937692.34</v>
      </c>
      <c r="CT48" s="15">
        <v>705492.95</v>
      </c>
      <c r="CU48" s="15">
        <v>5799509.3600000003</v>
      </c>
      <c r="CV48" s="15">
        <v>3382954.8</v>
      </c>
      <c r="CW48" s="15">
        <v>-2670370.5499999998</v>
      </c>
      <c r="CX48" s="15">
        <v>-943782.58</v>
      </c>
      <c r="CY48" s="15">
        <v>4552391.5199999996</v>
      </c>
      <c r="CZ48" s="15">
        <v>-69734.460000000006</v>
      </c>
      <c r="DA48" s="15">
        <v>1175058.42</v>
      </c>
      <c r="DB48" s="15">
        <v>340922.65</v>
      </c>
      <c r="DC48" s="15">
        <v>-61817.94</v>
      </c>
      <c r="DD48" s="15">
        <v>149557.09</v>
      </c>
      <c r="DE48" s="15">
        <v>-417966.18</v>
      </c>
      <c r="DF48" s="15">
        <v>3783719.2</v>
      </c>
      <c r="DG48" s="15">
        <v>-656867.52</v>
      </c>
      <c r="DH48" s="14">
        <f>'Sch23&amp;53 Deferral Calc'!C36</f>
        <v>-601442.41</v>
      </c>
      <c r="DI48" s="14">
        <f>'Sch23&amp;53 Deferral Calc'!D36</f>
        <v>1254154.8899999999</v>
      </c>
      <c r="DJ48" s="14">
        <f>'Sch23&amp;53 Deferral Calc'!E36</f>
        <v>3275842.47</v>
      </c>
      <c r="DK48" s="14">
        <f>'Sch23&amp;53 Deferral Calc'!F36</f>
        <v>-1548681.4</v>
      </c>
      <c r="DL48" s="14">
        <f>'Sch23&amp;53 Deferral Calc'!G36</f>
        <v>-3985027.72</v>
      </c>
      <c r="DM48" s="14">
        <f>'Sch23&amp;53 Deferral Calc'!H36</f>
        <v>-35165.85</v>
      </c>
      <c r="DN48" s="14">
        <f>'Sch23&amp;53 Deferral Calc'!I36</f>
        <v>-48101.279999999999</v>
      </c>
      <c r="DO48" s="14">
        <f>'Sch23&amp;53 Deferral Calc'!J36</f>
        <v>379046.97</v>
      </c>
      <c r="DP48" s="14">
        <f>'Sch23&amp;53 Deferral Calc'!K36</f>
        <v>2135805.9500000002</v>
      </c>
      <c r="DQ48" s="14">
        <f>'Sch23&amp;53 Deferral Calc'!L36</f>
        <v>6040497.2599999998</v>
      </c>
      <c r="DR48" s="14">
        <f>'Sch23&amp;53 Deferral Calc'!M36</f>
        <v>-3453628.64</v>
      </c>
      <c r="DS48" s="14">
        <f>'Sch23&amp;53 Deferral Calc'!N36</f>
        <v>-647670.31000000006</v>
      </c>
      <c r="DT48" s="14">
        <f>'Sch23&amp;53 Deferral Calc'!O36+'Sch23&amp;53 Deferral Calc'!P36</f>
        <v>4398886.1399999997</v>
      </c>
      <c r="DU48" s="14">
        <f>'Sch23&amp;53 Deferral Calc'!Q36</f>
        <v>-1272281.24</v>
      </c>
      <c r="DV48" s="15"/>
      <c r="DW48" s="15"/>
      <c r="DX48" s="111"/>
    </row>
    <row r="49" spans="1:128" x14ac:dyDescent="0.2">
      <c r="B49" s="4" t="s">
        <v>144</v>
      </c>
      <c r="D49" s="16">
        <f t="shared" ref="D49:O49" si="367">SUM(D45:D48)</f>
        <v>0</v>
      </c>
      <c r="E49" s="16">
        <f t="shared" si="367"/>
        <v>0</v>
      </c>
      <c r="F49" s="16">
        <f t="shared" si="367"/>
        <v>0</v>
      </c>
      <c r="G49" s="16">
        <f t="shared" si="367"/>
        <v>0</v>
      </c>
      <c r="H49" s="16">
        <f t="shared" si="367"/>
        <v>0</v>
      </c>
      <c r="I49" s="16">
        <f t="shared" si="367"/>
        <v>0</v>
      </c>
      <c r="J49" s="16">
        <f>SUM(J45:J48)</f>
        <v>948189.55861061451</v>
      </c>
      <c r="K49" s="16">
        <f t="shared" si="367"/>
        <v>361191.35559594858</v>
      </c>
      <c r="L49" s="16">
        <f t="shared" si="367"/>
        <v>276033.22018618736</v>
      </c>
      <c r="M49" s="16">
        <f t="shared" si="367"/>
        <v>-2878075.4009942948</v>
      </c>
      <c r="N49" s="16">
        <f t="shared" si="367"/>
        <v>273016.26904890814</v>
      </c>
      <c r="O49" s="16">
        <f t="shared" si="367"/>
        <v>-4432048.8949360587</v>
      </c>
      <c r="P49" s="16">
        <f>SUM(P45:P48)</f>
        <v>-431949.04805886181</v>
      </c>
      <c r="Q49" s="16">
        <f>SUM(Q45:Q48)</f>
        <v>-1007277.4152269885</v>
      </c>
      <c r="R49" s="16">
        <f t="shared" ref="R49:BK49" si="368">SUM(R45:R48)</f>
        <v>1783807.0119338187</v>
      </c>
      <c r="S49" s="16">
        <f t="shared" si="368"/>
        <v>2446407.2442412437</v>
      </c>
      <c r="T49" s="16">
        <f t="shared" si="368"/>
        <v>8466545.2377990242</v>
      </c>
      <c r="U49" s="16">
        <f t="shared" si="368"/>
        <v>1113791.0732186933</v>
      </c>
      <c r="V49" s="16">
        <f t="shared" si="368"/>
        <v>1107003.0341565832</v>
      </c>
      <c r="W49" s="16">
        <f t="shared" si="368"/>
        <v>1025289.4023058179</v>
      </c>
      <c r="X49" s="16">
        <f t="shared" si="368"/>
        <v>2085478.1848889724</v>
      </c>
      <c r="Y49" s="16">
        <f t="shared" si="368"/>
        <v>5724398.2473598737</v>
      </c>
      <c r="Z49" s="16">
        <f t="shared" si="368"/>
        <v>1559443.0077616186</v>
      </c>
      <c r="AA49" s="16">
        <f t="shared" si="368"/>
        <v>5083531.1918671317</v>
      </c>
      <c r="AB49" s="16">
        <f t="shared" si="368"/>
        <v>6631027.5649937475</v>
      </c>
      <c r="AC49" s="16">
        <f t="shared" si="368"/>
        <v>11090896.570198379</v>
      </c>
      <c r="AD49" s="16">
        <f t="shared" si="368"/>
        <v>3701212.3812929131</v>
      </c>
      <c r="AE49" s="16">
        <f t="shared" si="368"/>
        <v>2831984.7398771425</v>
      </c>
      <c r="AF49" s="16">
        <f t="shared" si="368"/>
        <v>-10142310.197251691</v>
      </c>
      <c r="AG49" s="16">
        <f t="shared" si="368"/>
        <v>2412067.1963120652</v>
      </c>
      <c r="AH49" s="16">
        <f t="shared" si="368"/>
        <v>1754719.4192336916</v>
      </c>
      <c r="AI49" s="16">
        <f t="shared" si="368"/>
        <v>1023398.8105338494</v>
      </c>
      <c r="AJ49" s="16">
        <f t="shared" si="368"/>
        <v>905681.32276925654</v>
      </c>
      <c r="AK49" s="16">
        <f t="shared" si="368"/>
        <v>5236891.5047931699</v>
      </c>
      <c r="AL49" s="16">
        <f t="shared" si="368"/>
        <v>435955.8825004641</v>
      </c>
      <c r="AM49" s="16">
        <f t="shared" si="368"/>
        <v>2203968.5632404643</v>
      </c>
      <c r="AN49" s="16">
        <f t="shared" si="368"/>
        <v>2518253.1857219427</v>
      </c>
      <c r="AO49" s="16">
        <f t="shared" si="368"/>
        <v>8244220.4345675725</v>
      </c>
      <c r="AP49" s="16">
        <f t="shared" si="368"/>
        <v>4474423.965226003</v>
      </c>
      <c r="AQ49" s="16">
        <f t="shared" si="368"/>
        <v>7616906.1012544511</v>
      </c>
      <c r="AR49" s="16">
        <f t="shared" si="368"/>
        <v>-20793305.569043584</v>
      </c>
      <c r="AS49" s="16">
        <f t="shared" si="368"/>
        <v>1552959.103727466</v>
      </c>
      <c r="AT49" s="16">
        <f t="shared" si="368"/>
        <v>816358.78409786616</v>
      </c>
      <c r="AU49" s="16">
        <f t="shared" si="368"/>
        <v>1117997.5487876867</v>
      </c>
      <c r="AV49" s="16">
        <f t="shared" si="368"/>
        <v>1179342.5065167502</v>
      </c>
      <c r="AW49" s="16">
        <f t="shared" si="368"/>
        <v>2806515.7705510389</v>
      </c>
      <c r="AX49" s="16">
        <f t="shared" si="368"/>
        <v>8783498.2521604802</v>
      </c>
      <c r="AY49" s="16">
        <f t="shared" si="368"/>
        <v>-2898559.6398582365</v>
      </c>
      <c r="AZ49" s="16">
        <f t="shared" si="368"/>
        <v>-5905449.1299999999</v>
      </c>
      <c r="BA49" s="16">
        <f t="shared" si="368"/>
        <v>827470.08</v>
      </c>
      <c r="BB49" s="16">
        <f t="shared" si="368"/>
        <v>341618.04</v>
      </c>
      <c r="BC49" s="16">
        <f t="shared" si="368"/>
        <v>1365121.27</v>
      </c>
      <c r="BD49" s="16">
        <f t="shared" si="368"/>
        <v>-21251678.349999998</v>
      </c>
      <c r="BE49" s="16">
        <f t="shared" si="368"/>
        <v>1091896.3400000001</v>
      </c>
      <c r="BF49" s="16">
        <f t="shared" si="368"/>
        <v>1124316.96</v>
      </c>
      <c r="BG49" s="16">
        <f t="shared" si="368"/>
        <v>1059361.6399999999</v>
      </c>
      <c r="BH49" s="16">
        <f t="shared" si="368"/>
        <v>1681657.42</v>
      </c>
      <c r="BI49" s="16">
        <f t="shared" si="368"/>
        <v>-45129.5</v>
      </c>
      <c r="BJ49" s="16">
        <f t="shared" si="368"/>
        <v>1368215.57</v>
      </c>
      <c r="BK49" s="16">
        <f t="shared" si="368"/>
        <v>-560058.42999999993</v>
      </c>
      <c r="BL49" s="16">
        <f t="shared" ref="BL49:BW49" si="369">SUM(BL45:BL48)</f>
        <v>4015894.85</v>
      </c>
      <c r="BM49" s="16">
        <f t="shared" si="369"/>
        <v>-2331803.27</v>
      </c>
      <c r="BN49" s="16">
        <f t="shared" si="369"/>
        <v>-2106321.9900000002</v>
      </c>
      <c r="BO49" s="16">
        <f t="shared" si="369"/>
        <v>-1654450.12</v>
      </c>
      <c r="BP49" s="16">
        <f t="shared" si="369"/>
        <v>-45460243.800000004</v>
      </c>
      <c r="BQ49" s="16">
        <f t="shared" si="369"/>
        <v>415568.94</v>
      </c>
      <c r="BR49" s="16">
        <f t="shared" si="369"/>
        <v>658216.92000000004</v>
      </c>
      <c r="BS49" s="16">
        <f t="shared" si="369"/>
        <v>414613.67</v>
      </c>
      <c r="BT49" s="16">
        <f t="shared" si="369"/>
        <v>732666.47</v>
      </c>
      <c r="BU49" s="16">
        <f t="shared" si="369"/>
        <v>627523.17000000004</v>
      </c>
      <c r="BV49" s="16">
        <f t="shared" si="369"/>
        <v>824092.31</v>
      </c>
      <c r="BW49" s="16">
        <f t="shared" si="369"/>
        <v>4437605.5599999996</v>
      </c>
      <c r="BX49" s="16">
        <f t="shared" ref="BX49:CI49" si="370">SUM(BX45:BX48)</f>
        <v>3076898.34</v>
      </c>
      <c r="BY49" s="16">
        <f t="shared" si="370"/>
        <v>-7557277.8600000003</v>
      </c>
      <c r="BZ49" s="16">
        <f t="shared" si="370"/>
        <v>1291918.55</v>
      </c>
      <c r="CA49" s="16">
        <f t="shared" si="370"/>
        <v>2044838.25</v>
      </c>
      <c r="CB49" s="16">
        <f t="shared" si="370"/>
        <v>-6337693.3519610986</v>
      </c>
      <c r="CC49" s="16">
        <f t="shared" si="370"/>
        <v>635607.26</v>
      </c>
      <c r="CD49" s="16">
        <f t="shared" si="370"/>
        <v>-69484.009999999995</v>
      </c>
      <c r="CE49" s="16">
        <f t="shared" si="370"/>
        <v>22727.31</v>
      </c>
      <c r="CF49" s="16">
        <f t="shared" si="370"/>
        <v>1320731.77</v>
      </c>
      <c r="CG49" s="16">
        <f t="shared" si="370"/>
        <v>-2097120.45</v>
      </c>
      <c r="CH49" s="16">
        <f t="shared" si="370"/>
        <v>2350494.5499999998</v>
      </c>
      <c r="CI49" s="16">
        <f t="shared" si="370"/>
        <v>1568748.61</v>
      </c>
      <c r="CJ49" s="16">
        <f t="shared" ref="CJ49:CU49" si="371">SUM(CJ45:CJ48)</f>
        <v>4237703.62</v>
      </c>
      <c r="CK49" s="16">
        <f t="shared" si="371"/>
        <v>-2279698.77</v>
      </c>
      <c r="CL49" s="16">
        <f t="shared" si="371"/>
        <v>-646835.13</v>
      </c>
      <c r="CM49" s="16">
        <f t="shared" si="371"/>
        <v>1542086.4</v>
      </c>
      <c r="CN49" s="16">
        <f t="shared" si="371"/>
        <v>-3644092.4799999995</v>
      </c>
      <c r="CO49" s="16">
        <f t="shared" si="371"/>
        <v>-779510.73</v>
      </c>
      <c r="CP49" s="16">
        <f t="shared" si="371"/>
        <v>-646202.53</v>
      </c>
      <c r="CQ49" s="16">
        <f t="shared" si="371"/>
        <v>-254863.3</v>
      </c>
      <c r="CR49" s="16">
        <f t="shared" si="371"/>
        <v>2163953.09</v>
      </c>
      <c r="CS49" s="16">
        <f t="shared" si="371"/>
        <v>1937692.34</v>
      </c>
      <c r="CT49" s="16">
        <f t="shared" si="371"/>
        <v>705492.95</v>
      </c>
      <c r="CU49" s="16">
        <f t="shared" si="371"/>
        <v>5799509.3600000003</v>
      </c>
      <c r="CV49" s="16">
        <f t="shared" ref="CV49:DB49" si="372">SUM(CV45:CV48)</f>
        <v>3382954.8</v>
      </c>
      <c r="CW49" s="16">
        <f t="shared" si="372"/>
        <v>-2670370.5499999998</v>
      </c>
      <c r="CX49" s="16">
        <f t="shared" si="372"/>
        <v>-943782.58</v>
      </c>
      <c r="CY49" s="16">
        <f t="shared" si="372"/>
        <v>4552391.5199999996</v>
      </c>
      <c r="CZ49" s="16">
        <f t="shared" si="372"/>
        <v>-13134940.350000001</v>
      </c>
      <c r="DA49" s="16">
        <f t="shared" si="372"/>
        <v>1175058.42</v>
      </c>
      <c r="DB49" s="16">
        <f t="shared" si="372"/>
        <v>340922.65</v>
      </c>
      <c r="DC49" s="16">
        <f t="shared" ref="DC49:DI49" si="373">SUM(DC45:DC48)</f>
        <v>-61817.94</v>
      </c>
      <c r="DD49" s="16">
        <f t="shared" si="373"/>
        <v>149557.09</v>
      </c>
      <c r="DE49" s="16">
        <f t="shared" si="373"/>
        <v>-417966.18</v>
      </c>
      <c r="DF49" s="16">
        <f t="shared" si="373"/>
        <v>3783719.2</v>
      </c>
      <c r="DG49" s="16">
        <f t="shared" si="373"/>
        <v>-656867.52</v>
      </c>
      <c r="DH49" s="16">
        <f t="shared" si="373"/>
        <v>-601442.41</v>
      </c>
      <c r="DI49" s="16">
        <f t="shared" si="373"/>
        <v>1254154.8899999999</v>
      </c>
      <c r="DJ49" s="16">
        <f t="shared" ref="DJ49:DP49" si="374">SUM(DJ45:DJ48)</f>
        <v>3275842.47</v>
      </c>
      <c r="DK49" s="16">
        <f t="shared" si="374"/>
        <v>-1548681.4</v>
      </c>
      <c r="DL49" s="16">
        <f t="shared" si="374"/>
        <v>-12549092.169999998</v>
      </c>
      <c r="DM49" s="16">
        <f t="shared" si="374"/>
        <v>-35165.85</v>
      </c>
      <c r="DN49" s="16">
        <f t="shared" si="374"/>
        <v>-48101.279999999999</v>
      </c>
      <c r="DO49" s="16">
        <f t="shared" si="374"/>
        <v>379046.97</v>
      </c>
      <c r="DP49" s="16">
        <f t="shared" si="374"/>
        <v>2135805.9500000002</v>
      </c>
      <c r="DQ49" s="16">
        <f t="shared" ref="DQ49:DW49" si="375">SUM(DQ45:DQ48)</f>
        <v>6040497.2599999998</v>
      </c>
      <c r="DR49" s="16">
        <f t="shared" si="375"/>
        <v>-3453628.64</v>
      </c>
      <c r="DS49" s="16">
        <f t="shared" si="375"/>
        <v>-647670.31000000006</v>
      </c>
      <c r="DT49" s="16">
        <f t="shared" si="375"/>
        <v>4398886.1899999995</v>
      </c>
      <c r="DU49" s="16">
        <f t="shared" si="375"/>
        <v>-1272281.3400000001</v>
      </c>
      <c r="DV49" s="16">
        <f t="shared" si="375"/>
        <v>0</v>
      </c>
      <c r="DW49" s="16">
        <f t="shared" si="375"/>
        <v>0</v>
      </c>
    </row>
    <row r="50" spans="1:128" x14ac:dyDescent="0.2">
      <c r="B50" s="4" t="s">
        <v>145</v>
      </c>
      <c r="D50" s="11">
        <f>D44+D49</f>
        <v>0</v>
      </c>
      <c r="E50" s="11">
        <f t="shared" ref="E50:DL50" si="376">E44+E49</f>
        <v>0</v>
      </c>
      <c r="F50" s="11">
        <f t="shared" si="376"/>
        <v>0</v>
      </c>
      <c r="G50" s="11">
        <f t="shared" si="376"/>
        <v>0</v>
      </c>
      <c r="H50" s="11">
        <f t="shared" si="376"/>
        <v>0</v>
      </c>
      <c r="I50" s="11">
        <f t="shared" si="376"/>
        <v>0</v>
      </c>
      <c r="J50" s="11">
        <f t="shared" si="376"/>
        <v>948189.55861061451</v>
      </c>
      <c r="K50" s="11">
        <f>K44+K49</f>
        <v>1309380.914206563</v>
      </c>
      <c r="L50" s="11">
        <f>L44+L49</f>
        <v>1585414.1343927504</v>
      </c>
      <c r="M50" s="11">
        <f t="shared" si="376"/>
        <v>-1292661.2666015443</v>
      </c>
      <c r="N50" s="11">
        <f t="shared" si="376"/>
        <v>-1019644.9975526362</v>
      </c>
      <c r="O50" s="11">
        <f>O44+O49</f>
        <v>-5451693.8924886947</v>
      </c>
      <c r="P50" s="11">
        <f t="shared" si="376"/>
        <v>-5883642.9405475566</v>
      </c>
      <c r="Q50" s="11">
        <f t="shared" si="376"/>
        <v>-6890920.3557745451</v>
      </c>
      <c r="R50" s="11">
        <f t="shared" si="376"/>
        <v>-5107113.3438407267</v>
      </c>
      <c r="S50" s="11">
        <f t="shared" si="376"/>
        <v>-2660706.099599483</v>
      </c>
      <c r="T50" s="11">
        <f t="shared" si="376"/>
        <v>5805839.1381995417</v>
      </c>
      <c r="U50" s="11">
        <f t="shared" si="376"/>
        <v>6919630.2114182347</v>
      </c>
      <c r="V50" s="11">
        <f t="shared" si="376"/>
        <v>8026633.245574818</v>
      </c>
      <c r="W50" s="11">
        <f t="shared" si="376"/>
        <v>9051922.6478806362</v>
      </c>
      <c r="X50" s="11">
        <f t="shared" si="376"/>
        <v>11137400.832769608</v>
      </c>
      <c r="Y50" s="11">
        <f t="shared" si="376"/>
        <v>16861799.080129482</v>
      </c>
      <c r="Z50" s="11">
        <f t="shared" si="376"/>
        <v>18421242.087891102</v>
      </c>
      <c r="AA50" s="11">
        <f t="shared" si="376"/>
        <v>23504773.279758234</v>
      </c>
      <c r="AB50" s="11">
        <f t="shared" si="376"/>
        <v>30135800.84475198</v>
      </c>
      <c r="AC50" s="11">
        <f t="shared" si="376"/>
        <v>41226697.414950356</v>
      </c>
      <c r="AD50" s="11">
        <f t="shared" si="376"/>
        <v>44927909.796243265</v>
      </c>
      <c r="AE50" s="11">
        <f t="shared" si="376"/>
        <v>47759894.536120407</v>
      </c>
      <c r="AF50" s="11">
        <f t="shared" si="376"/>
        <v>37617584.338868715</v>
      </c>
      <c r="AG50" s="11">
        <f t="shared" si="376"/>
        <v>40029651.535180777</v>
      </c>
      <c r="AH50" s="11">
        <f t="shared" si="376"/>
        <v>41784370.954414472</v>
      </c>
      <c r="AI50" s="11">
        <f t="shared" si="376"/>
        <v>42807769.764948323</v>
      </c>
      <c r="AJ50" s="11">
        <f t="shared" si="376"/>
        <v>43713451.087717578</v>
      </c>
      <c r="AK50" s="11">
        <f t="shared" si="376"/>
        <v>48950342.592510745</v>
      </c>
      <c r="AL50" s="11">
        <f t="shared" si="376"/>
        <v>49386298.475011207</v>
      </c>
      <c r="AM50" s="11">
        <f t="shared" si="376"/>
        <v>51590267.038251668</v>
      </c>
      <c r="AN50" s="11">
        <f t="shared" si="376"/>
        <v>54108520.22397361</v>
      </c>
      <c r="AO50" s="11">
        <f t="shared" si="376"/>
        <v>62352740.65854118</v>
      </c>
      <c r="AP50" s="11">
        <f t="shared" si="376"/>
        <v>66827164.623767182</v>
      </c>
      <c r="AQ50" s="11">
        <f t="shared" si="376"/>
        <v>74444070.725021631</v>
      </c>
      <c r="AR50" s="11">
        <f t="shared" si="376"/>
        <v>53650765.155978046</v>
      </c>
      <c r="AS50" s="11">
        <f t="shared" si="376"/>
        <v>55203724.259705514</v>
      </c>
      <c r="AT50" s="11">
        <f t="shared" si="376"/>
        <v>56020083.043803379</v>
      </c>
      <c r="AU50" s="11">
        <f t="shared" si="376"/>
        <v>57138080.592591062</v>
      </c>
      <c r="AV50" s="11">
        <f t="shared" si="376"/>
        <v>58317423.099107809</v>
      </c>
      <c r="AW50" s="11">
        <f t="shared" si="376"/>
        <v>61123938.86965885</v>
      </c>
      <c r="AX50" s="11">
        <f t="shared" si="376"/>
        <v>69907437.121819332</v>
      </c>
      <c r="AY50" s="11">
        <f t="shared" si="376"/>
        <v>67008877.481961094</v>
      </c>
      <c r="AZ50" s="11">
        <f t="shared" si="376"/>
        <v>61103428.351961091</v>
      </c>
      <c r="BA50" s="11">
        <f t="shared" si="376"/>
        <v>61930898.431961089</v>
      </c>
      <c r="BB50" s="11">
        <f t="shared" si="376"/>
        <v>62272516.471961088</v>
      </c>
      <c r="BC50" s="11">
        <f t="shared" si="376"/>
        <v>63637637.741961092</v>
      </c>
      <c r="BD50" s="11">
        <f t="shared" si="376"/>
        <v>42385959.391961098</v>
      </c>
      <c r="BE50" s="11">
        <f t="shared" si="376"/>
        <v>43477855.731961101</v>
      </c>
      <c r="BF50" s="11">
        <f t="shared" si="376"/>
        <v>44602172.691961102</v>
      </c>
      <c r="BG50" s="11">
        <f t="shared" si="376"/>
        <v>45661534.331961103</v>
      </c>
      <c r="BH50" s="11">
        <f t="shared" si="376"/>
        <v>47343191.751961105</v>
      </c>
      <c r="BI50" s="11">
        <f t="shared" si="376"/>
        <v>47298062.251961105</v>
      </c>
      <c r="BJ50" s="11">
        <f t="shared" si="376"/>
        <v>48666277.821961105</v>
      </c>
      <c r="BK50" s="11">
        <f t="shared" si="376"/>
        <v>48106219.391961105</v>
      </c>
      <c r="BL50" s="11">
        <f t="shared" ref="BL50:BW50" si="377">BL44+BL49</f>
        <v>52122114.241961107</v>
      </c>
      <c r="BM50" s="11">
        <f t="shared" si="377"/>
        <v>49790310.971961103</v>
      </c>
      <c r="BN50" s="11">
        <f t="shared" si="377"/>
        <v>47683988.981961101</v>
      </c>
      <c r="BO50" s="11">
        <f t="shared" si="377"/>
        <v>46029538.861961104</v>
      </c>
      <c r="BP50" s="11">
        <f t="shared" si="377"/>
        <v>569295.06196109951</v>
      </c>
      <c r="BQ50" s="11">
        <f t="shared" si="377"/>
        <v>984864.00196109945</v>
      </c>
      <c r="BR50" s="11">
        <f t="shared" si="377"/>
        <v>1643080.9219610994</v>
      </c>
      <c r="BS50" s="11">
        <f t="shared" si="377"/>
        <v>2057694.5919610993</v>
      </c>
      <c r="BT50" s="11">
        <f t="shared" si="377"/>
        <v>2790361.0619610995</v>
      </c>
      <c r="BU50" s="11">
        <f t="shared" si="377"/>
        <v>3417884.2319610994</v>
      </c>
      <c r="BV50" s="11">
        <f t="shared" si="377"/>
        <v>4241976.5419611</v>
      </c>
      <c r="BW50" s="11">
        <f t="shared" si="377"/>
        <v>8679582.1019610986</v>
      </c>
      <c r="BX50" s="11">
        <f t="shared" ref="BX50:CI50" si="378">BX44+BX49</f>
        <v>11756480.441961098</v>
      </c>
      <c r="BY50" s="11">
        <f t="shared" si="378"/>
        <v>4199202.5819610981</v>
      </c>
      <c r="BZ50" s="11">
        <f t="shared" si="378"/>
        <v>5491121.1319610979</v>
      </c>
      <c r="CA50" s="11">
        <f t="shared" si="378"/>
        <v>7535959.3819610979</v>
      </c>
      <c r="CB50" s="11">
        <f t="shared" si="378"/>
        <v>1198266.0299999993</v>
      </c>
      <c r="CC50" s="11">
        <f t="shared" si="378"/>
        <v>1833873.2899999993</v>
      </c>
      <c r="CD50" s="11">
        <f t="shared" si="378"/>
        <v>1764389.2799999993</v>
      </c>
      <c r="CE50" s="11">
        <f t="shared" si="378"/>
        <v>1787116.5899999994</v>
      </c>
      <c r="CF50" s="11">
        <f t="shared" si="378"/>
        <v>3107848.3599999994</v>
      </c>
      <c r="CG50" s="11">
        <f t="shared" si="378"/>
        <v>1010727.9099999995</v>
      </c>
      <c r="CH50" s="11">
        <f t="shared" si="378"/>
        <v>3361222.459999999</v>
      </c>
      <c r="CI50" s="11">
        <f t="shared" si="378"/>
        <v>4929971.0699999994</v>
      </c>
      <c r="CJ50" s="11">
        <f t="shared" ref="CJ50:CU50" si="379">CJ44+CJ49</f>
        <v>9167674.6899999995</v>
      </c>
      <c r="CK50" s="11">
        <f t="shared" si="379"/>
        <v>6887975.9199999999</v>
      </c>
      <c r="CL50" s="11">
        <f t="shared" si="379"/>
        <v>6241140.79</v>
      </c>
      <c r="CM50" s="11">
        <f t="shared" si="379"/>
        <v>7783227.1899999995</v>
      </c>
      <c r="CN50" s="11">
        <f t="shared" si="379"/>
        <v>4139134.71</v>
      </c>
      <c r="CO50" s="11">
        <f t="shared" si="379"/>
        <v>3359623.98</v>
      </c>
      <c r="CP50" s="11">
        <f t="shared" si="379"/>
        <v>2713421.45</v>
      </c>
      <c r="CQ50" s="11">
        <f t="shared" si="379"/>
        <v>2458558.1500000004</v>
      </c>
      <c r="CR50" s="11">
        <f t="shared" si="379"/>
        <v>4622511.24</v>
      </c>
      <c r="CS50" s="11">
        <f t="shared" si="379"/>
        <v>6560203.5800000001</v>
      </c>
      <c r="CT50" s="11">
        <f t="shared" si="379"/>
        <v>7265696.5300000003</v>
      </c>
      <c r="CU50" s="11">
        <f t="shared" si="379"/>
        <v>13065205.890000001</v>
      </c>
      <c r="CV50" s="11">
        <f t="shared" ref="CV50:DB50" si="380">CV44+CV49</f>
        <v>16448160.690000001</v>
      </c>
      <c r="CW50" s="11">
        <f t="shared" si="380"/>
        <v>13777790.140000001</v>
      </c>
      <c r="CX50" s="11">
        <f t="shared" si="380"/>
        <v>12834007.560000001</v>
      </c>
      <c r="CY50" s="11">
        <f t="shared" si="380"/>
        <v>17386399.079999998</v>
      </c>
      <c r="CZ50" s="11">
        <f t="shared" si="380"/>
        <v>4251458.7299999967</v>
      </c>
      <c r="DA50" s="11">
        <f t="shared" si="380"/>
        <v>5426517.1499999966</v>
      </c>
      <c r="DB50" s="11">
        <f t="shared" si="380"/>
        <v>5767439.799999997</v>
      </c>
      <c r="DC50" s="11">
        <f t="shared" ref="DC50:DI50" si="381">DC44+DC49</f>
        <v>5705621.8599999966</v>
      </c>
      <c r="DD50" s="11">
        <f t="shared" si="381"/>
        <v>5855178.9499999965</v>
      </c>
      <c r="DE50" s="11">
        <f t="shared" si="381"/>
        <v>5437212.7699999968</v>
      </c>
      <c r="DF50" s="11">
        <f t="shared" si="381"/>
        <v>9220931.9699999969</v>
      </c>
      <c r="DG50" s="11">
        <f t="shared" si="381"/>
        <v>8564064.4499999974</v>
      </c>
      <c r="DH50" s="11">
        <f t="shared" si="381"/>
        <v>7962622.0399999972</v>
      </c>
      <c r="DI50" s="11">
        <f t="shared" si="381"/>
        <v>9216776.9299999978</v>
      </c>
      <c r="DJ50" s="11">
        <f t="shared" si="376"/>
        <v>12492619.399999999</v>
      </c>
      <c r="DK50" s="11">
        <f t="shared" si="376"/>
        <v>10943937.999999998</v>
      </c>
      <c r="DL50" s="11">
        <f t="shared" si="376"/>
        <v>-1605154.17</v>
      </c>
      <c r="DM50" s="11">
        <f t="shared" ref="DM50:DW50" si="382">DM44+DM49</f>
        <v>-1640320.02</v>
      </c>
      <c r="DN50" s="11">
        <f t="shared" si="382"/>
        <v>-1688421.3</v>
      </c>
      <c r="DO50" s="11">
        <f t="shared" si="382"/>
        <v>-1309374.33</v>
      </c>
      <c r="DP50" s="11">
        <f t="shared" si="382"/>
        <v>826431.62000000011</v>
      </c>
      <c r="DQ50" s="11">
        <f t="shared" si="382"/>
        <v>6866928.8799999999</v>
      </c>
      <c r="DR50" s="11">
        <f>DR44+DR49</f>
        <v>3413300.2399999998</v>
      </c>
      <c r="DS50" s="11">
        <f t="shared" si="382"/>
        <v>2765629.9299999997</v>
      </c>
      <c r="DT50" s="11">
        <f t="shared" si="382"/>
        <v>7164516.1199999992</v>
      </c>
      <c r="DU50" s="11">
        <f t="shared" si="382"/>
        <v>5892234.7799999993</v>
      </c>
      <c r="DV50" s="11">
        <f t="shared" si="382"/>
        <v>5892234.7799999993</v>
      </c>
      <c r="DW50" s="11">
        <f t="shared" si="382"/>
        <v>5892234.7799999993</v>
      </c>
    </row>
    <row r="51" spans="1:128" x14ac:dyDescent="0.2"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DX51" s="11"/>
    </row>
    <row r="52" spans="1:128" x14ac:dyDescent="0.2">
      <c r="A52" s="52" t="s">
        <v>301</v>
      </c>
      <c r="C52" s="78">
        <v>18238152</v>
      </c>
      <c r="F52" s="4"/>
    </row>
    <row r="53" spans="1:128" x14ac:dyDescent="0.2">
      <c r="B53" s="4" t="s">
        <v>141</v>
      </c>
      <c r="C53" s="78">
        <v>25400352</v>
      </c>
      <c r="D53" s="11">
        <v>0</v>
      </c>
      <c r="E53" s="11">
        <f>D61</f>
        <v>0</v>
      </c>
      <c r="F53" s="11">
        <f t="shared" ref="F53:BK53" si="383">E61</f>
        <v>0</v>
      </c>
      <c r="G53" s="11">
        <f t="shared" si="383"/>
        <v>0</v>
      </c>
      <c r="H53" s="11">
        <f t="shared" si="383"/>
        <v>0</v>
      </c>
      <c r="I53" s="11">
        <f t="shared" si="383"/>
        <v>0</v>
      </c>
      <c r="J53" s="11">
        <f t="shared" si="383"/>
        <v>0</v>
      </c>
      <c r="K53" s="11">
        <f t="shared" si="383"/>
        <v>-199465.60817156127</v>
      </c>
      <c r="L53" s="11">
        <f t="shared" si="383"/>
        <v>640444.03112079646</v>
      </c>
      <c r="M53" s="11">
        <f t="shared" si="383"/>
        <v>507915.77304489387</v>
      </c>
      <c r="N53" s="11">
        <f t="shared" si="383"/>
        <v>404431.40087758645</v>
      </c>
      <c r="O53" s="11">
        <f t="shared" si="383"/>
        <v>1105202.2605628944</v>
      </c>
      <c r="P53" s="11">
        <f t="shared" si="383"/>
        <v>286419.05858386646</v>
      </c>
      <c r="Q53" s="11">
        <f t="shared" si="383"/>
        <v>1341192.9534952273</v>
      </c>
      <c r="R53" s="11">
        <f t="shared" si="383"/>
        <v>523882.64398179576</v>
      </c>
      <c r="S53" s="11">
        <f t="shared" si="383"/>
        <v>1482052.6553668785</v>
      </c>
      <c r="T53" s="11">
        <f t="shared" si="383"/>
        <v>2266995.2812781716</v>
      </c>
      <c r="U53" s="11">
        <f t="shared" si="383"/>
        <v>2052782.7193476232</v>
      </c>
      <c r="V53" s="11">
        <f t="shared" si="383"/>
        <v>2725822.7582124844</v>
      </c>
      <c r="W53" s="11">
        <f t="shared" si="383"/>
        <v>2989154.0642003417</v>
      </c>
      <c r="X53" s="11">
        <f t="shared" si="383"/>
        <v>3027270.3802636154</v>
      </c>
      <c r="Y53" s="11">
        <f t="shared" si="383"/>
        <v>3376249.6029822449</v>
      </c>
      <c r="Z53" s="11">
        <f t="shared" si="383"/>
        <v>4662532.9972754084</v>
      </c>
      <c r="AA53" s="11">
        <f t="shared" si="383"/>
        <v>4241192.6902960446</v>
      </c>
      <c r="AB53" s="11">
        <f t="shared" si="383"/>
        <v>5611247.5599752879</v>
      </c>
      <c r="AC53" s="11">
        <f t="shared" si="383"/>
        <v>7101704.1663728394</v>
      </c>
      <c r="AD53" s="11">
        <f t="shared" si="383"/>
        <v>9923249.7587148584</v>
      </c>
      <c r="AE53" s="11">
        <f t="shared" si="383"/>
        <v>11775518.935626514</v>
      </c>
      <c r="AF53" s="11">
        <f t="shared" si="383"/>
        <v>12289432.012997026</v>
      </c>
      <c r="AG53" s="11">
        <f t="shared" si="383"/>
        <v>7246141.5101591153</v>
      </c>
      <c r="AH53" s="11">
        <f t="shared" si="383"/>
        <v>7974280.2420591097</v>
      </c>
      <c r="AI53" s="11">
        <f t="shared" si="383"/>
        <v>8621637.6560921781</v>
      </c>
      <c r="AJ53" s="11">
        <f t="shared" si="383"/>
        <v>8881023.9591175783</v>
      </c>
      <c r="AK53" s="11">
        <f t="shared" si="383"/>
        <v>9160349.8499225825</v>
      </c>
      <c r="AL53" s="11">
        <f t="shared" si="383"/>
        <v>10404749.434073124</v>
      </c>
      <c r="AM53" s="11">
        <f t="shared" si="383"/>
        <v>11122489.456258822</v>
      </c>
      <c r="AN53" s="11">
        <f t="shared" si="383"/>
        <v>10454405.387318356</v>
      </c>
      <c r="AO53" s="11">
        <f t="shared" si="383"/>
        <v>11942785.61356739</v>
      </c>
      <c r="AP53" s="11">
        <f t="shared" si="383"/>
        <v>14516156.931008631</v>
      </c>
      <c r="AQ53" s="11">
        <f t="shared" si="383"/>
        <v>15268377.011117622</v>
      </c>
      <c r="AR53" s="11">
        <f t="shared" si="383"/>
        <v>17218909.579018887</v>
      </c>
      <c r="AS53" s="11">
        <f t="shared" si="383"/>
        <v>8044826.1208727099</v>
      </c>
      <c r="AT53" s="11">
        <f t="shared" si="383"/>
        <v>8296047.587166464</v>
      </c>
      <c r="AU53" s="11">
        <f t="shared" si="383"/>
        <v>8475389.2918473985</v>
      </c>
      <c r="AV53" s="11">
        <f t="shared" si="383"/>
        <v>8925421.900420526</v>
      </c>
      <c r="AW53" s="11">
        <f t="shared" si="383"/>
        <v>8891223.5858451556</v>
      </c>
      <c r="AX53" s="11">
        <f t="shared" si="383"/>
        <v>9919947.4071879443</v>
      </c>
      <c r="AY53" s="11">
        <f t="shared" si="383"/>
        <v>12499399.044342099</v>
      </c>
      <c r="AZ53" s="11">
        <f t="shared" si="383"/>
        <v>12574592.261257906</v>
      </c>
      <c r="BA53" s="11">
        <f t="shared" si="383"/>
        <v>10927950.611257905</v>
      </c>
      <c r="BB53" s="11">
        <f t="shared" si="383"/>
        <v>11232170.191257905</v>
      </c>
      <c r="BC53" s="11">
        <f t="shared" si="383"/>
        <v>11065089.301257905</v>
      </c>
      <c r="BD53" s="11">
        <f t="shared" si="383"/>
        <v>11307205.361257905</v>
      </c>
      <c r="BE53" s="11">
        <f t="shared" si="383"/>
        <v>-1348957.798742095</v>
      </c>
      <c r="BF53" s="11">
        <f t="shared" si="383"/>
        <v>-1131284.2187420949</v>
      </c>
      <c r="BG53" s="11">
        <f t="shared" si="383"/>
        <v>-1050216.768742095</v>
      </c>
      <c r="BH53" s="11">
        <f t="shared" si="383"/>
        <v>-791591.64874209499</v>
      </c>
      <c r="BI53" s="11">
        <f t="shared" si="383"/>
        <v>-520854.81874209497</v>
      </c>
      <c r="BJ53" s="11">
        <f t="shared" si="383"/>
        <v>-341874.97874209494</v>
      </c>
      <c r="BK53" s="11">
        <f t="shared" si="383"/>
        <v>301967.00125790504</v>
      </c>
      <c r="BL53" s="11">
        <f t="shared" ref="BL53" si="384">BK61</f>
        <v>639328.12125790503</v>
      </c>
      <c r="BM53" s="11">
        <f t="shared" ref="BM53" si="385">BL61</f>
        <v>0.24125790502876043</v>
      </c>
      <c r="BN53" s="11">
        <f t="shared" ref="BN53" si="386">BM61</f>
        <v>0.24125790502876043</v>
      </c>
      <c r="BO53" s="11">
        <f t="shared" ref="BO53" si="387">BN61</f>
        <v>0.24125790502876043</v>
      </c>
      <c r="BP53" s="11">
        <f t="shared" ref="BP53" si="388">BO61</f>
        <v>0.24125790502876043</v>
      </c>
      <c r="BQ53" s="11">
        <f t="shared" ref="BQ53" si="389">BP61</f>
        <v>0.24125790502876043</v>
      </c>
      <c r="BR53" s="11">
        <f t="shared" ref="BR53" si="390">BQ61</f>
        <v>0.24125790502876043</v>
      </c>
      <c r="BS53" s="11">
        <f t="shared" ref="BS53" si="391">BR61</f>
        <v>0.24125790502876043</v>
      </c>
      <c r="BT53" s="11">
        <f t="shared" ref="BT53" si="392">BS61</f>
        <v>0.24125790502876043</v>
      </c>
      <c r="BU53" s="11">
        <f t="shared" ref="BU53" si="393">BT61</f>
        <v>0.24125790502876043</v>
      </c>
      <c r="BV53" s="11">
        <f t="shared" ref="BV53" si="394">BU61</f>
        <v>0.24125790502876043</v>
      </c>
      <c r="BW53" s="11">
        <f t="shared" ref="BW53" si="395">BV61</f>
        <v>0.24125790502876043</v>
      </c>
      <c r="BX53" s="11">
        <f t="shared" ref="BX53" si="396">BW61</f>
        <v>1.2579050287604421E-3</v>
      </c>
      <c r="BY53" s="11">
        <f t="shared" ref="BY53" si="397">BX61</f>
        <v>1.2579050287604421E-3</v>
      </c>
      <c r="BZ53" s="11">
        <f t="shared" ref="BZ53" si="398">BY61</f>
        <v>1.2579050287604421E-3</v>
      </c>
      <c r="CA53" s="11">
        <f t="shared" ref="CA53" si="399">BZ61</f>
        <v>1.2579050287604421E-3</v>
      </c>
      <c r="CB53" s="11">
        <f t="shared" ref="CB53" si="400">CA61</f>
        <v>1.2579050287604421E-3</v>
      </c>
      <c r="CC53" s="11">
        <f t="shared" ref="CC53" si="401">CB61</f>
        <v>1.2579050287604421E-3</v>
      </c>
      <c r="CD53" s="11">
        <f t="shared" ref="CD53" si="402">CC61</f>
        <v>1.2579050287604421E-3</v>
      </c>
      <c r="CE53" s="11">
        <f t="shared" ref="CE53" si="403">CD61</f>
        <v>1.2579050287604421E-3</v>
      </c>
      <c r="CF53" s="11">
        <f t="shared" ref="CF53" si="404">CE61</f>
        <v>1.2579050287604421E-3</v>
      </c>
      <c r="CG53" s="11">
        <f t="shared" ref="CG53" si="405">CF61</f>
        <v>1.2579050287604421E-3</v>
      </c>
      <c r="CH53" s="11">
        <f t="shared" ref="CH53" si="406">CG61</f>
        <v>1.2579050287604421E-3</v>
      </c>
      <c r="CI53" s="11">
        <f t="shared" ref="CI53" si="407">CH61</f>
        <v>1.2579050287604421E-3</v>
      </c>
      <c r="CJ53" s="11">
        <f t="shared" ref="CJ53" si="408">CI61</f>
        <v>1.2579050287604421E-3</v>
      </c>
      <c r="CK53" s="11">
        <f t="shared" ref="CK53" si="409">CJ61</f>
        <v>1.2579050287604421E-3</v>
      </c>
      <c r="CL53" s="11">
        <f t="shared" ref="CL53" si="410">CK61</f>
        <v>1.2579050287604421E-3</v>
      </c>
      <c r="CM53" s="11">
        <f t="shared" ref="CM53" si="411">CL61</f>
        <v>1.2579050287604421E-3</v>
      </c>
      <c r="CN53" s="11">
        <f t="shared" ref="CN53" si="412">CM61</f>
        <v>1.2579050287604421E-3</v>
      </c>
      <c r="CO53" s="11">
        <f t="shared" ref="CO53" si="413">CN61</f>
        <v>1.2579050287604421E-3</v>
      </c>
      <c r="CP53" s="11">
        <f t="shared" ref="CP53" si="414">CO61</f>
        <v>1.2579050287604421E-3</v>
      </c>
      <c r="CQ53" s="11">
        <f t="shared" ref="CQ53" si="415">CP61</f>
        <v>1.2579050287604421E-3</v>
      </c>
      <c r="CR53" s="11">
        <f t="shared" ref="CR53" si="416">CQ61</f>
        <v>1.2579050287604421E-3</v>
      </c>
      <c r="CS53" s="11">
        <f t="shared" ref="CS53" si="417">CR61</f>
        <v>1.2579050287604421E-3</v>
      </c>
      <c r="CT53" s="11">
        <f t="shared" ref="CT53" si="418">CS61</f>
        <v>1.2579050287604421E-3</v>
      </c>
      <c r="CU53" s="11">
        <f t="shared" ref="CU53" si="419">CT61</f>
        <v>1.2579050287604421E-3</v>
      </c>
      <c r="CV53" s="11">
        <f t="shared" ref="CV53" si="420">CU61</f>
        <v>1.2579050287604421E-3</v>
      </c>
      <c r="CW53" s="11">
        <f t="shared" ref="CW53" si="421">CV61</f>
        <v>1.2579050287604421E-3</v>
      </c>
      <c r="CX53" s="11">
        <f t="shared" ref="CX53" si="422">CW61</f>
        <v>1.2579050287604421E-3</v>
      </c>
      <c r="CY53" s="11">
        <f t="shared" ref="CY53" si="423">CX61</f>
        <v>1.2579050287604421E-3</v>
      </c>
      <c r="CZ53" s="11">
        <f t="shared" ref="CZ53" si="424">CY61</f>
        <v>1.2579050287604421E-3</v>
      </c>
      <c r="DA53" s="11">
        <f t="shared" ref="DA53" si="425">CZ61</f>
        <v>1.2579050287604421E-3</v>
      </c>
      <c r="DB53" s="11">
        <f t="shared" ref="DB53" si="426">DA61</f>
        <v>1.2579050287604421E-3</v>
      </c>
      <c r="DC53" s="11">
        <f t="shared" ref="DC53" si="427">DB61</f>
        <v>1.2579050287604421E-3</v>
      </c>
      <c r="DD53" s="11">
        <f t="shared" ref="DD53" si="428">DC61</f>
        <v>1.2579050287604421E-3</v>
      </c>
      <c r="DE53" s="11">
        <f t="shared" ref="DE53" si="429">DD61</f>
        <v>1.2579050287604421E-3</v>
      </c>
      <c r="DF53" s="11">
        <f t="shared" ref="DF53" si="430">DE61</f>
        <v>1.2579050287604421E-3</v>
      </c>
      <c r="DG53" s="11">
        <f t="shared" ref="DG53" si="431">DF61</f>
        <v>1.2579050287604421E-3</v>
      </c>
      <c r="DH53" s="11">
        <f t="shared" ref="DH53" si="432">DG61</f>
        <v>1.2579050287604421E-3</v>
      </c>
      <c r="DI53" s="11">
        <f>DH61</f>
        <v>1.2579050287604421E-3</v>
      </c>
      <c r="DJ53" s="11">
        <f t="shared" ref="DJ53:DW53" si="433">DI61</f>
        <v>1.2579050287604421E-3</v>
      </c>
      <c r="DK53" s="11">
        <f t="shared" si="433"/>
        <v>1.2579050287604421E-3</v>
      </c>
      <c r="DL53" s="11">
        <f t="shared" si="433"/>
        <v>1.2579050287604421E-3</v>
      </c>
      <c r="DM53" s="11">
        <f t="shared" si="433"/>
        <v>1.2579050287604421E-3</v>
      </c>
      <c r="DN53" s="11">
        <f t="shared" si="433"/>
        <v>1.2579050287604421E-3</v>
      </c>
      <c r="DO53" s="11">
        <f t="shared" si="433"/>
        <v>1.2579050287604421E-3</v>
      </c>
      <c r="DP53" s="11">
        <f t="shared" si="433"/>
        <v>1.2579050287604421E-3</v>
      </c>
      <c r="DQ53" s="11">
        <f t="shared" si="433"/>
        <v>1.2579050287604421E-3</v>
      </c>
      <c r="DR53" s="11">
        <f t="shared" si="433"/>
        <v>1.2579050287604421E-3</v>
      </c>
      <c r="DS53" s="11">
        <f t="shared" si="433"/>
        <v>1.2579050287604421E-3</v>
      </c>
      <c r="DT53" s="11">
        <f t="shared" si="433"/>
        <v>1.2579050287604421E-3</v>
      </c>
      <c r="DU53" s="11">
        <f t="shared" si="433"/>
        <v>1.2579050287604421E-3</v>
      </c>
      <c r="DV53" s="11">
        <f t="shared" si="433"/>
        <v>1.2579050287604421E-3</v>
      </c>
      <c r="DW53" s="11">
        <f t="shared" si="433"/>
        <v>1.2579050287604421E-3</v>
      </c>
    </row>
    <row r="54" spans="1:128" x14ac:dyDescent="0.2">
      <c r="A54" s="112"/>
      <c r="B54" s="111" t="s">
        <v>142</v>
      </c>
      <c r="C54" s="111"/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-244916.936995064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-5735253.9088435043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-10454405.387318401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17">
        <v>-12574592.26</v>
      </c>
      <c r="BE54" s="15">
        <v>0</v>
      </c>
      <c r="BF54" s="15">
        <v>0</v>
      </c>
      <c r="BG54" s="15">
        <v>0</v>
      </c>
      <c r="BH54" s="15">
        <v>0</v>
      </c>
      <c r="BI54" s="15">
        <v>0</v>
      </c>
      <c r="BJ54" s="15">
        <v>0</v>
      </c>
      <c r="BK54" s="15">
        <v>0</v>
      </c>
      <c r="BL54" s="15">
        <v>0</v>
      </c>
      <c r="BM54" s="15">
        <v>0</v>
      </c>
      <c r="BN54" s="15">
        <v>0</v>
      </c>
      <c r="BO54" s="15">
        <v>0</v>
      </c>
      <c r="BP54" s="15">
        <v>0</v>
      </c>
      <c r="BQ54" s="15">
        <v>0</v>
      </c>
      <c r="BR54" s="15">
        <v>0</v>
      </c>
      <c r="BS54" s="15">
        <v>0</v>
      </c>
      <c r="BT54" s="15">
        <v>0</v>
      </c>
      <c r="BU54" s="15">
        <v>0</v>
      </c>
      <c r="BV54" s="15">
        <v>0</v>
      </c>
      <c r="BW54" s="15">
        <v>0</v>
      </c>
      <c r="BX54" s="15">
        <v>0</v>
      </c>
      <c r="BY54" s="15">
        <v>0</v>
      </c>
      <c r="BZ54" s="15">
        <v>0</v>
      </c>
      <c r="CA54" s="15">
        <v>0</v>
      </c>
      <c r="CB54" s="15">
        <v>0</v>
      </c>
      <c r="CC54" s="15">
        <v>0</v>
      </c>
      <c r="CD54" s="15">
        <v>0</v>
      </c>
      <c r="CE54" s="15">
        <v>0</v>
      </c>
      <c r="CF54" s="15">
        <v>0</v>
      </c>
      <c r="CG54" s="15">
        <v>0</v>
      </c>
      <c r="CH54" s="15">
        <v>0</v>
      </c>
      <c r="CI54" s="15">
        <v>0</v>
      </c>
      <c r="CJ54" s="15">
        <v>0</v>
      </c>
      <c r="CK54" s="15">
        <v>0</v>
      </c>
      <c r="CL54" s="15">
        <v>0</v>
      </c>
      <c r="CM54" s="15">
        <v>0</v>
      </c>
      <c r="CN54" s="15">
        <v>0</v>
      </c>
      <c r="CO54" s="15">
        <v>0</v>
      </c>
      <c r="CP54" s="15">
        <v>0</v>
      </c>
      <c r="CQ54" s="15">
        <v>0</v>
      </c>
      <c r="CR54" s="15">
        <v>0</v>
      </c>
      <c r="CS54" s="15">
        <v>0</v>
      </c>
      <c r="CT54" s="15">
        <v>0</v>
      </c>
      <c r="CU54" s="15">
        <v>0</v>
      </c>
      <c r="CV54" s="15">
        <v>0</v>
      </c>
      <c r="CW54" s="15">
        <v>0</v>
      </c>
      <c r="CX54" s="15">
        <v>0</v>
      </c>
      <c r="CY54" s="15">
        <v>0</v>
      </c>
      <c r="CZ54" s="15">
        <v>0</v>
      </c>
      <c r="DA54" s="15">
        <v>0</v>
      </c>
      <c r="DB54" s="15">
        <v>0</v>
      </c>
      <c r="DC54" s="15">
        <v>0</v>
      </c>
      <c r="DD54" s="15">
        <v>0</v>
      </c>
      <c r="DE54" s="15">
        <v>0</v>
      </c>
      <c r="DF54" s="15">
        <v>0</v>
      </c>
      <c r="DG54" s="15">
        <v>0</v>
      </c>
      <c r="DH54" s="15">
        <v>0</v>
      </c>
      <c r="DI54" s="15">
        <v>0</v>
      </c>
      <c r="DJ54" s="15">
        <v>0</v>
      </c>
      <c r="DK54" s="15">
        <v>0</v>
      </c>
      <c r="DL54" s="15">
        <v>0</v>
      </c>
      <c r="DM54" s="15">
        <v>0</v>
      </c>
      <c r="DN54" s="15">
        <v>0</v>
      </c>
      <c r="DO54" s="15">
        <v>0</v>
      </c>
      <c r="DP54" s="15">
        <v>0</v>
      </c>
      <c r="DQ54" s="15">
        <v>0</v>
      </c>
      <c r="DR54" s="15">
        <v>0</v>
      </c>
      <c r="DS54" s="15">
        <v>0</v>
      </c>
      <c r="DT54" s="15">
        <v>0</v>
      </c>
      <c r="DU54" s="15">
        <v>0</v>
      </c>
      <c r="DV54" s="15"/>
      <c r="DW54" s="15"/>
    </row>
    <row r="55" spans="1:128" x14ac:dyDescent="0.2">
      <c r="B55" s="111" t="s">
        <v>147</v>
      </c>
      <c r="C55" s="12"/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15">
        <v>0</v>
      </c>
      <c r="BA55" s="15">
        <v>0</v>
      </c>
      <c r="BB55" s="15">
        <v>0</v>
      </c>
      <c r="BC55" s="15">
        <v>0</v>
      </c>
      <c r="BD55" s="117"/>
      <c r="BE55" s="15">
        <v>0</v>
      </c>
      <c r="BF55" s="15">
        <v>0</v>
      </c>
      <c r="BG55" s="15">
        <v>0</v>
      </c>
      <c r="BH55" s="15">
        <v>0</v>
      </c>
      <c r="BI55" s="15">
        <v>0</v>
      </c>
      <c r="BJ55" s="15">
        <v>0</v>
      </c>
      <c r="BK55" s="15">
        <v>0</v>
      </c>
      <c r="BL55" s="15">
        <v>-639327.88</v>
      </c>
      <c r="BM55" s="15">
        <v>0</v>
      </c>
      <c r="BN55" s="15">
        <v>0</v>
      </c>
      <c r="BO55" s="15">
        <v>0</v>
      </c>
      <c r="BP55" s="15">
        <v>0</v>
      </c>
      <c r="BQ55" s="15">
        <v>0</v>
      </c>
      <c r="BR55" s="15">
        <v>0</v>
      </c>
      <c r="BS55" s="15">
        <v>0</v>
      </c>
      <c r="BT55" s="15">
        <v>0</v>
      </c>
      <c r="BU55" s="15">
        <v>0</v>
      </c>
      <c r="BV55" s="15">
        <v>0</v>
      </c>
      <c r="BW55" s="15">
        <v>0</v>
      </c>
      <c r="BX55" s="15">
        <v>0</v>
      </c>
      <c r="BY55" s="15">
        <v>0</v>
      </c>
      <c r="BZ55" s="15">
        <v>0</v>
      </c>
      <c r="CA55" s="15">
        <v>0</v>
      </c>
      <c r="CB55" s="15">
        <v>0</v>
      </c>
      <c r="CC55" s="15">
        <v>0</v>
      </c>
      <c r="CD55" s="15">
        <v>0</v>
      </c>
      <c r="CE55" s="15">
        <v>0</v>
      </c>
      <c r="CF55" s="15">
        <v>0</v>
      </c>
      <c r="CG55" s="15">
        <v>0</v>
      </c>
      <c r="CH55" s="15">
        <v>0</v>
      </c>
      <c r="CI55" s="15">
        <v>0</v>
      </c>
      <c r="CJ55" s="15">
        <v>0</v>
      </c>
      <c r="CK55" s="15">
        <v>0</v>
      </c>
      <c r="CL55" s="15">
        <v>0</v>
      </c>
      <c r="CM55" s="15">
        <v>0</v>
      </c>
      <c r="CN55" s="15">
        <v>0</v>
      </c>
      <c r="CO55" s="15">
        <v>0</v>
      </c>
      <c r="CP55" s="15">
        <v>0</v>
      </c>
      <c r="CQ55" s="15">
        <v>0</v>
      </c>
      <c r="CR55" s="15">
        <v>0</v>
      </c>
      <c r="CS55" s="15">
        <v>0</v>
      </c>
      <c r="CT55" s="15">
        <v>0</v>
      </c>
      <c r="CU55" s="15">
        <v>0</v>
      </c>
      <c r="CV55" s="15">
        <v>0</v>
      </c>
      <c r="CW55" s="15">
        <v>0</v>
      </c>
      <c r="CX55" s="15">
        <v>0</v>
      </c>
      <c r="CY55" s="15">
        <v>0</v>
      </c>
      <c r="CZ55" s="15">
        <v>0</v>
      </c>
      <c r="DA55" s="15">
        <v>0</v>
      </c>
      <c r="DB55" s="15">
        <v>0</v>
      </c>
      <c r="DC55" s="15">
        <v>0</v>
      </c>
      <c r="DD55" s="15">
        <v>0</v>
      </c>
      <c r="DE55" s="15">
        <v>0</v>
      </c>
      <c r="DF55" s="15">
        <v>0</v>
      </c>
      <c r="DG55" s="15">
        <v>0</v>
      </c>
      <c r="DH55" s="15">
        <v>0</v>
      </c>
      <c r="DI55" s="15">
        <v>0</v>
      </c>
      <c r="DJ55" s="15">
        <v>0</v>
      </c>
      <c r="DK55" s="15">
        <v>0</v>
      </c>
      <c r="DL55" s="15">
        <v>0</v>
      </c>
      <c r="DM55" s="15">
        <v>0</v>
      </c>
      <c r="DN55" s="15">
        <v>0</v>
      </c>
      <c r="DO55" s="15">
        <v>0</v>
      </c>
      <c r="DP55" s="15">
        <v>0</v>
      </c>
      <c r="DQ55" s="15">
        <v>0</v>
      </c>
      <c r="DR55" s="15">
        <v>0</v>
      </c>
      <c r="DS55" s="15">
        <v>0</v>
      </c>
      <c r="DT55" s="15">
        <v>0</v>
      </c>
      <c r="DU55" s="15">
        <v>0</v>
      </c>
      <c r="DV55" s="15"/>
      <c r="DW55" s="15"/>
    </row>
    <row r="56" spans="1:128" x14ac:dyDescent="0.2">
      <c r="A56" s="112"/>
      <c r="B56" s="113" t="s">
        <v>302</v>
      </c>
      <c r="C56" s="111"/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197720.5331578434</v>
      </c>
      <c r="AE56" s="15">
        <v>19809.365142105962</v>
      </c>
      <c r="AF56" s="15">
        <v>1775.0925828351174</v>
      </c>
      <c r="AG56" s="15">
        <v>388.0742268152535</v>
      </c>
      <c r="AH56" s="15">
        <v>168.33523267018609</v>
      </c>
      <c r="AI56" s="15">
        <v>0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0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>
        <v>0</v>
      </c>
      <c r="BH56" s="15">
        <v>0</v>
      </c>
      <c r="BI56" s="15">
        <v>0</v>
      </c>
      <c r="BJ56" s="15">
        <v>0</v>
      </c>
      <c r="BK56" s="15">
        <v>0</v>
      </c>
      <c r="BL56" s="15">
        <v>0</v>
      </c>
      <c r="BM56" s="15">
        <v>0</v>
      </c>
      <c r="BN56" s="15">
        <v>0</v>
      </c>
      <c r="BO56" s="15">
        <v>0</v>
      </c>
      <c r="BP56" s="15">
        <v>0</v>
      </c>
      <c r="BQ56" s="15">
        <v>0</v>
      </c>
      <c r="BR56" s="15">
        <v>0</v>
      </c>
      <c r="BS56" s="15">
        <v>0</v>
      </c>
      <c r="BT56" s="15">
        <v>0</v>
      </c>
      <c r="BU56" s="15">
        <v>0</v>
      </c>
      <c r="BV56" s="15">
        <v>0</v>
      </c>
      <c r="BW56" s="15">
        <v>0</v>
      </c>
      <c r="BX56" s="15">
        <v>0</v>
      </c>
      <c r="BY56" s="15">
        <v>0</v>
      </c>
      <c r="BZ56" s="15">
        <v>0</v>
      </c>
      <c r="CA56" s="15">
        <v>0</v>
      </c>
      <c r="CB56" s="15">
        <v>0</v>
      </c>
      <c r="CC56" s="15">
        <v>0</v>
      </c>
      <c r="CD56" s="15">
        <v>0</v>
      </c>
      <c r="CE56" s="15">
        <v>0</v>
      </c>
      <c r="CF56" s="15">
        <v>0</v>
      </c>
      <c r="CG56" s="15">
        <v>0</v>
      </c>
      <c r="CH56" s="15">
        <v>0</v>
      </c>
      <c r="CI56" s="15">
        <v>0</v>
      </c>
      <c r="CJ56" s="15">
        <v>0</v>
      </c>
      <c r="CK56" s="15">
        <v>0</v>
      </c>
      <c r="CL56" s="15">
        <v>0</v>
      </c>
      <c r="CM56" s="15">
        <v>0</v>
      </c>
      <c r="CN56" s="15">
        <v>0</v>
      </c>
      <c r="CO56" s="15">
        <v>0</v>
      </c>
      <c r="CP56" s="15">
        <v>0</v>
      </c>
      <c r="CQ56" s="15">
        <v>0</v>
      </c>
      <c r="CR56" s="15">
        <v>0</v>
      </c>
      <c r="CS56" s="15">
        <v>0</v>
      </c>
      <c r="CT56" s="15">
        <v>0</v>
      </c>
      <c r="CU56" s="15">
        <v>0</v>
      </c>
      <c r="CV56" s="15">
        <v>0</v>
      </c>
      <c r="CW56" s="15">
        <v>0</v>
      </c>
      <c r="CX56" s="15">
        <v>0</v>
      </c>
      <c r="CY56" s="15">
        <v>0</v>
      </c>
      <c r="CZ56" s="15">
        <v>0</v>
      </c>
      <c r="DA56" s="15">
        <v>0</v>
      </c>
      <c r="DB56" s="15">
        <v>0</v>
      </c>
      <c r="DC56" s="15">
        <v>0</v>
      </c>
      <c r="DD56" s="15">
        <v>0</v>
      </c>
      <c r="DE56" s="15">
        <v>0</v>
      </c>
      <c r="DF56" s="15">
        <v>0</v>
      </c>
      <c r="DG56" s="15">
        <v>0</v>
      </c>
      <c r="DH56" s="15">
        <v>0</v>
      </c>
      <c r="DI56" s="15">
        <v>0</v>
      </c>
      <c r="DJ56" s="15">
        <v>0</v>
      </c>
      <c r="DK56" s="15">
        <v>0</v>
      </c>
      <c r="DL56" s="15">
        <v>0</v>
      </c>
      <c r="DM56" s="15">
        <v>0</v>
      </c>
      <c r="DN56" s="15">
        <v>0</v>
      </c>
      <c r="DO56" s="15">
        <v>0</v>
      </c>
      <c r="DP56" s="15">
        <v>0</v>
      </c>
      <c r="DQ56" s="15">
        <v>0</v>
      </c>
      <c r="DR56" s="15">
        <v>0</v>
      </c>
      <c r="DS56" s="15">
        <v>0</v>
      </c>
      <c r="DT56" s="15">
        <v>0</v>
      </c>
      <c r="DU56" s="15">
        <v>0</v>
      </c>
      <c r="DV56" s="15"/>
      <c r="DW56" s="15"/>
    </row>
    <row r="57" spans="1:128" x14ac:dyDescent="0.2">
      <c r="A57" s="112"/>
      <c r="B57" s="111" t="s">
        <v>303</v>
      </c>
      <c r="C57" s="111"/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-41502.121588802249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0</v>
      </c>
      <c r="BE57" s="15">
        <v>0</v>
      </c>
      <c r="BF57" s="15">
        <v>0</v>
      </c>
      <c r="BG57" s="15">
        <v>0</v>
      </c>
      <c r="BH57" s="15">
        <v>0</v>
      </c>
      <c r="BI57" s="15">
        <v>0</v>
      </c>
      <c r="BJ57" s="15">
        <v>0</v>
      </c>
      <c r="BK57" s="15">
        <v>0</v>
      </c>
      <c r="BL57" s="15">
        <v>0</v>
      </c>
      <c r="BM57" s="15">
        <v>0</v>
      </c>
      <c r="BN57" s="15">
        <v>0</v>
      </c>
      <c r="BO57" s="15">
        <v>0</v>
      </c>
      <c r="BP57" s="15">
        <v>0</v>
      </c>
      <c r="BQ57" s="15">
        <v>0</v>
      </c>
      <c r="BR57" s="15">
        <v>0</v>
      </c>
      <c r="BS57" s="15">
        <v>0</v>
      </c>
      <c r="BT57" s="15">
        <v>0</v>
      </c>
      <c r="BU57" s="15">
        <v>0</v>
      </c>
      <c r="BV57" s="15">
        <v>0</v>
      </c>
      <c r="BW57" s="15">
        <v>0</v>
      </c>
      <c r="BX57" s="15">
        <v>0</v>
      </c>
      <c r="BY57" s="15">
        <v>0</v>
      </c>
      <c r="BZ57" s="15">
        <v>0</v>
      </c>
      <c r="CA57" s="15">
        <v>0</v>
      </c>
      <c r="CB57" s="15">
        <v>0</v>
      </c>
      <c r="CC57" s="15">
        <v>0</v>
      </c>
      <c r="CD57" s="15">
        <v>0</v>
      </c>
      <c r="CE57" s="15">
        <v>0</v>
      </c>
      <c r="CF57" s="15">
        <v>0</v>
      </c>
      <c r="CG57" s="15">
        <v>0</v>
      </c>
      <c r="CH57" s="15">
        <v>0</v>
      </c>
      <c r="CI57" s="15">
        <v>0</v>
      </c>
      <c r="CJ57" s="15">
        <v>0</v>
      </c>
      <c r="CK57" s="15">
        <v>0</v>
      </c>
      <c r="CL57" s="15">
        <v>0</v>
      </c>
      <c r="CM57" s="15">
        <v>0</v>
      </c>
      <c r="CN57" s="15">
        <v>0</v>
      </c>
      <c r="CO57" s="15">
        <v>0</v>
      </c>
      <c r="CP57" s="15">
        <v>0</v>
      </c>
      <c r="CQ57" s="15">
        <v>0</v>
      </c>
      <c r="CR57" s="15">
        <v>0</v>
      </c>
      <c r="CS57" s="15">
        <v>0</v>
      </c>
      <c r="CT57" s="15">
        <v>0</v>
      </c>
      <c r="CU57" s="15">
        <v>0</v>
      </c>
      <c r="CV57" s="15">
        <v>0</v>
      </c>
      <c r="CW57" s="15">
        <v>0</v>
      </c>
      <c r="CX57" s="15">
        <v>0</v>
      </c>
      <c r="CY57" s="15">
        <v>0</v>
      </c>
      <c r="CZ57" s="15">
        <v>0</v>
      </c>
      <c r="DA57" s="15">
        <v>0</v>
      </c>
      <c r="DB57" s="15">
        <v>0</v>
      </c>
      <c r="DC57" s="15">
        <v>0</v>
      </c>
      <c r="DD57" s="15">
        <v>0</v>
      </c>
      <c r="DE57" s="15">
        <v>0</v>
      </c>
      <c r="DF57" s="15">
        <v>0</v>
      </c>
      <c r="DG57" s="15">
        <v>0</v>
      </c>
      <c r="DH57" s="15">
        <v>0</v>
      </c>
      <c r="DI57" s="15">
        <v>0</v>
      </c>
      <c r="DJ57" s="15">
        <v>0</v>
      </c>
      <c r="DK57" s="15">
        <v>0</v>
      </c>
      <c r="DL57" s="15">
        <v>0</v>
      </c>
      <c r="DM57" s="15">
        <v>0</v>
      </c>
      <c r="DN57" s="15">
        <v>0</v>
      </c>
      <c r="DO57" s="15">
        <v>0</v>
      </c>
      <c r="DP57" s="15">
        <v>0</v>
      </c>
      <c r="DQ57" s="15">
        <v>0</v>
      </c>
      <c r="DR57" s="15">
        <v>0</v>
      </c>
      <c r="DS57" s="15">
        <v>0</v>
      </c>
      <c r="DT57" s="15">
        <v>0</v>
      </c>
      <c r="DU57" s="15">
        <v>0</v>
      </c>
      <c r="DV57" s="15"/>
      <c r="DW57" s="15"/>
    </row>
    <row r="58" spans="1:128" x14ac:dyDescent="0.2">
      <c r="A58" s="112"/>
      <c r="B58" s="111" t="s">
        <v>536</v>
      </c>
      <c r="C58" s="111"/>
      <c r="D58" s="15"/>
      <c r="E58" s="15"/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</v>
      </c>
      <c r="AX58" s="15">
        <v>0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5">
        <v>0</v>
      </c>
      <c r="BI58" s="15">
        <v>0</v>
      </c>
      <c r="BJ58" s="15">
        <v>0</v>
      </c>
      <c r="BK58" s="15">
        <v>0</v>
      </c>
      <c r="BL58" s="15">
        <v>0</v>
      </c>
      <c r="BM58" s="15">
        <v>0</v>
      </c>
      <c r="BN58" s="15">
        <v>0</v>
      </c>
      <c r="BO58" s="15">
        <v>0</v>
      </c>
      <c r="BP58" s="15">
        <v>0</v>
      </c>
      <c r="BQ58" s="15">
        <v>0</v>
      </c>
      <c r="BR58" s="15">
        <v>0</v>
      </c>
      <c r="BS58" s="15">
        <v>0</v>
      </c>
      <c r="BT58" s="15">
        <v>0</v>
      </c>
      <c r="BU58" s="15">
        <v>0</v>
      </c>
      <c r="BV58" s="15">
        <v>0</v>
      </c>
      <c r="BW58" s="15">
        <v>-0.24</v>
      </c>
      <c r="BX58" s="15">
        <v>0</v>
      </c>
      <c r="BY58" s="15">
        <v>0</v>
      </c>
      <c r="BZ58" s="15">
        <v>0</v>
      </c>
      <c r="CA58" s="15">
        <v>0</v>
      </c>
      <c r="CB58" s="15">
        <v>0</v>
      </c>
      <c r="CC58" s="15">
        <v>0</v>
      </c>
      <c r="CD58" s="15">
        <v>0</v>
      </c>
      <c r="CE58" s="15">
        <v>0</v>
      </c>
      <c r="CF58" s="15">
        <v>0</v>
      </c>
      <c r="CG58" s="15">
        <v>0</v>
      </c>
      <c r="CH58" s="15">
        <v>0</v>
      </c>
      <c r="CI58" s="15">
        <v>0</v>
      </c>
      <c r="CJ58" s="15">
        <v>0</v>
      </c>
      <c r="CK58" s="15">
        <v>0</v>
      </c>
      <c r="CL58" s="15">
        <v>0</v>
      </c>
      <c r="CM58" s="15">
        <v>0</v>
      </c>
      <c r="CN58" s="15">
        <v>0</v>
      </c>
      <c r="CO58" s="15">
        <v>0</v>
      </c>
      <c r="CP58" s="15">
        <v>0</v>
      </c>
      <c r="CQ58" s="15">
        <v>0</v>
      </c>
      <c r="CR58" s="15">
        <v>0</v>
      </c>
      <c r="CS58" s="15">
        <v>0</v>
      </c>
      <c r="CT58" s="15">
        <v>0</v>
      </c>
      <c r="CU58" s="15">
        <v>0</v>
      </c>
      <c r="CV58" s="15">
        <v>0</v>
      </c>
      <c r="CW58" s="15">
        <v>0</v>
      </c>
      <c r="CX58" s="15">
        <v>0</v>
      </c>
      <c r="CY58" s="15">
        <v>0</v>
      </c>
      <c r="CZ58" s="15">
        <v>0</v>
      </c>
      <c r="DA58" s="15">
        <v>0</v>
      </c>
      <c r="DB58" s="15">
        <v>0</v>
      </c>
      <c r="DC58" s="15">
        <v>0</v>
      </c>
      <c r="DD58" s="15">
        <v>0</v>
      </c>
      <c r="DE58" s="15">
        <v>0</v>
      </c>
      <c r="DF58" s="15">
        <v>0</v>
      </c>
      <c r="DG58" s="15">
        <v>0</v>
      </c>
      <c r="DH58" s="15">
        <v>0</v>
      </c>
      <c r="DI58" s="15">
        <v>0</v>
      </c>
      <c r="DJ58" s="15">
        <v>0</v>
      </c>
      <c r="DK58" s="15">
        <v>0</v>
      </c>
      <c r="DL58" s="15">
        <v>0</v>
      </c>
      <c r="DM58" s="15">
        <v>0</v>
      </c>
      <c r="DN58" s="15">
        <v>0</v>
      </c>
      <c r="DO58" s="15">
        <v>0</v>
      </c>
      <c r="DP58" s="15">
        <v>0</v>
      </c>
      <c r="DQ58" s="15">
        <v>0</v>
      </c>
      <c r="DR58" s="15">
        <v>0</v>
      </c>
      <c r="DS58" s="15">
        <v>0</v>
      </c>
      <c r="DT58" s="15">
        <v>0</v>
      </c>
      <c r="DU58" s="15">
        <v>0</v>
      </c>
      <c r="DV58" s="15"/>
      <c r="DW58" s="15"/>
    </row>
    <row r="59" spans="1:128" x14ac:dyDescent="0.2">
      <c r="A59" s="111"/>
      <c r="B59" s="111" t="s">
        <v>150</v>
      </c>
      <c r="C59" s="111"/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-199465.60817156127</v>
      </c>
      <c r="K59" s="15">
        <v>839909.63929235772</v>
      </c>
      <c r="L59" s="15">
        <v>-132528.25807590262</v>
      </c>
      <c r="M59" s="15">
        <v>-103484.37216730745</v>
      </c>
      <c r="N59" s="15">
        <v>700770.85968530783</v>
      </c>
      <c r="O59" s="15">
        <v>-818783.20197902794</v>
      </c>
      <c r="P59" s="15">
        <v>1096276.0165001631</v>
      </c>
      <c r="Q59" s="15">
        <v>-817310.30951343151</v>
      </c>
      <c r="R59" s="15">
        <v>958170.01138508262</v>
      </c>
      <c r="S59" s="15">
        <v>784942.6259112932</v>
      </c>
      <c r="T59" s="15">
        <v>30704.375064515523</v>
      </c>
      <c r="U59" s="15">
        <v>673040.03886486136</v>
      </c>
      <c r="V59" s="15">
        <v>263331.30598785734</v>
      </c>
      <c r="W59" s="15">
        <v>38116.316063273625</v>
      </c>
      <c r="X59" s="15">
        <v>348979.22271862964</v>
      </c>
      <c r="Y59" s="15">
        <v>1286283.3942931639</v>
      </c>
      <c r="Z59" s="15">
        <v>-421340.3069793639</v>
      </c>
      <c r="AA59" s="15">
        <v>1370054.8696792435</v>
      </c>
      <c r="AB59" s="15">
        <v>1490456.606397552</v>
      </c>
      <c r="AC59" s="15">
        <v>2821545.5923420191</v>
      </c>
      <c r="AD59" s="15">
        <v>1654548.6437538122</v>
      </c>
      <c r="AE59" s="15">
        <v>494103.71222840523</v>
      </c>
      <c r="AF59" s="15">
        <v>690188.31342275883</v>
      </c>
      <c r="AG59" s="15">
        <v>727750.65767317871</v>
      </c>
      <c r="AH59" s="15">
        <v>647189.07880039897</v>
      </c>
      <c r="AI59" s="15">
        <v>259386.30302540021</v>
      </c>
      <c r="AJ59" s="15">
        <v>279325.8908050044</v>
      </c>
      <c r="AK59" s="15">
        <v>1244399.5841505413</v>
      </c>
      <c r="AL59" s="15">
        <v>717740.02218569873</v>
      </c>
      <c r="AM59" s="15">
        <v>-668084.06894046708</v>
      </c>
      <c r="AN59" s="15">
        <v>1488380.2262490329</v>
      </c>
      <c r="AO59" s="15">
        <v>2573371.3174412423</v>
      </c>
      <c r="AP59" s="15">
        <v>752220.08010899019</v>
      </c>
      <c r="AQ59" s="15">
        <v>1950532.5679012637</v>
      </c>
      <c r="AR59" s="15">
        <v>1280321.929172223</v>
      </c>
      <c r="AS59" s="15">
        <v>251221.46629375406</v>
      </c>
      <c r="AT59" s="15">
        <v>179341.70468093536</v>
      </c>
      <c r="AU59" s="15">
        <v>450032.60857312684</v>
      </c>
      <c r="AV59" s="15">
        <v>-34198.314575369746</v>
      </c>
      <c r="AW59" s="15">
        <v>1028723.8213427879</v>
      </c>
      <c r="AX59" s="15">
        <v>2579451.6371541549</v>
      </c>
      <c r="AY59" s="15">
        <v>75193.216915806799</v>
      </c>
      <c r="AZ59" s="15">
        <v>-1646641.65</v>
      </c>
      <c r="BA59" s="15">
        <v>304219.58</v>
      </c>
      <c r="BB59" s="15">
        <v>-167080.89000000001</v>
      </c>
      <c r="BC59" s="15">
        <v>242116.06</v>
      </c>
      <c r="BD59" s="15">
        <v>-81570.899999999994</v>
      </c>
      <c r="BE59" s="15">
        <v>217673.58</v>
      </c>
      <c r="BF59" s="15">
        <v>81067.45</v>
      </c>
      <c r="BG59" s="15">
        <v>258625.12</v>
      </c>
      <c r="BH59" s="15">
        <v>270736.83</v>
      </c>
      <c r="BI59" s="15">
        <v>178979.84</v>
      </c>
      <c r="BJ59" s="15">
        <v>643841.98</v>
      </c>
      <c r="BK59" s="15">
        <v>337361.12</v>
      </c>
      <c r="BL59" s="15">
        <v>0</v>
      </c>
      <c r="BM59" s="15">
        <v>0</v>
      </c>
      <c r="BN59" s="15">
        <v>0</v>
      </c>
      <c r="BO59" s="15">
        <v>0</v>
      </c>
      <c r="BP59" s="15">
        <v>0</v>
      </c>
      <c r="BQ59" s="15">
        <v>0</v>
      </c>
      <c r="BR59" s="15">
        <v>0</v>
      </c>
      <c r="BS59" s="15">
        <v>0</v>
      </c>
      <c r="BT59" s="15">
        <v>0</v>
      </c>
      <c r="BU59" s="15">
        <v>0</v>
      </c>
      <c r="BV59" s="15">
        <v>0</v>
      </c>
      <c r="BW59" s="15">
        <v>0</v>
      </c>
      <c r="BX59" s="15">
        <v>0</v>
      </c>
      <c r="BY59" s="15">
        <v>0</v>
      </c>
      <c r="BZ59" s="15">
        <v>0</v>
      </c>
      <c r="CA59" s="15">
        <v>0</v>
      </c>
      <c r="CB59" s="15">
        <v>0</v>
      </c>
      <c r="CC59" s="15">
        <v>0</v>
      </c>
      <c r="CD59" s="15">
        <v>0</v>
      </c>
      <c r="CE59" s="15">
        <v>0</v>
      </c>
      <c r="CF59" s="15">
        <v>0</v>
      </c>
      <c r="CG59" s="15">
        <v>0</v>
      </c>
      <c r="CH59" s="15">
        <v>0</v>
      </c>
      <c r="CI59" s="15">
        <v>0</v>
      </c>
      <c r="CJ59" s="15">
        <v>0</v>
      </c>
      <c r="CK59" s="15">
        <v>0</v>
      </c>
      <c r="CL59" s="15">
        <v>0</v>
      </c>
      <c r="CM59" s="15">
        <v>0</v>
      </c>
      <c r="CN59" s="15">
        <v>0</v>
      </c>
      <c r="CO59" s="15">
        <v>0</v>
      </c>
      <c r="CP59" s="15">
        <v>0</v>
      </c>
      <c r="CQ59" s="15">
        <v>0</v>
      </c>
      <c r="CR59" s="15">
        <v>0</v>
      </c>
      <c r="CS59" s="15">
        <v>0</v>
      </c>
      <c r="CT59" s="15">
        <v>0</v>
      </c>
      <c r="CU59" s="15">
        <v>0</v>
      </c>
      <c r="CV59" s="15">
        <v>0</v>
      </c>
      <c r="CW59" s="15">
        <v>0</v>
      </c>
      <c r="CX59" s="15">
        <v>0</v>
      </c>
      <c r="CY59" s="15">
        <v>0</v>
      </c>
      <c r="CZ59" s="15">
        <v>0</v>
      </c>
      <c r="DA59" s="15">
        <v>0</v>
      </c>
      <c r="DB59" s="15">
        <v>0</v>
      </c>
      <c r="DC59" s="15">
        <v>0</v>
      </c>
      <c r="DD59" s="15">
        <v>0</v>
      </c>
      <c r="DE59" s="15">
        <v>0</v>
      </c>
      <c r="DF59" s="15">
        <v>0</v>
      </c>
      <c r="DG59" s="15">
        <v>0</v>
      </c>
      <c r="DH59" s="15">
        <v>0</v>
      </c>
      <c r="DI59" s="15">
        <v>0</v>
      </c>
      <c r="DJ59" s="15">
        <v>0</v>
      </c>
      <c r="DK59" s="15">
        <v>0</v>
      </c>
      <c r="DL59" s="15">
        <v>0</v>
      </c>
      <c r="DM59" s="15">
        <v>0</v>
      </c>
      <c r="DN59" s="15">
        <v>0</v>
      </c>
      <c r="DO59" s="15">
        <v>0</v>
      </c>
      <c r="DP59" s="15">
        <v>0</v>
      </c>
      <c r="DQ59" s="15">
        <v>0</v>
      </c>
      <c r="DR59" s="15">
        <v>0</v>
      </c>
      <c r="DS59" s="15">
        <v>0</v>
      </c>
      <c r="DT59" s="15">
        <v>0</v>
      </c>
      <c r="DU59" s="15">
        <v>0</v>
      </c>
      <c r="DV59" s="15"/>
      <c r="DW59" s="15"/>
    </row>
    <row r="60" spans="1:128" x14ac:dyDescent="0.2">
      <c r="B60" s="4" t="s">
        <v>144</v>
      </c>
      <c r="C60" s="4"/>
      <c r="D60" s="16">
        <f>SUM(D54:D59)</f>
        <v>0</v>
      </c>
      <c r="E60" s="16">
        <f>SUM(E54:E59)</f>
        <v>0</v>
      </c>
      <c r="F60" s="16">
        <f t="shared" ref="F60:AF60" si="434">SUM(F54:F59)</f>
        <v>0</v>
      </c>
      <c r="G60" s="16">
        <f t="shared" si="434"/>
        <v>0</v>
      </c>
      <c r="H60" s="16">
        <f t="shared" si="434"/>
        <v>0</v>
      </c>
      <c r="I60" s="16">
        <f t="shared" si="434"/>
        <v>0</v>
      </c>
      <c r="J60" s="16">
        <f t="shared" si="434"/>
        <v>-199465.60817156127</v>
      </c>
      <c r="K60" s="16">
        <f t="shared" si="434"/>
        <v>839909.63929235772</v>
      </c>
      <c r="L60" s="16">
        <f t="shared" si="434"/>
        <v>-132528.25807590262</v>
      </c>
      <c r="M60" s="16">
        <f t="shared" si="434"/>
        <v>-103484.37216730745</v>
      </c>
      <c r="N60" s="16">
        <f t="shared" si="434"/>
        <v>700770.85968530783</v>
      </c>
      <c r="O60" s="16">
        <f t="shared" si="434"/>
        <v>-818783.20197902794</v>
      </c>
      <c r="P60" s="16">
        <f t="shared" si="434"/>
        <v>1054773.8949113609</v>
      </c>
      <c r="Q60" s="16">
        <f t="shared" si="434"/>
        <v>-817310.30951343151</v>
      </c>
      <c r="R60" s="16">
        <f t="shared" si="434"/>
        <v>958170.01138508262</v>
      </c>
      <c r="S60" s="16">
        <f t="shared" si="434"/>
        <v>784942.6259112932</v>
      </c>
      <c r="T60" s="16">
        <f t="shared" si="434"/>
        <v>-214212.56193054846</v>
      </c>
      <c r="U60" s="16">
        <f t="shared" si="434"/>
        <v>673040.03886486136</v>
      </c>
      <c r="V60" s="16">
        <f t="shared" si="434"/>
        <v>263331.30598785734</v>
      </c>
      <c r="W60" s="16">
        <f t="shared" si="434"/>
        <v>38116.316063273625</v>
      </c>
      <c r="X60" s="16">
        <f t="shared" si="434"/>
        <v>348979.22271862964</v>
      </c>
      <c r="Y60" s="16">
        <f t="shared" si="434"/>
        <v>1286283.3942931639</v>
      </c>
      <c r="Z60" s="16">
        <f t="shared" si="434"/>
        <v>-421340.3069793639</v>
      </c>
      <c r="AA60" s="16">
        <f t="shared" si="434"/>
        <v>1370054.8696792435</v>
      </c>
      <c r="AB60" s="16">
        <f t="shared" si="434"/>
        <v>1490456.606397552</v>
      </c>
      <c r="AC60" s="16">
        <f t="shared" si="434"/>
        <v>2821545.5923420191</v>
      </c>
      <c r="AD60" s="16">
        <f t="shared" si="434"/>
        <v>1852269.1769116556</v>
      </c>
      <c r="AE60" s="16">
        <f t="shared" si="434"/>
        <v>513913.07737051119</v>
      </c>
      <c r="AF60" s="16">
        <f t="shared" si="434"/>
        <v>-5043290.5028379103</v>
      </c>
      <c r="AG60" s="16">
        <f>SUM(AG54:AG59)</f>
        <v>728138.73189999396</v>
      </c>
      <c r="AH60" s="16">
        <f t="shared" ref="AH60:BK60" si="435">SUM(AH54:AH59)</f>
        <v>647357.41403306916</v>
      </c>
      <c r="AI60" s="16">
        <f t="shared" si="435"/>
        <v>259386.30302540021</v>
      </c>
      <c r="AJ60" s="16">
        <f t="shared" si="435"/>
        <v>279325.8908050044</v>
      </c>
      <c r="AK60" s="16">
        <f t="shared" si="435"/>
        <v>1244399.5841505413</v>
      </c>
      <c r="AL60" s="16">
        <f t="shared" si="435"/>
        <v>717740.02218569873</v>
      </c>
      <c r="AM60" s="16">
        <f t="shared" si="435"/>
        <v>-668084.06894046708</v>
      </c>
      <c r="AN60" s="16">
        <f t="shared" si="435"/>
        <v>1488380.2262490329</v>
      </c>
      <c r="AO60" s="16">
        <f t="shared" si="435"/>
        <v>2573371.3174412423</v>
      </c>
      <c r="AP60" s="16">
        <f t="shared" si="435"/>
        <v>752220.08010899019</v>
      </c>
      <c r="AQ60" s="16">
        <f t="shared" si="435"/>
        <v>1950532.5679012637</v>
      </c>
      <c r="AR60" s="16">
        <f t="shared" si="435"/>
        <v>-9174083.4581461772</v>
      </c>
      <c r="AS60" s="16">
        <f t="shared" si="435"/>
        <v>251221.46629375406</v>
      </c>
      <c r="AT60" s="16">
        <f t="shared" si="435"/>
        <v>179341.70468093536</v>
      </c>
      <c r="AU60" s="16">
        <f t="shared" si="435"/>
        <v>450032.60857312684</v>
      </c>
      <c r="AV60" s="16">
        <f t="shared" si="435"/>
        <v>-34198.314575369746</v>
      </c>
      <c r="AW60" s="16">
        <f t="shared" si="435"/>
        <v>1028723.8213427879</v>
      </c>
      <c r="AX60" s="16">
        <f t="shared" si="435"/>
        <v>2579451.6371541549</v>
      </c>
      <c r="AY60" s="16">
        <f t="shared" si="435"/>
        <v>75193.216915806799</v>
      </c>
      <c r="AZ60" s="16">
        <f t="shared" si="435"/>
        <v>-1646641.65</v>
      </c>
      <c r="BA60" s="16">
        <f t="shared" si="435"/>
        <v>304219.58</v>
      </c>
      <c r="BB60" s="16">
        <f t="shared" si="435"/>
        <v>-167080.89000000001</v>
      </c>
      <c r="BC60" s="16">
        <f t="shared" si="435"/>
        <v>242116.06</v>
      </c>
      <c r="BD60" s="16">
        <f t="shared" si="435"/>
        <v>-12656163.16</v>
      </c>
      <c r="BE60" s="16">
        <f t="shared" si="435"/>
        <v>217673.58</v>
      </c>
      <c r="BF60" s="16">
        <f t="shared" si="435"/>
        <v>81067.45</v>
      </c>
      <c r="BG60" s="16">
        <f t="shared" si="435"/>
        <v>258625.12</v>
      </c>
      <c r="BH60" s="16">
        <f t="shared" si="435"/>
        <v>270736.83</v>
      </c>
      <c r="BI60" s="16">
        <f t="shared" si="435"/>
        <v>178979.84</v>
      </c>
      <c r="BJ60" s="16">
        <f t="shared" si="435"/>
        <v>643841.98</v>
      </c>
      <c r="BK60" s="16">
        <f t="shared" si="435"/>
        <v>337361.12</v>
      </c>
      <c r="BL60" s="16">
        <f t="shared" ref="BL60:BW60" si="436">SUM(BL54:BL59)</f>
        <v>-639327.88</v>
      </c>
      <c r="BM60" s="16">
        <f t="shared" si="436"/>
        <v>0</v>
      </c>
      <c r="BN60" s="16">
        <f t="shared" si="436"/>
        <v>0</v>
      </c>
      <c r="BO60" s="16">
        <f t="shared" si="436"/>
        <v>0</v>
      </c>
      <c r="BP60" s="16">
        <f t="shared" si="436"/>
        <v>0</v>
      </c>
      <c r="BQ60" s="16">
        <f t="shared" si="436"/>
        <v>0</v>
      </c>
      <c r="BR60" s="16">
        <f t="shared" si="436"/>
        <v>0</v>
      </c>
      <c r="BS60" s="16">
        <f t="shared" si="436"/>
        <v>0</v>
      </c>
      <c r="BT60" s="16">
        <f t="shared" si="436"/>
        <v>0</v>
      </c>
      <c r="BU60" s="16">
        <f t="shared" si="436"/>
        <v>0</v>
      </c>
      <c r="BV60" s="16">
        <f t="shared" si="436"/>
        <v>0</v>
      </c>
      <c r="BW60" s="16">
        <f t="shared" si="436"/>
        <v>-0.24</v>
      </c>
      <c r="BX60" s="16">
        <f t="shared" ref="BX60:CI60" si="437">SUM(BX54:BX59)</f>
        <v>0</v>
      </c>
      <c r="BY60" s="16">
        <f t="shared" si="437"/>
        <v>0</v>
      </c>
      <c r="BZ60" s="16">
        <f t="shared" si="437"/>
        <v>0</v>
      </c>
      <c r="CA60" s="16">
        <f t="shared" si="437"/>
        <v>0</v>
      </c>
      <c r="CB60" s="16">
        <f t="shared" si="437"/>
        <v>0</v>
      </c>
      <c r="CC60" s="16">
        <f t="shared" si="437"/>
        <v>0</v>
      </c>
      <c r="CD60" s="16">
        <f t="shared" si="437"/>
        <v>0</v>
      </c>
      <c r="CE60" s="16">
        <f t="shared" si="437"/>
        <v>0</v>
      </c>
      <c r="CF60" s="16">
        <f t="shared" si="437"/>
        <v>0</v>
      </c>
      <c r="CG60" s="16">
        <f t="shared" si="437"/>
        <v>0</v>
      </c>
      <c r="CH60" s="16">
        <f t="shared" si="437"/>
        <v>0</v>
      </c>
      <c r="CI60" s="16">
        <f t="shared" si="437"/>
        <v>0</v>
      </c>
      <c r="CJ60" s="16">
        <f t="shared" ref="CJ60:CU60" si="438">SUM(CJ54:CJ59)</f>
        <v>0</v>
      </c>
      <c r="CK60" s="16">
        <f t="shared" si="438"/>
        <v>0</v>
      </c>
      <c r="CL60" s="16">
        <f t="shared" si="438"/>
        <v>0</v>
      </c>
      <c r="CM60" s="16">
        <f t="shared" si="438"/>
        <v>0</v>
      </c>
      <c r="CN60" s="16">
        <f t="shared" si="438"/>
        <v>0</v>
      </c>
      <c r="CO60" s="16">
        <f t="shared" si="438"/>
        <v>0</v>
      </c>
      <c r="CP60" s="16">
        <f t="shared" si="438"/>
        <v>0</v>
      </c>
      <c r="CQ60" s="16">
        <f t="shared" si="438"/>
        <v>0</v>
      </c>
      <c r="CR60" s="16">
        <f t="shared" si="438"/>
        <v>0</v>
      </c>
      <c r="CS60" s="16">
        <f t="shared" si="438"/>
        <v>0</v>
      </c>
      <c r="CT60" s="16">
        <f t="shared" si="438"/>
        <v>0</v>
      </c>
      <c r="CU60" s="16">
        <f t="shared" si="438"/>
        <v>0</v>
      </c>
      <c r="CV60" s="16">
        <f t="shared" ref="CV60:DH60" si="439">SUM(CV54:CV59)</f>
        <v>0</v>
      </c>
      <c r="CW60" s="16">
        <f t="shared" si="439"/>
        <v>0</v>
      </c>
      <c r="CX60" s="16">
        <f t="shared" si="439"/>
        <v>0</v>
      </c>
      <c r="CY60" s="16">
        <f t="shared" si="439"/>
        <v>0</v>
      </c>
      <c r="CZ60" s="16">
        <f t="shared" si="439"/>
        <v>0</v>
      </c>
      <c r="DA60" s="16">
        <f t="shared" si="439"/>
        <v>0</v>
      </c>
      <c r="DB60" s="16">
        <f t="shared" si="439"/>
        <v>0</v>
      </c>
      <c r="DC60" s="16">
        <f t="shared" si="439"/>
        <v>0</v>
      </c>
      <c r="DD60" s="16">
        <f t="shared" si="439"/>
        <v>0</v>
      </c>
      <c r="DE60" s="16">
        <f t="shared" si="439"/>
        <v>0</v>
      </c>
      <c r="DF60" s="16">
        <f t="shared" si="439"/>
        <v>0</v>
      </c>
      <c r="DG60" s="16">
        <f t="shared" si="439"/>
        <v>0</v>
      </c>
      <c r="DH60" s="16">
        <f t="shared" si="439"/>
        <v>0</v>
      </c>
      <c r="DI60" s="16">
        <f t="shared" ref="DI60:DW60" si="440">SUM(DI54:DI59)</f>
        <v>0</v>
      </c>
      <c r="DJ60" s="16">
        <f t="shared" si="440"/>
        <v>0</v>
      </c>
      <c r="DK60" s="16">
        <f t="shared" si="440"/>
        <v>0</v>
      </c>
      <c r="DL60" s="16">
        <f t="shared" si="440"/>
        <v>0</v>
      </c>
      <c r="DM60" s="16">
        <f t="shared" si="440"/>
        <v>0</v>
      </c>
      <c r="DN60" s="16">
        <f t="shared" si="440"/>
        <v>0</v>
      </c>
      <c r="DO60" s="16">
        <f t="shared" si="440"/>
        <v>0</v>
      </c>
      <c r="DP60" s="16">
        <f t="shared" si="440"/>
        <v>0</v>
      </c>
      <c r="DQ60" s="16">
        <f t="shared" si="440"/>
        <v>0</v>
      </c>
      <c r="DR60" s="16">
        <f t="shared" si="440"/>
        <v>0</v>
      </c>
      <c r="DS60" s="16">
        <f t="shared" si="440"/>
        <v>0</v>
      </c>
      <c r="DT60" s="16">
        <f t="shared" si="440"/>
        <v>0</v>
      </c>
      <c r="DU60" s="16">
        <f t="shared" si="440"/>
        <v>0</v>
      </c>
      <c r="DV60" s="16">
        <f t="shared" si="440"/>
        <v>0</v>
      </c>
      <c r="DW60" s="16">
        <f t="shared" si="440"/>
        <v>0</v>
      </c>
    </row>
    <row r="61" spans="1:128" x14ac:dyDescent="0.2">
      <c r="B61" s="4" t="s">
        <v>145</v>
      </c>
      <c r="C61" s="4"/>
      <c r="D61" s="11">
        <f>D53+D60</f>
        <v>0</v>
      </c>
      <c r="E61" s="11">
        <f t="shared" ref="E61:DI61" si="441">E53+E60</f>
        <v>0</v>
      </c>
      <c r="F61" s="11">
        <f t="shared" si="441"/>
        <v>0</v>
      </c>
      <c r="G61" s="11">
        <f t="shared" si="441"/>
        <v>0</v>
      </c>
      <c r="H61" s="11">
        <f t="shared" si="441"/>
        <v>0</v>
      </c>
      <c r="I61" s="11">
        <f t="shared" si="441"/>
        <v>0</v>
      </c>
      <c r="J61" s="11">
        <f t="shared" si="441"/>
        <v>-199465.60817156127</v>
      </c>
      <c r="K61" s="11">
        <f t="shared" si="441"/>
        <v>640444.03112079646</v>
      </c>
      <c r="L61" s="11">
        <f t="shared" si="441"/>
        <v>507915.77304489387</v>
      </c>
      <c r="M61" s="11">
        <f t="shared" si="441"/>
        <v>404431.40087758645</v>
      </c>
      <c r="N61" s="11">
        <f t="shared" si="441"/>
        <v>1105202.2605628944</v>
      </c>
      <c r="O61" s="11">
        <f t="shared" si="441"/>
        <v>286419.05858386646</v>
      </c>
      <c r="P61" s="11">
        <f t="shared" si="441"/>
        <v>1341192.9534952273</v>
      </c>
      <c r="Q61" s="11">
        <f t="shared" si="441"/>
        <v>523882.64398179576</v>
      </c>
      <c r="R61" s="11">
        <f t="shared" si="441"/>
        <v>1482052.6553668785</v>
      </c>
      <c r="S61" s="11">
        <f t="shared" si="441"/>
        <v>2266995.2812781716</v>
      </c>
      <c r="T61" s="11">
        <f t="shared" si="441"/>
        <v>2052782.7193476232</v>
      </c>
      <c r="U61" s="11">
        <f t="shared" si="441"/>
        <v>2725822.7582124844</v>
      </c>
      <c r="V61" s="11">
        <f t="shared" si="441"/>
        <v>2989154.0642003417</v>
      </c>
      <c r="W61" s="11">
        <f t="shared" si="441"/>
        <v>3027270.3802636154</v>
      </c>
      <c r="X61" s="11">
        <f t="shared" si="441"/>
        <v>3376249.6029822449</v>
      </c>
      <c r="Y61" s="11">
        <f t="shared" si="441"/>
        <v>4662532.9972754084</v>
      </c>
      <c r="Z61" s="11">
        <f t="shared" si="441"/>
        <v>4241192.6902960446</v>
      </c>
      <c r="AA61" s="11">
        <f t="shared" si="441"/>
        <v>5611247.5599752879</v>
      </c>
      <c r="AB61" s="11">
        <f t="shared" si="441"/>
        <v>7101704.1663728394</v>
      </c>
      <c r="AC61" s="11">
        <f t="shared" si="441"/>
        <v>9923249.7587148584</v>
      </c>
      <c r="AD61" s="11">
        <f t="shared" si="441"/>
        <v>11775518.935626514</v>
      </c>
      <c r="AE61" s="11">
        <f t="shared" si="441"/>
        <v>12289432.012997026</v>
      </c>
      <c r="AF61" s="11">
        <f t="shared" si="441"/>
        <v>7246141.5101591153</v>
      </c>
      <c r="AG61" s="11">
        <f t="shared" si="441"/>
        <v>7974280.2420591097</v>
      </c>
      <c r="AH61" s="11">
        <f t="shared" si="441"/>
        <v>8621637.6560921781</v>
      </c>
      <c r="AI61" s="11">
        <f t="shared" si="441"/>
        <v>8881023.9591175783</v>
      </c>
      <c r="AJ61" s="11">
        <f t="shared" si="441"/>
        <v>9160349.8499225825</v>
      </c>
      <c r="AK61" s="11">
        <f t="shared" si="441"/>
        <v>10404749.434073124</v>
      </c>
      <c r="AL61" s="11">
        <f t="shared" si="441"/>
        <v>11122489.456258822</v>
      </c>
      <c r="AM61" s="11">
        <f t="shared" si="441"/>
        <v>10454405.387318356</v>
      </c>
      <c r="AN61" s="11">
        <f t="shared" si="441"/>
        <v>11942785.61356739</v>
      </c>
      <c r="AO61" s="11">
        <f t="shared" si="441"/>
        <v>14516156.931008631</v>
      </c>
      <c r="AP61" s="11">
        <f t="shared" si="441"/>
        <v>15268377.011117622</v>
      </c>
      <c r="AQ61" s="11">
        <f t="shared" si="441"/>
        <v>17218909.579018887</v>
      </c>
      <c r="AR61" s="11">
        <f t="shared" si="441"/>
        <v>8044826.1208727099</v>
      </c>
      <c r="AS61" s="11">
        <f t="shared" si="441"/>
        <v>8296047.587166464</v>
      </c>
      <c r="AT61" s="11">
        <f t="shared" si="441"/>
        <v>8475389.2918473985</v>
      </c>
      <c r="AU61" s="11">
        <f t="shared" si="441"/>
        <v>8925421.900420526</v>
      </c>
      <c r="AV61" s="11">
        <f t="shared" si="441"/>
        <v>8891223.5858451556</v>
      </c>
      <c r="AW61" s="11">
        <f t="shared" si="441"/>
        <v>9919947.4071879443</v>
      </c>
      <c r="AX61" s="11">
        <f t="shared" si="441"/>
        <v>12499399.044342099</v>
      </c>
      <c r="AY61" s="11">
        <f t="shared" si="441"/>
        <v>12574592.261257906</v>
      </c>
      <c r="AZ61" s="11">
        <f t="shared" si="441"/>
        <v>10927950.611257905</v>
      </c>
      <c r="BA61" s="11">
        <f t="shared" si="441"/>
        <v>11232170.191257905</v>
      </c>
      <c r="BB61" s="11">
        <f t="shared" si="441"/>
        <v>11065089.301257905</v>
      </c>
      <c r="BC61" s="11">
        <f t="shared" si="441"/>
        <v>11307205.361257905</v>
      </c>
      <c r="BD61" s="11">
        <f t="shared" si="441"/>
        <v>-1348957.798742095</v>
      </c>
      <c r="BE61" s="11">
        <f t="shared" si="441"/>
        <v>-1131284.2187420949</v>
      </c>
      <c r="BF61" s="11">
        <f t="shared" si="441"/>
        <v>-1050216.768742095</v>
      </c>
      <c r="BG61" s="11">
        <f t="shared" si="441"/>
        <v>-791591.64874209499</v>
      </c>
      <c r="BH61" s="11">
        <f t="shared" si="441"/>
        <v>-520854.81874209497</v>
      </c>
      <c r="BI61" s="11">
        <f t="shared" si="441"/>
        <v>-341874.97874209494</v>
      </c>
      <c r="BJ61" s="11">
        <f t="shared" si="441"/>
        <v>301967.00125790504</v>
      </c>
      <c r="BK61" s="11">
        <f t="shared" si="441"/>
        <v>639328.12125790503</v>
      </c>
      <c r="BL61" s="11">
        <f t="shared" ref="BL61:BW61" si="442">BL53+BL60</f>
        <v>0.24125790502876043</v>
      </c>
      <c r="BM61" s="11">
        <f t="shared" si="442"/>
        <v>0.24125790502876043</v>
      </c>
      <c r="BN61" s="11">
        <f t="shared" si="442"/>
        <v>0.24125790502876043</v>
      </c>
      <c r="BO61" s="11">
        <f t="shared" si="442"/>
        <v>0.24125790502876043</v>
      </c>
      <c r="BP61" s="11">
        <f t="shared" si="442"/>
        <v>0.24125790502876043</v>
      </c>
      <c r="BQ61" s="11">
        <f t="shared" si="442"/>
        <v>0.24125790502876043</v>
      </c>
      <c r="BR61" s="11">
        <f t="shared" si="442"/>
        <v>0.24125790502876043</v>
      </c>
      <c r="BS61" s="11">
        <f t="shared" si="442"/>
        <v>0.24125790502876043</v>
      </c>
      <c r="BT61" s="11">
        <f t="shared" si="442"/>
        <v>0.24125790502876043</v>
      </c>
      <c r="BU61" s="11">
        <f t="shared" si="442"/>
        <v>0.24125790502876043</v>
      </c>
      <c r="BV61" s="11">
        <f t="shared" si="442"/>
        <v>0.24125790502876043</v>
      </c>
      <c r="BW61" s="11">
        <f t="shared" si="442"/>
        <v>1.2579050287604421E-3</v>
      </c>
      <c r="BX61" s="11">
        <f t="shared" ref="BX61:CI61" si="443">BX53+BX60</f>
        <v>1.2579050287604421E-3</v>
      </c>
      <c r="BY61" s="11">
        <f t="shared" si="443"/>
        <v>1.2579050287604421E-3</v>
      </c>
      <c r="BZ61" s="11">
        <f t="shared" si="443"/>
        <v>1.2579050287604421E-3</v>
      </c>
      <c r="CA61" s="11">
        <f t="shared" si="443"/>
        <v>1.2579050287604421E-3</v>
      </c>
      <c r="CB61" s="11">
        <f t="shared" si="443"/>
        <v>1.2579050287604421E-3</v>
      </c>
      <c r="CC61" s="11">
        <f t="shared" si="443"/>
        <v>1.2579050287604421E-3</v>
      </c>
      <c r="CD61" s="11">
        <f t="shared" si="443"/>
        <v>1.2579050287604421E-3</v>
      </c>
      <c r="CE61" s="11">
        <f t="shared" si="443"/>
        <v>1.2579050287604421E-3</v>
      </c>
      <c r="CF61" s="11">
        <f t="shared" si="443"/>
        <v>1.2579050287604421E-3</v>
      </c>
      <c r="CG61" s="11">
        <f t="shared" si="443"/>
        <v>1.2579050287604421E-3</v>
      </c>
      <c r="CH61" s="11">
        <f t="shared" si="443"/>
        <v>1.2579050287604421E-3</v>
      </c>
      <c r="CI61" s="11">
        <f t="shared" si="443"/>
        <v>1.2579050287604421E-3</v>
      </c>
      <c r="CJ61" s="11">
        <f t="shared" ref="CJ61:CU61" si="444">CJ53+CJ60</f>
        <v>1.2579050287604421E-3</v>
      </c>
      <c r="CK61" s="11">
        <f t="shared" si="444"/>
        <v>1.2579050287604421E-3</v>
      </c>
      <c r="CL61" s="11">
        <f t="shared" si="444"/>
        <v>1.2579050287604421E-3</v>
      </c>
      <c r="CM61" s="11">
        <f t="shared" si="444"/>
        <v>1.2579050287604421E-3</v>
      </c>
      <c r="CN61" s="11">
        <f t="shared" si="444"/>
        <v>1.2579050287604421E-3</v>
      </c>
      <c r="CO61" s="11">
        <f t="shared" si="444"/>
        <v>1.2579050287604421E-3</v>
      </c>
      <c r="CP61" s="11">
        <f t="shared" si="444"/>
        <v>1.2579050287604421E-3</v>
      </c>
      <c r="CQ61" s="11">
        <f t="shared" si="444"/>
        <v>1.2579050287604421E-3</v>
      </c>
      <c r="CR61" s="11">
        <f t="shared" si="444"/>
        <v>1.2579050287604421E-3</v>
      </c>
      <c r="CS61" s="11">
        <f t="shared" si="444"/>
        <v>1.2579050287604421E-3</v>
      </c>
      <c r="CT61" s="11">
        <f t="shared" si="444"/>
        <v>1.2579050287604421E-3</v>
      </c>
      <c r="CU61" s="11">
        <f t="shared" si="444"/>
        <v>1.2579050287604421E-3</v>
      </c>
      <c r="CV61" s="11">
        <f t="shared" ref="CV61:DH61" si="445">CV53+CV60</f>
        <v>1.2579050287604421E-3</v>
      </c>
      <c r="CW61" s="11">
        <f t="shared" si="445"/>
        <v>1.2579050287604421E-3</v>
      </c>
      <c r="CX61" s="11">
        <f t="shared" si="445"/>
        <v>1.2579050287604421E-3</v>
      </c>
      <c r="CY61" s="11">
        <f t="shared" si="445"/>
        <v>1.2579050287604421E-3</v>
      </c>
      <c r="CZ61" s="11">
        <f t="shared" si="445"/>
        <v>1.2579050287604421E-3</v>
      </c>
      <c r="DA61" s="11">
        <f t="shared" si="445"/>
        <v>1.2579050287604421E-3</v>
      </c>
      <c r="DB61" s="11">
        <f t="shared" si="445"/>
        <v>1.2579050287604421E-3</v>
      </c>
      <c r="DC61" s="11">
        <f t="shared" si="445"/>
        <v>1.2579050287604421E-3</v>
      </c>
      <c r="DD61" s="11">
        <f t="shared" si="445"/>
        <v>1.2579050287604421E-3</v>
      </c>
      <c r="DE61" s="11">
        <f t="shared" si="445"/>
        <v>1.2579050287604421E-3</v>
      </c>
      <c r="DF61" s="11">
        <f t="shared" si="445"/>
        <v>1.2579050287604421E-3</v>
      </c>
      <c r="DG61" s="11">
        <f t="shared" si="445"/>
        <v>1.2579050287604421E-3</v>
      </c>
      <c r="DH61" s="11">
        <f t="shared" si="445"/>
        <v>1.2579050287604421E-3</v>
      </c>
      <c r="DI61" s="11">
        <f t="shared" si="441"/>
        <v>1.2579050287604421E-3</v>
      </c>
      <c r="DJ61" s="11">
        <f t="shared" ref="DJ61" si="446">DJ53+DJ60</f>
        <v>1.2579050287604421E-3</v>
      </c>
      <c r="DK61" s="11">
        <f t="shared" ref="DK61" si="447">DK53+DK60</f>
        <v>1.2579050287604421E-3</v>
      </c>
      <c r="DL61" s="11">
        <f t="shared" ref="DL61" si="448">DL53+DL60</f>
        <v>1.2579050287604421E-3</v>
      </c>
      <c r="DM61" s="11">
        <f t="shared" ref="DM61" si="449">DM53+DM60</f>
        <v>1.2579050287604421E-3</v>
      </c>
      <c r="DN61" s="11">
        <f t="shared" ref="DN61" si="450">DN53+DN60</f>
        <v>1.2579050287604421E-3</v>
      </c>
      <c r="DO61" s="11">
        <f t="shared" ref="DO61" si="451">DO53+DO60</f>
        <v>1.2579050287604421E-3</v>
      </c>
      <c r="DP61" s="11">
        <f t="shared" ref="DP61" si="452">DP53+DP60</f>
        <v>1.2579050287604421E-3</v>
      </c>
      <c r="DQ61" s="11">
        <f t="shared" ref="DQ61" si="453">DQ53+DQ60</f>
        <v>1.2579050287604421E-3</v>
      </c>
      <c r="DR61" s="11">
        <f t="shared" ref="DR61" si="454">DR53+DR60</f>
        <v>1.2579050287604421E-3</v>
      </c>
      <c r="DS61" s="11">
        <f t="shared" ref="DS61" si="455">DS53+DS60</f>
        <v>1.2579050287604421E-3</v>
      </c>
      <c r="DT61" s="11">
        <f t="shared" ref="DT61" si="456">DT53+DT60</f>
        <v>1.2579050287604421E-3</v>
      </c>
      <c r="DU61" s="11">
        <f t="shared" ref="DU61" si="457">DU53+DU60</f>
        <v>1.2579050287604421E-3</v>
      </c>
      <c r="DV61" s="11">
        <f t="shared" ref="DV61" si="458">DV53+DV60</f>
        <v>1.2579050287604421E-3</v>
      </c>
      <c r="DW61" s="11">
        <f t="shared" ref="DW61" si="459">DW53+DW60</f>
        <v>1.2579050287604421E-3</v>
      </c>
    </row>
    <row r="62" spans="1:128" x14ac:dyDescent="0.2">
      <c r="C62" s="4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</row>
    <row r="63" spans="1:128" x14ac:dyDescent="0.2">
      <c r="A63" s="52" t="s">
        <v>151</v>
      </c>
      <c r="C63" s="10">
        <v>18237292</v>
      </c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7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6"/>
      <c r="DR63" s="116"/>
    </row>
    <row r="64" spans="1:128" s="112" customFormat="1" x14ac:dyDescent="0.2">
      <c r="A64" s="4"/>
      <c r="B64" s="4" t="s">
        <v>141</v>
      </c>
      <c r="C64" s="10">
        <v>25400692</v>
      </c>
      <c r="D64" s="11">
        <v>0</v>
      </c>
      <c r="E64" s="11">
        <f>D70</f>
        <v>0</v>
      </c>
      <c r="F64" s="11">
        <f t="shared" ref="F64:DK64" si="460">E70</f>
        <v>0</v>
      </c>
      <c r="G64" s="11">
        <f t="shared" si="460"/>
        <v>0</v>
      </c>
      <c r="H64" s="11">
        <f t="shared" si="460"/>
        <v>0</v>
      </c>
      <c r="I64" s="11">
        <f t="shared" si="460"/>
        <v>0</v>
      </c>
      <c r="J64" s="11">
        <f t="shared" si="460"/>
        <v>0</v>
      </c>
      <c r="K64" s="11">
        <f t="shared" si="460"/>
        <v>0</v>
      </c>
      <c r="L64" s="11">
        <f t="shared" si="460"/>
        <v>0</v>
      </c>
      <c r="M64" s="11">
        <f t="shared" si="460"/>
        <v>0</v>
      </c>
      <c r="N64" s="11">
        <f t="shared" si="460"/>
        <v>0</v>
      </c>
      <c r="O64" s="11">
        <f t="shared" si="460"/>
        <v>0</v>
      </c>
      <c r="P64" s="11">
        <f t="shared" si="460"/>
        <v>0</v>
      </c>
      <c r="Q64" s="11">
        <f t="shared" si="460"/>
        <v>0</v>
      </c>
      <c r="R64" s="11">
        <f t="shared" si="460"/>
        <v>0</v>
      </c>
      <c r="S64" s="11">
        <f t="shared" si="460"/>
        <v>0</v>
      </c>
      <c r="T64" s="11">
        <f t="shared" si="460"/>
        <v>0</v>
      </c>
      <c r="U64" s="11">
        <f t="shared" si="460"/>
        <v>0</v>
      </c>
      <c r="V64" s="11">
        <f t="shared" si="460"/>
        <v>0</v>
      </c>
      <c r="W64" s="11">
        <f t="shared" si="460"/>
        <v>0</v>
      </c>
      <c r="X64" s="11">
        <f t="shared" si="460"/>
        <v>0</v>
      </c>
      <c r="Y64" s="11">
        <f t="shared" si="460"/>
        <v>0</v>
      </c>
      <c r="Z64" s="11">
        <f t="shared" si="460"/>
        <v>0</v>
      </c>
      <c r="AA64" s="11">
        <f t="shared" si="460"/>
        <v>0</v>
      </c>
      <c r="AB64" s="11">
        <f t="shared" si="460"/>
        <v>0</v>
      </c>
      <c r="AC64" s="11">
        <f t="shared" si="460"/>
        <v>0</v>
      </c>
      <c r="AD64" s="11">
        <f t="shared" si="460"/>
        <v>0</v>
      </c>
      <c r="AE64" s="11">
        <f t="shared" si="460"/>
        <v>0</v>
      </c>
      <c r="AF64" s="11">
        <f t="shared" si="460"/>
        <v>0</v>
      </c>
      <c r="AG64" s="11">
        <f t="shared" si="460"/>
        <v>0</v>
      </c>
      <c r="AH64" s="11">
        <f t="shared" si="460"/>
        <v>0</v>
      </c>
      <c r="AI64" s="11">
        <f t="shared" si="460"/>
        <v>0</v>
      </c>
      <c r="AJ64" s="11">
        <f t="shared" si="460"/>
        <v>0</v>
      </c>
      <c r="AK64" s="11">
        <f t="shared" si="460"/>
        <v>0</v>
      </c>
      <c r="AL64" s="11">
        <f t="shared" si="460"/>
        <v>0</v>
      </c>
      <c r="AM64" s="11">
        <f t="shared" si="460"/>
        <v>0</v>
      </c>
      <c r="AN64" s="11">
        <f t="shared" si="460"/>
        <v>0</v>
      </c>
      <c r="AO64" s="11">
        <f t="shared" si="460"/>
        <v>0</v>
      </c>
      <c r="AP64" s="11">
        <f t="shared" si="460"/>
        <v>0</v>
      </c>
      <c r="AQ64" s="11">
        <f t="shared" si="460"/>
        <v>0</v>
      </c>
      <c r="AR64" s="11">
        <f t="shared" si="460"/>
        <v>0</v>
      </c>
      <c r="AS64" s="11">
        <f t="shared" si="460"/>
        <v>0</v>
      </c>
      <c r="AT64" s="11">
        <f t="shared" si="460"/>
        <v>0</v>
      </c>
      <c r="AU64" s="11">
        <f t="shared" si="460"/>
        <v>0</v>
      </c>
      <c r="AV64" s="11">
        <f t="shared" si="460"/>
        <v>0</v>
      </c>
      <c r="AW64" s="11">
        <f t="shared" si="460"/>
        <v>0</v>
      </c>
      <c r="AX64" s="11">
        <f t="shared" si="460"/>
        <v>0</v>
      </c>
      <c r="AY64" s="11">
        <f t="shared" si="460"/>
        <v>0</v>
      </c>
      <c r="AZ64" s="11">
        <f t="shared" si="460"/>
        <v>0</v>
      </c>
      <c r="BA64" s="11">
        <f t="shared" si="460"/>
        <v>0</v>
      </c>
      <c r="BB64" s="11">
        <f t="shared" si="460"/>
        <v>0</v>
      </c>
      <c r="BC64" s="11">
        <f t="shared" si="460"/>
        <v>0</v>
      </c>
      <c r="BD64" s="11">
        <f t="shared" si="460"/>
        <v>0</v>
      </c>
      <c r="BE64" s="11">
        <f t="shared" si="460"/>
        <v>0</v>
      </c>
      <c r="BF64" s="11">
        <f t="shared" si="460"/>
        <v>0</v>
      </c>
      <c r="BG64" s="11">
        <f t="shared" si="460"/>
        <v>0</v>
      </c>
      <c r="BH64" s="11">
        <f t="shared" si="460"/>
        <v>0</v>
      </c>
      <c r="BI64" s="11">
        <f t="shared" si="460"/>
        <v>0</v>
      </c>
      <c r="BJ64" s="11">
        <f t="shared" si="460"/>
        <v>0</v>
      </c>
      <c r="BK64" s="11">
        <f t="shared" si="460"/>
        <v>0</v>
      </c>
      <c r="BL64" s="11">
        <f t="shared" ref="BL64" si="461">BK70</f>
        <v>-21797.52</v>
      </c>
      <c r="BM64" s="11">
        <f t="shared" ref="BM64" si="462">BL70</f>
        <v>1128506.1096399999</v>
      </c>
      <c r="BN64" s="11">
        <f t="shared" ref="BN64" si="463">BM70</f>
        <v>57536.909639999969</v>
      </c>
      <c r="BO64" s="11">
        <f t="shared" ref="BO64" si="464">BN70</f>
        <v>-1167721.3803600001</v>
      </c>
      <c r="BP64" s="11">
        <f t="shared" ref="BP64" si="465">BO70</f>
        <v>-1631195.52036</v>
      </c>
      <c r="BQ64" s="11">
        <f t="shared" ref="BQ64" si="466">BP70</f>
        <v>-1908960.26</v>
      </c>
      <c r="BR64" s="11">
        <f t="shared" ref="BR64" si="467">BQ70</f>
        <v>-2200728.2400000002</v>
      </c>
      <c r="BS64" s="11">
        <f t="shared" ref="BS64" si="468">BR70</f>
        <v>-2017706.8300000003</v>
      </c>
      <c r="BT64" s="11">
        <f t="shared" ref="BT64" si="469">BS70</f>
        <v>-2087406.6200000003</v>
      </c>
      <c r="BU64" s="11">
        <f t="shared" ref="BU64" si="470">BT70</f>
        <v>-2050589.4300000004</v>
      </c>
      <c r="BV64" s="11">
        <f t="shared" ref="BV64" si="471">BU70</f>
        <v>-2183856.5000000005</v>
      </c>
      <c r="BW64" s="11">
        <f t="shared" ref="BW64" si="472">BV70</f>
        <v>-2302303.0500000003</v>
      </c>
      <c r="BX64" s="11">
        <f t="shared" ref="BX64" si="473">BW70</f>
        <v>-2236606.3800000004</v>
      </c>
      <c r="BY64" s="11">
        <f t="shared" ref="BY64" si="474">BX70</f>
        <v>-1146242.2800000003</v>
      </c>
      <c r="BZ64" s="11">
        <f t="shared" ref="BZ64" si="475">BY70</f>
        <v>-3648146.3600000003</v>
      </c>
      <c r="CA64" s="11">
        <f t="shared" ref="CA64" si="476">BZ70</f>
        <v>-3664790.95</v>
      </c>
      <c r="CB64" s="11">
        <f t="shared" ref="CB64" si="477">CA70</f>
        <v>-3306291.52</v>
      </c>
      <c r="CC64" s="11">
        <f t="shared" ref="CC64" si="478">CB70</f>
        <v>-1045661.9099999997</v>
      </c>
      <c r="CD64" s="11">
        <f t="shared" ref="CD64" si="479">CC70</f>
        <v>-1092831.6199999996</v>
      </c>
      <c r="CE64" s="11">
        <f t="shared" ref="CE64" si="480">CD70</f>
        <v>-1274468.8299999996</v>
      </c>
      <c r="CF64" s="11">
        <f t="shared" ref="CF64" si="481">CE70</f>
        <v>-1516494.0099999995</v>
      </c>
      <c r="CG64" s="11">
        <f t="shared" ref="CG64" si="482">CF70</f>
        <v>-2038771.5699999996</v>
      </c>
      <c r="CH64" s="11">
        <f t="shared" ref="CH64" si="483">CG70</f>
        <v>-2556481.0399999996</v>
      </c>
      <c r="CI64" s="11">
        <f t="shared" ref="CI64" si="484">CH70</f>
        <v>-1196934.3699999996</v>
      </c>
      <c r="CJ64" s="11">
        <f t="shared" ref="CJ64" si="485">CI70</f>
        <v>-1448346.7099999997</v>
      </c>
      <c r="CK64" s="11">
        <f t="shared" ref="CK64" si="486">CJ70</f>
        <v>-888719.02999999968</v>
      </c>
      <c r="CL64" s="11">
        <f t="shared" ref="CL64" si="487">CK70</f>
        <v>-1439825.0199999996</v>
      </c>
      <c r="CM64" s="11">
        <f t="shared" ref="CM64" si="488">CL70</f>
        <v>-1262516.3399999996</v>
      </c>
      <c r="CN64" s="11">
        <f t="shared" ref="CN64" si="489">CM70</f>
        <v>-128415.49999999953</v>
      </c>
      <c r="CO64" s="11">
        <f t="shared" ref="CO64" si="490">CN70</f>
        <v>2238409.3200000003</v>
      </c>
      <c r="CP64" s="11">
        <f t="shared" ref="CP64" si="491">CO70</f>
        <v>2367240.7900000005</v>
      </c>
      <c r="CQ64" s="11">
        <f t="shared" ref="CQ64" si="492">CP70</f>
        <v>2625448.8000000007</v>
      </c>
      <c r="CR64" s="11">
        <f t="shared" ref="CR64" si="493">CQ70</f>
        <v>3089983.8800000008</v>
      </c>
      <c r="CS64" s="11">
        <f t="shared" ref="CS64" si="494">CR70</f>
        <v>3738147.2000000007</v>
      </c>
      <c r="CT64" s="11">
        <f t="shared" ref="CT64" si="495">CS70</f>
        <v>4711338.2700000005</v>
      </c>
      <c r="CU64" s="11">
        <f t="shared" ref="CU64" si="496">CT70</f>
        <v>4906063.5200000005</v>
      </c>
      <c r="CV64" s="11">
        <f t="shared" ref="CV64" si="497">CU70</f>
        <v>7355292.0300000003</v>
      </c>
      <c r="CW64" s="11">
        <f t="shared" ref="CW64" si="498">CV70</f>
        <v>9166565.8300000001</v>
      </c>
      <c r="CX64" s="11">
        <f t="shared" ref="CX64" si="499">CW70</f>
        <v>8293706.8300000001</v>
      </c>
      <c r="CY64" s="11">
        <f t="shared" ref="CY64" si="500">CX70</f>
        <v>7827485.4199999999</v>
      </c>
      <c r="CZ64" s="11">
        <f t="shared" ref="CZ64" si="501">CY70</f>
        <v>9113979.3100000005</v>
      </c>
      <c r="DA64" s="11">
        <f t="shared" ref="DA64" si="502">CZ70</f>
        <v>2289800.0200000005</v>
      </c>
      <c r="DB64" s="11">
        <f t="shared" ref="DB64" si="503">DA70</f>
        <v>2683787.5100000007</v>
      </c>
      <c r="DC64" s="11">
        <f t="shared" ref="DC64" si="504">DB70</f>
        <v>2837756.8700000006</v>
      </c>
      <c r="DD64" s="11">
        <f t="shared" ref="DD64" si="505">DC70</f>
        <v>3140933.4600000004</v>
      </c>
      <c r="DE64" s="11">
        <f t="shared" ref="DE64" si="506">DD70</f>
        <v>3020474.5700000003</v>
      </c>
      <c r="DF64" s="11">
        <f t="shared" ref="DF64" si="507">DE70</f>
        <v>2833373.5500000003</v>
      </c>
      <c r="DG64" s="11">
        <f t="shared" ref="DG64" si="508">DF70</f>
        <v>3198698.8200000003</v>
      </c>
      <c r="DH64" s="11">
        <f t="shared" ref="DH64" si="509">DG70</f>
        <v>3361414.39</v>
      </c>
      <c r="DI64" s="11">
        <f t="shared" ref="DI64" si="510">DH70</f>
        <v>2430571.5500000003</v>
      </c>
      <c r="DJ64" s="11">
        <f t="shared" si="460"/>
        <v>2180102.7100000004</v>
      </c>
      <c r="DK64" s="11">
        <f t="shared" si="460"/>
        <v>3003945.8700000006</v>
      </c>
      <c r="DL64" s="11">
        <f t="shared" ref="DL64" si="511">DK70</f>
        <v>1492202.4600000007</v>
      </c>
      <c r="DM64" s="11">
        <f t="shared" ref="DM64" si="512">DL70</f>
        <v>-2712925.9299999997</v>
      </c>
      <c r="DN64" s="11">
        <f t="shared" ref="DN64" si="513">DM70</f>
        <v>-3470036.2199999997</v>
      </c>
      <c r="DO64" s="11">
        <f t="shared" ref="DO64" si="514">DN70</f>
        <v>-4142053.17</v>
      </c>
      <c r="DP64" s="11">
        <f t="shared" ref="DP64" si="515">DO70</f>
        <v>-3428196.87</v>
      </c>
      <c r="DQ64" s="11">
        <f t="shared" ref="DQ64" si="516">DP70</f>
        <v>-3053857.0500000003</v>
      </c>
      <c r="DR64" s="11">
        <f>DQ70</f>
        <v>-1711649.1600000004</v>
      </c>
      <c r="DS64" s="11">
        <f t="shared" ref="DS64:DW64" si="517">DR70</f>
        <v>-3508298.2100000004</v>
      </c>
      <c r="DT64" s="11">
        <f t="shared" si="517"/>
        <v>-3816316.45</v>
      </c>
      <c r="DU64" s="11">
        <f t="shared" si="517"/>
        <v>-3929191.48</v>
      </c>
      <c r="DV64" s="11">
        <f t="shared" si="517"/>
        <v>-4895814.97</v>
      </c>
      <c r="DW64" s="11">
        <f t="shared" si="517"/>
        <v>-4895814.97</v>
      </c>
      <c r="DX64" s="4"/>
    </row>
    <row r="65" spans="1:128" s="112" customFormat="1" x14ac:dyDescent="0.2">
      <c r="B65" s="111" t="s">
        <v>142</v>
      </c>
      <c r="C65" s="7"/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0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5">
        <v>0</v>
      </c>
      <c r="AX65" s="15"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0</v>
      </c>
      <c r="BE65" s="15">
        <v>0</v>
      </c>
      <c r="BF65" s="15">
        <v>0</v>
      </c>
      <c r="BG65" s="15">
        <v>0</v>
      </c>
      <c r="BH65" s="15">
        <v>0</v>
      </c>
      <c r="BI65" s="15">
        <v>0</v>
      </c>
      <c r="BJ65" s="15">
        <v>0</v>
      </c>
      <c r="BK65" s="15">
        <v>0</v>
      </c>
      <c r="BL65" s="15">
        <v>0</v>
      </c>
      <c r="BM65" s="15">
        <v>0</v>
      </c>
      <c r="BN65" s="15">
        <v>0</v>
      </c>
      <c r="BO65" s="15">
        <v>0</v>
      </c>
      <c r="BP65" s="15">
        <v>-427649.97963999998</v>
      </c>
      <c r="BQ65" s="15">
        <v>0</v>
      </c>
      <c r="BR65" s="15">
        <v>0</v>
      </c>
      <c r="BS65" s="15">
        <v>0</v>
      </c>
      <c r="BT65" s="15">
        <v>0</v>
      </c>
      <c r="BU65" s="15">
        <v>0</v>
      </c>
      <c r="BV65" s="15">
        <v>0</v>
      </c>
      <c r="BW65" s="15">
        <v>0</v>
      </c>
      <c r="BX65" s="15">
        <v>0</v>
      </c>
      <c r="BY65" s="15">
        <v>0</v>
      </c>
      <c r="BZ65" s="15">
        <v>0</v>
      </c>
      <c r="CA65" s="15">
        <v>0</v>
      </c>
      <c r="CB65" s="15">
        <v>2236606.3800000004</v>
      </c>
      <c r="CC65" s="15">
        <v>0</v>
      </c>
      <c r="CD65" s="15">
        <v>0</v>
      </c>
      <c r="CE65" s="15">
        <v>0</v>
      </c>
      <c r="CF65" s="15">
        <v>0</v>
      </c>
      <c r="CG65" s="15">
        <v>0</v>
      </c>
      <c r="CH65" s="15">
        <v>0</v>
      </c>
      <c r="CI65" s="15">
        <v>0</v>
      </c>
      <c r="CJ65" s="15">
        <v>0</v>
      </c>
      <c r="CK65" s="15">
        <v>0</v>
      </c>
      <c r="CL65" s="15">
        <v>0</v>
      </c>
      <c r="CM65" s="15">
        <v>0</v>
      </c>
      <c r="CN65" s="15">
        <v>1448346.7099999997</v>
      </c>
      <c r="CO65" s="15">
        <v>0</v>
      </c>
      <c r="CP65" s="15">
        <v>0</v>
      </c>
      <c r="CQ65" s="15">
        <v>0</v>
      </c>
      <c r="CR65" s="15">
        <v>0</v>
      </c>
      <c r="CS65" s="15">
        <v>0</v>
      </c>
      <c r="CT65" s="15">
        <v>0</v>
      </c>
      <c r="CU65" s="15">
        <v>0</v>
      </c>
      <c r="CV65" s="15">
        <v>0</v>
      </c>
      <c r="CW65" s="15">
        <v>0</v>
      </c>
      <c r="CX65" s="15">
        <v>0</v>
      </c>
      <c r="CY65" s="15">
        <v>0</v>
      </c>
      <c r="CZ65" s="15">
        <v>-7355292.0300000003</v>
      </c>
      <c r="DA65" s="15">
        <v>0</v>
      </c>
      <c r="DB65" s="15">
        <v>0</v>
      </c>
      <c r="DC65" s="15">
        <v>0</v>
      </c>
      <c r="DD65" s="15">
        <v>0</v>
      </c>
      <c r="DE65" s="15">
        <v>0</v>
      </c>
      <c r="DF65" s="15">
        <v>0</v>
      </c>
      <c r="DG65" s="15">
        <v>0</v>
      </c>
      <c r="DH65" s="15">
        <v>0</v>
      </c>
      <c r="DI65" s="15">
        <v>0</v>
      </c>
      <c r="DJ65" s="15">
        <v>0</v>
      </c>
      <c r="DK65" s="15">
        <v>0</v>
      </c>
      <c r="DL65" s="14">
        <v>-3361414.39</v>
      </c>
      <c r="DM65" s="15">
        <v>0</v>
      </c>
      <c r="DN65" s="15">
        <v>0</v>
      </c>
      <c r="DO65" s="15">
        <v>0</v>
      </c>
      <c r="DP65" s="15">
        <v>0</v>
      </c>
      <c r="DQ65" s="15">
        <v>0</v>
      </c>
      <c r="DR65" s="15">
        <v>0</v>
      </c>
      <c r="DS65" s="15">
        <v>0</v>
      </c>
      <c r="DT65" s="15">
        <v>0</v>
      </c>
      <c r="DU65" s="15">
        <v>0</v>
      </c>
      <c r="DV65" s="15"/>
      <c r="DW65" s="15"/>
    </row>
    <row r="66" spans="1:128" s="111" customFormat="1" x14ac:dyDescent="0.2">
      <c r="A66" s="112"/>
      <c r="B66" s="111" t="s">
        <v>152</v>
      </c>
      <c r="C66" s="7"/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0</v>
      </c>
      <c r="AX66" s="15">
        <v>0</v>
      </c>
      <c r="AY66" s="15">
        <v>0</v>
      </c>
      <c r="AZ66" s="15">
        <v>0</v>
      </c>
      <c r="BA66" s="15">
        <v>0</v>
      </c>
      <c r="BB66" s="15">
        <v>0</v>
      </c>
      <c r="BC66" s="15">
        <v>0</v>
      </c>
      <c r="BD66" s="15">
        <v>0</v>
      </c>
      <c r="BE66" s="15">
        <v>0</v>
      </c>
      <c r="BF66" s="15">
        <v>0</v>
      </c>
      <c r="BG66" s="15">
        <v>0</v>
      </c>
      <c r="BH66" s="15">
        <v>0</v>
      </c>
      <c r="BI66" s="15">
        <v>0</v>
      </c>
      <c r="BJ66" s="15">
        <v>0</v>
      </c>
      <c r="BK66" s="15">
        <v>0</v>
      </c>
      <c r="BL66" s="15">
        <v>449447.49963999999</v>
      </c>
      <c r="BM66" s="15">
        <v>0</v>
      </c>
      <c r="BN66" s="15">
        <v>0</v>
      </c>
      <c r="BO66" s="15">
        <v>0</v>
      </c>
      <c r="BP66" s="15">
        <v>0</v>
      </c>
      <c r="BQ66" s="15">
        <v>0</v>
      </c>
      <c r="BR66" s="15">
        <v>0</v>
      </c>
      <c r="BS66" s="15">
        <v>0</v>
      </c>
      <c r="BT66" s="15">
        <v>0</v>
      </c>
      <c r="BU66" s="15">
        <v>0</v>
      </c>
      <c r="BV66" s="15">
        <v>0</v>
      </c>
      <c r="BW66" s="15">
        <v>0</v>
      </c>
      <c r="BX66" s="15">
        <v>0</v>
      </c>
      <c r="BY66" s="15">
        <v>0</v>
      </c>
      <c r="BZ66" s="15">
        <v>0</v>
      </c>
      <c r="CA66" s="15">
        <v>0</v>
      </c>
      <c r="CB66" s="15">
        <v>0</v>
      </c>
      <c r="CC66" s="15">
        <v>0</v>
      </c>
      <c r="CD66" s="15">
        <v>0</v>
      </c>
      <c r="CE66" s="15">
        <v>0</v>
      </c>
      <c r="CF66" s="15">
        <v>0</v>
      </c>
      <c r="CG66" s="15">
        <v>0</v>
      </c>
      <c r="CH66" s="15">
        <v>0</v>
      </c>
      <c r="CI66" s="15">
        <v>0</v>
      </c>
      <c r="CJ66" s="15">
        <v>0</v>
      </c>
      <c r="CK66" s="15">
        <v>0</v>
      </c>
      <c r="CL66" s="15">
        <v>0</v>
      </c>
      <c r="CM66" s="15">
        <v>0</v>
      </c>
      <c r="CN66" s="15">
        <v>0</v>
      </c>
      <c r="CO66" s="15">
        <v>0</v>
      </c>
      <c r="CP66" s="15">
        <v>0</v>
      </c>
      <c r="CQ66" s="15">
        <v>0</v>
      </c>
      <c r="CR66" s="15">
        <v>0</v>
      </c>
      <c r="CS66" s="15">
        <v>0</v>
      </c>
      <c r="CT66" s="15">
        <v>0</v>
      </c>
      <c r="CU66" s="15">
        <v>0</v>
      </c>
      <c r="CV66" s="15">
        <v>0</v>
      </c>
      <c r="CW66" s="15">
        <v>0</v>
      </c>
      <c r="CX66" s="15">
        <v>0</v>
      </c>
      <c r="CY66" s="15">
        <v>0</v>
      </c>
      <c r="CZ66" s="15">
        <v>0</v>
      </c>
      <c r="DA66" s="15">
        <v>0</v>
      </c>
      <c r="DB66" s="15">
        <v>0</v>
      </c>
      <c r="DC66" s="15">
        <v>0</v>
      </c>
      <c r="DD66" s="15">
        <v>0</v>
      </c>
      <c r="DE66" s="15">
        <v>0</v>
      </c>
      <c r="DF66" s="15">
        <v>0</v>
      </c>
      <c r="DG66" s="15">
        <v>0</v>
      </c>
      <c r="DH66" s="15">
        <v>0</v>
      </c>
      <c r="DI66" s="15">
        <v>0</v>
      </c>
      <c r="DJ66" s="15">
        <v>0</v>
      </c>
      <c r="DK66" s="15">
        <v>0</v>
      </c>
      <c r="DL66" s="15">
        <v>0</v>
      </c>
      <c r="DM66" s="15">
        <v>0</v>
      </c>
      <c r="DN66" s="15">
        <v>0</v>
      </c>
      <c r="DO66" s="15">
        <v>0</v>
      </c>
      <c r="DP66" s="15">
        <v>0</v>
      </c>
      <c r="DQ66" s="15">
        <v>0</v>
      </c>
      <c r="DR66" s="15">
        <v>0</v>
      </c>
      <c r="DS66" s="15">
        <v>0</v>
      </c>
      <c r="DT66" s="15">
        <v>0</v>
      </c>
      <c r="DU66" s="15">
        <v>0</v>
      </c>
      <c r="DV66" s="15"/>
      <c r="DW66" s="15"/>
      <c r="DX66" s="112"/>
    </row>
    <row r="67" spans="1:128" s="111" customFormat="1" x14ac:dyDescent="0.2">
      <c r="A67" s="112"/>
      <c r="B67" s="111" t="s">
        <v>536</v>
      </c>
      <c r="C67" s="7"/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0</v>
      </c>
      <c r="AX67" s="15">
        <v>0</v>
      </c>
      <c r="AY67" s="15">
        <v>0</v>
      </c>
      <c r="AZ67" s="15">
        <v>0</v>
      </c>
      <c r="BA67" s="15">
        <v>0</v>
      </c>
      <c r="BB67" s="15">
        <v>0</v>
      </c>
      <c r="BC67" s="15">
        <v>0</v>
      </c>
      <c r="BD67" s="15">
        <v>0</v>
      </c>
      <c r="BE67" s="15">
        <v>0</v>
      </c>
      <c r="BF67" s="15">
        <v>0</v>
      </c>
      <c r="BG67" s="15">
        <v>0</v>
      </c>
      <c r="BH67" s="15">
        <v>0</v>
      </c>
      <c r="BI67" s="15">
        <v>0</v>
      </c>
      <c r="BJ67" s="15">
        <v>0</v>
      </c>
      <c r="BK67" s="15">
        <v>0</v>
      </c>
      <c r="BL67" s="15">
        <v>0</v>
      </c>
      <c r="BM67" s="15">
        <v>0</v>
      </c>
      <c r="BN67" s="15">
        <v>0</v>
      </c>
      <c r="BO67" s="15">
        <v>0</v>
      </c>
      <c r="BP67" s="15">
        <v>0</v>
      </c>
      <c r="BQ67" s="15">
        <v>0</v>
      </c>
      <c r="BR67" s="15">
        <v>0</v>
      </c>
      <c r="BS67" s="15">
        <v>0</v>
      </c>
      <c r="BT67" s="15">
        <v>0</v>
      </c>
      <c r="BU67" s="15">
        <v>0</v>
      </c>
      <c r="BV67" s="15">
        <v>0</v>
      </c>
      <c r="BW67" s="15">
        <v>0</v>
      </c>
      <c r="BX67" s="15">
        <v>0</v>
      </c>
      <c r="BY67" s="15">
        <v>0</v>
      </c>
      <c r="BZ67" s="15">
        <v>0</v>
      </c>
      <c r="CA67" s="15">
        <v>0</v>
      </c>
      <c r="CB67" s="15">
        <v>0</v>
      </c>
      <c r="CC67" s="15">
        <v>0</v>
      </c>
      <c r="CD67" s="15">
        <v>0</v>
      </c>
      <c r="CE67" s="15">
        <v>0</v>
      </c>
      <c r="CF67" s="15">
        <v>0</v>
      </c>
      <c r="CG67" s="15">
        <v>0</v>
      </c>
      <c r="CH67" s="15">
        <v>0</v>
      </c>
      <c r="CI67" s="15">
        <v>0</v>
      </c>
      <c r="CJ67" s="15">
        <v>0</v>
      </c>
      <c r="CK67" s="15">
        <v>0</v>
      </c>
      <c r="CL67" s="15">
        <v>0</v>
      </c>
      <c r="CM67" s="15">
        <v>0</v>
      </c>
      <c r="CN67" s="15">
        <v>0</v>
      </c>
      <c r="CO67" s="15">
        <v>0</v>
      </c>
      <c r="CP67" s="15">
        <v>0</v>
      </c>
      <c r="CQ67" s="15">
        <v>0</v>
      </c>
      <c r="CR67" s="15">
        <v>0</v>
      </c>
      <c r="CS67" s="15">
        <v>0</v>
      </c>
      <c r="CT67" s="15">
        <v>0</v>
      </c>
      <c r="CU67" s="15">
        <v>0</v>
      </c>
      <c r="CV67" s="15">
        <v>0</v>
      </c>
      <c r="CW67" s="15">
        <v>0</v>
      </c>
      <c r="CX67" s="15">
        <v>0</v>
      </c>
      <c r="CY67" s="15">
        <v>0</v>
      </c>
      <c r="CZ67" s="15">
        <v>0</v>
      </c>
      <c r="DA67" s="15">
        <v>0</v>
      </c>
      <c r="DB67" s="15">
        <v>0</v>
      </c>
      <c r="DC67" s="15">
        <v>0</v>
      </c>
      <c r="DD67" s="15">
        <v>0</v>
      </c>
      <c r="DE67" s="15">
        <v>0</v>
      </c>
      <c r="DF67" s="15">
        <v>0</v>
      </c>
      <c r="DG67" s="15">
        <v>0</v>
      </c>
      <c r="DH67" s="15">
        <v>0</v>
      </c>
      <c r="DI67" s="15">
        <v>0</v>
      </c>
      <c r="DJ67" s="15">
        <v>0</v>
      </c>
      <c r="DK67" s="116">
        <v>0</v>
      </c>
      <c r="DL67" s="116">
        <v>0</v>
      </c>
      <c r="DM67" s="116">
        <v>0</v>
      </c>
      <c r="DN67" s="116">
        <v>0</v>
      </c>
      <c r="DO67" s="116">
        <v>0</v>
      </c>
      <c r="DP67" s="116">
        <v>0</v>
      </c>
      <c r="DQ67" s="116">
        <v>0</v>
      </c>
      <c r="DR67" s="116">
        <v>0</v>
      </c>
      <c r="DS67" s="116">
        <v>0</v>
      </c>
      <c r="DT67" s="116">
        <v>0.2</v>
      </c>
      <c r="DU67" s="116">
        <v>0.17</v>
      </c>
      <c r="DV67" s="116"/>
      <c r="DW67" s="116"/>
      <c r="DX67" s="112"/>
    </row>
    <row r="68" spans="1:128" x14ac:dyDescent="0.2">
      <c r="A68" s="111"/>
      <c r="B68" s="111" t="s">
        <v>150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0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15">
        <v>0</v>
      </c>
      <c r="AX68" s="15">
        <v>0</v>
      </c>
      <c r="AY68" s="15">
        <v>0</v>
      </c>
      <c r="AZ68" s="15">
        <v>0</v>
      </c>
      <c r="BA68" s="15">
        <v>0</v>
      </c>
      <c r="BB68" s="15">
        <v>0</v>
      </c>
      <c r="BC68" s="15">
        <v>0</v>
      </c>
      <c r="BD68" s="15">
        <v>0</v>
      </c>
      <c r="BE68" s="15">
        <v>0</v>
      </c>
      <c r="BF68" s="15">
        <v>0</v>
      </c>
      <c r="BG68" s="15">
        <v>0</v>
      </c>
      <c r="BH68" s="15">
        <v>0</v>
      </c>
      <c r="BI68" s="15">
        <v>0</v>
      </c>
      <c r="BJ68" s="15">
        <v>0</v>
      </c>
      <c r="BK68" s="15">
        <v>-21797.52</v>
      </c>
      <c r="BL68" s="15">
        <v>700856.13</v>
      </c>
      <c r="BM68" s="15">
        <v>-1070969.2</v>
      </c>
      <c r="BN68" s="15">
        <v>-1225258.29</v>
      </c>
      <c r="BO68" s="15">
        <v>-463474.14</v>
      </c>
      <c r="BP68" s="15">
        <v>149885.24</v>
      </c>
      <c r="BQ68" s="15">
        <v>-291767.98</v>
      </c>
      <c r="BR68" s="15">
        <v>183021.41</v>
      </c>
      <c r="BS68" s="15">
        <v>-69699.789999999994</v>
      </c>
      <c r="BT68" s="15">
        <v>36817.19</v>
      </c>
      <c r="BU68" s="15">
        <v>-133267.07</v>
      </c>
      <c r="BV68" s="15">
        <v>-118446.55</v>
      </c>
      <c r="BW68" s="15">
        <v>65696.67</v>
      </c>
      <c r="BX68" s="15">
        <v>1090364.1000000001</v>
      </c>
      <c r="BY68" s="15">
        <v>-2501904.08</v>
      </c>
      <c r="BZ68" s="15">
        <v>-16644.59</v>
      </c>
      <c r="CA68" s="15">
        <v>358499.43</v>
      </c>
      <c r="CB68" s="15">
        <v>24023.23</v>
      </c>
      <c r="CC68" s="15">
        <v>-47169.71</v>
      </c>
      <c r="CD68" s="15">
        <v>-181637.21</v>
      </c>
      <c r="CE68" s="15">
        <v>-242025.18</v>
      </c>
      <c r="CF68" s="15">
        <v>-522277.56</v>
      </c>
      <c r="CG68" s="15">
        <v>-517709.47</v>
      </c>
      <c r="CH68" s="15">
        <v>1359546.67</v>
      </c>
      <c r="CI68" s="15">
        <v>-251412.34</v>
      </c>
      <c r="CJ68" s="15">
        <v>559627.68000000005</v>
      </c>
      <c r="CK68" s="15">
        <v>-551105.99</v>
      </c>
      <c r="CL68" s="15">
        <v>177308.68</v>
      </c>
      <c r="CM68" s="15">
        <v>1134100.8400000001</v>
      </c>
      <c r="CN68" s="15">
        <v>918478.11</v>
      </c>
      <c r="CO68" s="15">
        <v>128831.47</v>
      </c>
      <c r="CP68" s="15">
        <v>258208.01</v>
      </c>
      <c r="CQ68" s="15">
        <v>464535.08</v>
      </c>
      <c r="CR68" s="15">
        <v>648163.31999999995</v>
      </c>
      <c r="CS68" s="15">
        <v>973191.07</v>
      </c>
      <c r="CT68" s="15">
        <v>194725.25</v>
      </c>
      <c r="CU68" s="15">
        <v>2449228.5099999998</v>
      </c>
      <c r="CV68" s="15">
        <v>1811273.8</v>
      </c>
      <c r="CW68" s="15">
        <v>-872859</v>
      </c>
      <c r="CX68" s="15">
        <v>-466221.41</v>
      </c>
      <c r="CY68" s="15">
        <v>1286493.8899999999</v>
      </c>
      <c r="CZ68" s="15">
        <v>531112.74</v>
      </c>
      <c r="DA68" s="15">
        <v>393987.49</v>
      </c>
      <c r="DB68" s="15">
        <v>153969.35999999999</v>
      </c>
      <c r="DC68" s="15">
        <v>303176.59000000003</v>
      </c>
      <c r="DD68" s="15">
        <v>-120458.89</v>
      </c>
      <c r="DE68" s="15">
        <v>-187101.02</v>
      </c>
      <c r="DF68" s="15">
        <v>365325.27</v>
      </c>
      <c r="DG68" s="15">
        <v>162715.57</v>
      </c>
      <c r="DH68" s="14">
        <f>'Sch31&amp;31T Deferral Calc'!C24</f>
        <v>-930842.84</v>
      </c>
      <c r="DI68" s="14">
        <f>'Sch31&amp;31T Deferral Calc'!D24</f>
        <v>-250468.84</v>
      </c>
      <c r="DJ68" s="14">
        <f>'Sch31&amp;31T Deferral Calc'!E24</f>
        <v>823843.16</v>
      </c>
      <c r="DK68" s="14">
        <f>'Sch31&amp;31T Deferral Calc'!F24</f>
        <v>-1511743.41</v>
      </c>
      <c r="DL68" s="14">
        <f>'Sch31&amp;31T Deferral Calc'!G24</f>
        <v>-843714</v>
      </c>
      <c r="DM68" s="14">
        <f>'Sch31&amp;31T Deferral Calc'!H24</f>
        <v>-757110.29</v>
      </c>
      <c r="DN68" s="14">
        <f>'Sch31&amp;31T Deferral Calc'!I24</f>
        <v>-672016.95</v>
      </c>
      <c r="DO68" s="14">
        <f>'Sch31&amp;31T Deferral Calc'!J24</f>
        <v>713856.3</v>
      </c>
      <c r="DP68" s="14">
        <f>'Sch31&amp;31T Deferral Calc'!K24</f>
        <v>374339.82</v>
      </c>
      <c r="DQ68" s="14">
        <f>'Sch31&amp;31T Deferral Calc'!L24</f>
        <v>1342207.89</v>
      </c>
      <c r="DR68" s="14">
        <f>'Sch31&amp;31T Deferral Calc'!M24</f>
        <v>-1796649.05</v>
      </c>
      <c r="DS68" s="14">
        <f>'Sch31&amp;31T Deferral Calc'!N24</f>
        <v>-308018.24</v>
      </c>
      <c r="DT68" s="14">
        <f>'Sch31&amp;31T Deferral Calc'!O24+'Sch31&amp;31T Deferral Calc'!P24</f>
        <v>-112875.22999999998</v>
      </c>
      <c r="DU68" s="14">
        <f>'Sch31&amp;31T Deferral Calc'!Q24</f>
        <v>-966623.66</v>
      </c>
      <c r="DV68" s="14"/>
      <c r="DW68" s="14"/>
      <c r="DX68" s="111"/>
    </row>
    <row r="69" spans="1:128" x14ac:dyDescent="0.2">
      <c r="B69" s="4" t="s">
        <v>144</v>
      </c>
      <c r="D69" s="16">
        <f t="shared" ref="D69:DK69" si="518">SUM(D65:D68)</f>
        <v>0</v>
      </c>
      <c r="E69" s="16">
        <f t="shared" si="518"/>
        <v>0</v>
      </c>
      <c r="F69" s="16">
        <f t="shared" si="518"/>
        <v>0</v>
      </c>
      <c r="G69" s="16">
        <f t="shared" si="518"/>
        <v>0</v>
      </c>
      <c r="H69" s="16">
        <f t="shared" si="518"/>
        <v>0</v>
      </c>
      <c r="I69" s="16">
        <f t="shared" si="518"/>
        <v>0</v>
      </c>
      <c r="J69" s="16">
        <f t="shared" si="518"/>
        <v>0</v>
      </c>
      <c r="K69" s="16">
        <f t="shared" si="518"/>
        <v>0</v>
      </c>
      <c r="L69" s="16">
        <f t="shared" si="518"/>
        <v>0</v>
      </c>
      <c r="M69" s="16">
        <f t="shared" si="518"/>
        <v>0</v>
      </c>
      <c r="N69" s="16">
        <f t="shared" si="518"/>
        <v>0</v>
      </c>
      <c r="O69" s="16">
        <f t="shared" si="518"/>
        <v>0</v>
      </c>
      <c r="P69" s="16">
        <f t="shared" si="518"/>
        <v>0</v>
      </c>
      <c r="Q69" s="16">
        <f t="shared" si="518"/>
        <v>0</v>
      </c>
      <c r="R69" s="16">
        <f t="shared" si="518"/>
        <v>0</v>
      </c>
      <c r="S69" s="16">
        <f t="shared" si="518"/>
        <v>0</v>
      </c>
      <c r="T69" s="16">
        <f t="shared" si="518"/>
        <v>0</v>
      </c>
      <c r="U69" s="16">
        <f t="shared" si="518"/>
        <v>0</v>
      </c>
      <c r="V69" s="16">
        <f t="shared" si="518"/>
        <v>0</v>
      </c>
      <c r="W69" s="16">
        <f t="shared" si="518"/>
        <v>0</v>
      </c>
      <c r="X69" s="16">
        <f t="shared" si="518"/>
        <v>0</v>
      </c>
      <c r="Y69" s="16">
        <f t="shared" si="518"/>
        <v>0</v>
      </c>
      <c r="Z69" s="16">
        <f t="shared" si="518"/>
        <v>0</v>
      </c>
      <c r="AA69" s="16">
        <f t="shared" si="518"/>
        <v>0</v>
      </c>
      <c r="AB69" s="16">
        <f t="shared" si="518"/>
        <v>0</v>
      </c>
      <c r="AC69" s="16">
        <f t="shared" si="518"/>
        <v>0</v>
      </c>
      <c r="AD69" s="16">
        <f t="shared" si="518"/>
        <v>0</v>
      </c>
      <c r="AE69" s="16">
        <f t="shared" si="518"/>
        <v>0</v>
      </c>
      <c r="AF69" s="16">
        <f t="shared" si="518"/>
        <v>0</v>
      </c>
      <c r="AG69" s="16">
        <f t="shared" si="518"/>
        <v>0</v>
      </c>
      <c r="AH69" s="16">
        <f t="shared" si="518"/>
        <v>0</v>
      </c>
      <c r="AI69" s="16">
        <f t="shared" si="518"/>
        <v>0</v>
      </c>
      <c r="AJ69" s="16">
        <f t="shared" si="518"/>
        <v>0</v>
      </c>
      <c r="AK69" s="16">
        <f t="shared" si="518"/>
        <v>0</v>
      </c>
      <c r="AL69" s="16">
        <f t="shared" si="518"/>
        <v>0</v>
      </c>
      <c r="AM69" s="16">
        <f t="shared" si="518"/>
        <v>0</v>
      </c>
      <c r="AN69" s="16">
        <f t="shared" si="518"/>
        <v>0</v>
      </c>
      <c r="AO69" s="16">
        <f t="shared" si="518"/>
        <v>0</v>
      </c>
      <c r="AP69" s="16">
        <f t="shared" si="518"/>
        <v>0</v>
      </c>
      <c r="AQ69" s="16">
        <f t="shared" si="518"/>
        <v>0</v>
      </c>
      <c r="AR69" s="16">
        <f t="shared" si="518"/>
        <v>0</v>
      </c>
      <c r="AS69" s="16">
        <f t="shared" si="518"/>
        <v>0</v>
      </c>
      <c r="AT69" s="16">
        <f t="shared" si="518"/>
        <v>0</v>
      </c>
      <c r="AU69" s="16">
        <f t="shared" si="518"/>
        <v>0</v>
      </c>
      <c r="AV69" s="16">
        <f t="shared" si="518"/>
        <v>0</v>
      </c>
      <c r="AW69" s="16">
        <f t="shared" si="518"/>
        <v>0</v>
      </c>
      <c r="AX69" s="16">
        <f t="shared" si="518"/>
        <v>0</v>
      </c>
      <c r="AY69" s="16">
        <f t="shared" si="518"/>
        <v>0</v>
      </c>
      <c r="AZ69" s="16">
        <f t="shared" si="518"/>
        <v>0</v>
      </c>
      <c r="BA69" s="16">
        <f t="shared" si="518"/>
        <v>0</v>
      </c>
      <c r="BB69" s="16">
        <f t="shared" si="518"/>
        <v>0</v>
      </c>
      <c r="BC69" s="16">
        <f t="shared" si="518"/>
        <v>0</v>
      </c>
      <c r="BD69" s="16">
        <f t="shared" si="518"/>
        <v>0</v>
      </c>
      <c r="BE69" s="16">
        <f t="shared" si="518"/>
        <v>0</v>
      </c>
      <c r="BF69" s="16">
        <f t="shared" si="518"/>
        <v>0</v>
      </c>
      <c r="BG69" s="16">
        <f t="shared" si="518"/>
        <v>0</v>
      </c>
      <c r="BH69" s="16">
        <f t="shared" si="518"/>
        <v>0</v>
      </c>
      <c r="BI69" s="16">
        <f t="shared" si="518"/>
        <v>0</v>
      </c>
      <c r="BJ69" s="16">
        <f t="shared" si="518"/>
        <v>0</v>
      </c>
      <c r="BK69" s="16">
        <f t="shared" si="518"/>
        <v>-21797.52</v>
      </c>
      <c r="BL69" s="16">
        <f t="shared" ref="BL69:BW69" si="519">SUM(BL65:BL68)</f>
        <v>1150303.6296399999</v>
      </c>
      <c r="BM69" s="16">
        <f t="shared" si="519"/>
        <v>-1070969.2</v>
      </c>
      <c r="BN69" s="16">
        <f t="shared" si="519"/>
        <v>-1225258.29</v>
      </c>
      <c r="BO69" s="16">
        <f t="shared" si="519"/>
        <v>-463474.14</v>
      </c>
      <c r="BP69" s="16">
        <f t="shared" si="519"/>
        <v>-277764.73963999999</v>
      </c>
      <c r="BQ69" s="16">
        <f t="shared" si="519"/>
        <v>-291767.98</v>
      </c>
      <c r="BR69" s="16">
        <f t="shared" si="519"/>
        <v>183021.41</v>
      </c>
      <c r="BS69" s="16">
        <f t="shared" si="519"/>
        <v>-69699.789999999994</v>
      </c>
      <c r="BT69" s="16">
        <f t="shared" si="519"/>
        <v>36817.19</v>
      </c>
      <c r="BU69" s="16">
        <f t="shared" si="519"/>
        <v>-133267.07</v>
      </c>
      <c r="BV69" s="16">
        <f t="shared" si="519"/>
        <v>-118446.55</v>
      </c>
      <c r="BW69" s="16">
        <f t="shared" si="519"/>
        <v>65696.67</v>
      </c>
      <c r="BX69" s="16">
        <f t="shared" ref="BX69:CI69" si="520">SUM(BX65:BX68)</f>
        <v>1090364.1000000001</v>
      </c>
      <c r="BY69" s="16">
        <f t="shared" si="520"/>
        <v>-2501904.08</v>
      </c>
      <c r="BZ69" s="16">
        <f t="shared" si="520"/>
        <v>-16644.59</v>
      </c>
      <c r="CA69" s="16">
        <f t="shared" si="520"/>
        <v>358499.43</v>
      </c>
      <c r="CB69" s="16">
        <f t="shared" si="520"/>
        <v>2260629.6100000003</v>
      </c>
      <c r="CC69" s="16">
        <f t="shared" si="520"/>
        <v>-47169.71</v>
      </c>
      <c r="CD69" s="16">
        <f t="shared" si="520"/>
        <v>-181637.21</v>
      </c>
      <c r="CE69" s="16">
        <f t="shared" si="520"/>
        <v>-242025.18</v>
      </c>
      <c r="CF69" s="16">
        <f t="shared" si="520"/>
        <v>-522277.56</v>
      </c>
      <c r="CG69" s="16">
        <f t="shared" si="520"/>
        <v>-517709.47</v>
      </c>
      <c r="CH69" s="16">
        <f t="shared" si="520"/>
        <v>1359546.67</v>
      </c>
      <c r="CI69" s="16">
        <f t="shared" si="520"/>
        <v>-251412.34</v>
      </c>
      <c r="CJ69" s="16">
        <f t="shared" ref="CJ69:CU69" si="521">SUM(CJ65:CJ68)</f>
        <v>559627.68000000005</v>
      </c>
      <c r="CK69" s="16">
        <f t="shared" si="521"/>
        <v>-551105.99</v>
      </c>
      <c r="CL69" s="16">
        <f t="shared" si="521"/>
        <v>177308.68</v>
      </c>
      <c r="CM69" s="16">
        <f t="shared" si="521"/>
        <v>1134100.8400000001</v>
      </c>
      <c r="CN69" s="16">
        <f t="shared" si="521"/>
        <v>2366824.8199999998</v>
      </c>
      <c r="CO69" s="16">
        <f t="shared" si="521"/>
        <v>128831.47</v>
      </c>
      <c r="CP69" s="16">
        <f t="shared" si="521"/>
        <v>258208.01</v>
      </c>
      <c r="CQ69" s="16">
        <f t="shared" si="521"/>
        <v>464535.08</v>
      </c>
      <c r="CR69" s="16">
        <f t="shared" si="521"/>
        <v>648163.31999999995</v>
      </c>
      <c r="CS69" s="16">
        <f t="shared" si="521"/>
        <v>973191.07</v>
      </c>
      <c r="CT69" s="16">
        <f t="shared" si="521"/>
        <v>194725.25</v>
      </c>
      <c r="CU69" s="16">
        <f t="shared" si="521"/>
        <v>2449228.5099999998</v>
      </c>
      <c r="CV69" s="16">
        <f t="shared" ref="CV69:DB69" si="522">SUM(CV65:CV68)</f>
        <v>1811273.8</v>
      </c>
      <c r="CW69" s="16">
        <f t="shared" si="522"/>
        <v>-872859</v>
      </c>
      <c r="CX69" s="16">
        <f t="shared" si="522"/>
        <v>-466221.41</v>
      </c>
      <c r="CY69" s="16">
        <f t="shared" si="522"/>
        <v>1286493.8899999999</v>
      </c>
      <c r="CZ69" s="16">
        <f t="shared" si="522"/>
        <v>-6824179.29</v>
      </c>
      <c r="DA69" s="16">
        <f t="shared" si="522"/>
        <v>393987.49</v>
      </c>
      <c r="DB69" s="16">
        <f t="shared" si="522"/>
        <v>153969.35999999999</v>
      </c>
      <c r="DC69" s="16">
        <f t="shared" ref="DC69:DI69" si="523">SUM(DC65:DC68)</f>
        <v>303176.59000000003</v>
      </c>
      <c r="DD69" s="16">
        <f t="shared" si="523"/>
        <v>-120458.89</v>
      </c>
      <c r="DE69" s="16">
        <f t="shared" si="523"/>
        <v>-187101.02</v>
      </c>
      <c r="DF69" s="16">
        <f t="shared" si="523"/>
        <v>365325.27</v>
      </c>
      <c r="DG69" s="16">
        <f t="shared" si="523"/>
        <v>162715.57</v>
      </c>
      <c r="DH69" s="16">
        <f t="shared" si="523"/>
        <v>-930842.84</v>
      </c>
      <c r="DI69" s="16">
        <f t="shared" si="523"/>
        <v>-250468.84</v>
      </c>
      <c r="DJ69" s="16">
        <f t="shared" si="518"/>
        <v>823843.16</v>
      </c>
      <c r="DK69" s="16">
        <f t="shared" si="518"/>
        <v>-1511743.41</v>
      </c>
      <c r="DL69" s="16">
        <f t="shared" ref="DL69:DQ69" si="524">SUM(DL65:DL68)</f>
        <v>-4205128.3900000006</v>
      </c>
      <c r="DM69" s="16">
        <f t="shared" si="524"/>
        <v>-757110.29</v>
      </c>
      <c r="DN69" s="16">
        <f t="shared" si="524"/>
        <v>-672016.95</v>
      </c>
      <c r="DO69" s="16">
        <f t="shared" si="524"/>
        <v>713856.3</v>
      </c>
      <c r="DP69" s="16">
        <f t="shared" si="524"/>
        <v>374339.82</v>
      </c>
      <c r="DQ69" s="16">
        <f t="shared" si="524"/>
        <v>1342207.89</v>
      </c>
      <c r="DR69" s="16">
        <f>SUM(DR65:DR68)</f>
        <v>-1796649.05</v>
      </c>
      <c r="DS69" s="16">
        <f t="shared" ref="DS69:DW69" si="525">SUM(DS65:DS68)</f>
        <v>-308018.24</v>
      </c>
      <c r="DT69" s="16">
        <f t="shared" si="525"/>
        <v>-112875.02999999998</v>
      </c>
      <c r="DU69" s="16">
        <f t="shared" si="525"/>
        <v>-966623.49</v>
      </c>
      <c r="DV69" s="16">
        <f t="shared" si="525"/>
        <v>0</v>
      </c>
      <c r="DW69" s="16">
        <f t="shared" si="525"/>
        <v>0</v>
      </c>
    </row>
    <row r="70" spans="1:128" x14ac:dyDescent="0.2">
      <c r="B70" s="4" t="s">
        <v>145</v>
      </c>
      <c r="D70" s="11">
        <f>D64+D69</f>
        <v>0</v>
      </c>
      <c r="E70" s="11">
        <f t="shared" ref="E70:DK70" si="526">E64+E69</f>
        <v>0</v>
      </c>
      <c r="F70" s="11">
        <f t="shared" si="526"/>
        <v>0</v>
      </c>
      <c r="G70" s="11">
        <f t="shared" si="526"/>
        <v>0</v>
      </c>
      <c r="H70" s="11">
        <f t="shared" si="526"/>
        <v>0</v>
      </c>
      <c r="I70" s="11">
        <f t="shared" si="526"/>
        <v>0</v>
      </c>
      <c r="J70" s="11">
        <f t="shared" si="526"/>
        <v>0</v>
      </c>
      <c r="K70" s="11">
        <f t="shared" si="526"/>
        <v>0</v>
      </c>
      <c r="L70" s="11">
        <f t="shared" si="526"/>
        <v>0</v>
      </c>
      <c r="M70" s="11">
        <f t="shared" si="526"/>
        <v>0</v>
      </c>
      <c r="N70" s="11">
        <f t="shared" si="526"/>
        <v>0</v>
      </c>
      <c r="O70" s="11">
        <f t="shared" si="526"/>
        <v>0</v>
      </c>
      <c r="P70" s="11">
        <f t="shared" si="526"/>
        <v>0</v>
      </c>
      <c r="Q70" s="11">
        <f t="shared" si="526"/>
        <v>0</v>
      </c>
      <c r="R70" s="11">
        <f t="shared" si="526"/>
        <v>0</v>
      </c>
      <c r="S70" s="11">
        <f t="shared" si="526"/>
        <v>0</v>
      </c>
      <c r="T70" s="11">
        <f t="shared" si="526"/>
        <v>0</v>
      </c>
      <c r="U70" s="11">
        <f t="shared" si="526"/>
        <v>0</v>
      </c>
      <c r="V70" s="11">
        <f t="shared" si="526"/>
        <v>0</v>
      </c>
      <c r="W70" s="11">
        <f t="shared" si="526"/>
        <v>0</v>
      </c>
      <c r="X70" s="11">
        <f t="shared" si="526"/>
        <v>0</v>
      </c>
      <c r="Y70" s="11">
        <f t="shared" si="526"/>
        <v>0</v>
      </c>
      <c r="Z70" s="11">
        <f t="shared" si="526"/>
        <v>0</v>
      </c>
      <c r="AA70" s="11">
        <f t="shared" si="526"/>
        <v>0</v>
      </c>
      <c r="AB70" s="11">
        <f t="shared" si="526"/>
        <v>0</v>
      </c>
      <c r="AC70" s="11">
        <f t="shared" si="526"/>
        <v>0</v>
      </c>
      <c r="AD70" s="11">
        <f t="shared" si="526"/>
        <v>0</v>
      </c>
      <c r="AE70" s="11">
        <f t="shared" si="526"/>
        <v>0</v>
      </c>
      <c r="AF70" s="11">
        <f t="shared" si="526"/>
        <v>0</v>
      </c>
      <c r="AG70" s="11">
        <f t="shared" si="526"/>
        <v>0</v>
      </c>
      <c r="AH70" s="11">
        <f t="shared" si="526"/>
        <v>0</v>
      </c>
      <c r="AI70" s="11">
        <f t="shared" si="526"/>
        <v>0</v>
      </c>
      <c r="AJ70" s="11">
        <f t="shared" si="526"/>
        <v>0</v>
      </c>
      <c r="AK70" s="11">
        <f t="shared" si="526"/>
        <v>0</v>
      </c>
      <c r="AL70" s="11">
        <f t="shared" si="526"/>
        <v>0</v>
      </c>
      <c r="AM70" s="11">
        <f t="shared" si="526"/>
        <v>0</v>
      </c>
      <c r="AN70" s="11">
        <f t="shared" si="526"/>
        <v>0</v>
      </c>
      <c r="AO70" s="11">
        <f t="shared" si="526"/>
        <v>0</v>
      </c>
      <c r="AP70" s="11">
        <f t="shared" si="526"/>
        <v>0</v>
      </c>
      <c r="AQ70" s="11">
        <f t="shared" si="526"/>
        <v>0</v>
      </c>
      <c r="AR70" s="11">
        <f t="shared" si="526"/>
        <v>0</v>
      </c>
      <c r="AS70" s="11">
        <f t="shared" si="526"/>
        <v>0</v>
      </c>
      <c r="AT70" s="11">
        <f t="shared" si="526"/>
        <v>0</v>
      </c>
      <c r="AU70" s="11">
        <f t="shared" si="526"/>
        <v>0</v>
      </c>
      <c r="AV70" s="11">
        <f t="shared" si="526"/>
        <v>0</v>
      </c>
      <c r="AW70" s="11">
        <f t="shared" si="526"/>
        <v>0</v>
      </c>
      <c r="AX70" s="11">
        <f t="shared" si="526"/>
        <v>0</v>
      </c>
      <c r="AY70" s="11">
        <f t="shared" si="526"/>
        <v>0</v>
      </c>
      <c r="AZ70" s="11">
        <f t="shared" si="526"/>
        <v>0</v>
      </c>
      <c r="BA70" s="11">
        <f t="shared" si="526"/>
        <v>0</v>
      </c>
      <c r="BB70" s="11">
        <f t="shared" si="526"/>
        <v>0</v>
      </c>
      <c r="BC70" s="11">
        <f t="shared" si="526"/>
        <v>0</v>
      </c>
      <c r="BD70" s="11">
        <f t="shared" si="526"/>
        <v>0</v>
      </c>
      <c r="BE70" s="11">
        <f t="shared" si="526"/>
        <v>0</v>
      </c>
      <c r="BF70" s="11">
        <f t="shared" si="526"/>
        <v>0</v>
      </c>
      <c r="BG70" s="11">
        <f t="shared" si="526"/>
        <v>0</v>
      </c>
      <c r="BH70" s="11">
        <f t="shared" si="526"/>
        <v>0</v>
      </c>
      <c r="BI70" s="11">
        <f t="shared" si="526"/>
        <v>0</v>
      </c>
      <c r="BJ70" s="11">
        <f t="shared" si="526"/>
        <v>0</v>
      </c>
      <c r="BK70" s="11">
        <f t="shared" si="526"/>
        <v>-21797.52</v>
      </c>
      <c r="BL70" s="11">
        <f t="shared" ref="BL70:BW70" si="527">BL64+BL69</f>
        <v>1128506.1096399999</v>
      </c>
      <c r="BM70" s="11">
        <f t="shared" si="527"/>
        <v>57536.909639999969</v>
      </c>
      <c r="BN70" s="11">
        <f t="shared" si="527"/>
        <v>-1167721.3803600001</v>
      </c>
      <c r="BO70" s="11">
        <f t="shared" si="527"/>
        <v>-1631195.52036</v>
      </c>
      <c r="BP70" s="11">
        <f t="shared" si="527"/>
        <v>-1908960.26</v>
      </c>
      <c r="BQ70" s="11">
        <f t="shared" si="527"/>
        <v>-2200728.2400000002</v>
      </c>
      <c r="BR70" s="11">
        <f t="shared" si="527"/>
        <v>-2017706.8300000003</v>
      </c>
      <c r="BS70" s="11">
        <f t="shared" si="527"/>
        <v>-2087406.6200000003</v>
      </c>
      <c r="BT70" s="11">
        <f t="shared" si="527"/>
        <v>-2050589.4300000004</v>
      </c>
      <c r="BU70" s="11">
        <f t="shared" si="527"/>
        <v>-2183856.5000000005</v>
      </c>
      <c r="BV70" s="11">
        <f t="shared" si="527"/>
        <v>-2302303.0500000003</v>
      </c>
      <c r="BW70" s="11">
        <f t="shared" si="527"/>
        <v>-2236606.3800000004</v>
      </c>
      <c r="BX70" s="11">
        <f t="shared" ref="BX70:CI70" si="528">BX64+BX69</f>
        <v>-1146242.2800000003</v>
      </c>
      <c r="BY70" s="11">
        <f t="shared" si="528"/>
        <v>-3648146.3600000003</v>
      </c>
      <c r="BZ70" s="11">
        <f t="shared" si="528"/>
        <v>-3664790.95</v>
      </c>
      <c r="CA70" s="11">
        <f t="shared" si="528"/>
        <v>-3306291.52</v>
      </c>
      <c r="CB70" s="11">
        <f t="shared" si="528"/>
        <v>-1045661.9099999997</v>
      </c>
      <c r="CC70" s="11">
        <f t="shared" si="528"/>
        <v>-1092831.6199999996</v>
      </c>
      <c r="CD70" s="11">
        <f t="shared" si="528"/>
        <v>-1274468.8299999996</v>
      </c>
      <c r="CE70" s="11">
        <f t="shared" si="528"/>
        <v>-1516494.0099999995</v>
      </c>
      <c r="CF70" s="11">
        <f t="shared" si="528"/>
        <v>-2038771.5699999996</v>
      </c>
      <c r="CG70" s="11">
        <f t="shared" si="528"/>
        <v>-2556481.0399999996</v>
      </c>
      <c r="CH70" s="11">
        <f t="shared" si="528"/>
        <v>-1196934.3699999996</v>
      </c>
      <c r="CI70" s="11">
        <f t="shared" si="528"/>
        <v>-1448346.7099999997</v>
      </c>
      <c r="CJ70" s="11">
        <f t="shared" ref="CJ70:CU70" si="529">CJ64+CJ69</f>
        <v>-888719.02999999968</v>
      </c>
      <c r="CK70" s="11">
        <f t="shared" si="529"/>
        <v>-1439825.0199999996</v>
      </c>
      <c r="CL70" s="11">
        <f t="shared" si="529"/>
        <v>-1262516.3399999996</v>
      </c>
      <c r="CM70" s="11">
        <f t="shared" si="529"/>
        <v>-128415.49999999953</v>
      </c>
      <c r="CN70" s="11">
        <f t="shared" si="529"/>
        <v>2238409.3200000003</v>
      </c>
      <c r="CO70" s="11">
        <f t="shared" si="529"/>
        <v>2367240.7900000005</v>
      </c>
      <c r="CP70" s="11">
        <f t="shared" si="529"/>
        <v>2625448.8000000007</v>
      </c>
      <c r="CQ70" s="11">
        <f t="shared" si="529"/>
        <v>3089983.8800000008</v>
      </c>
      <c r="CR70" s="11">
        <f t="shared" si="529"/>
        <v>3738147.2000000007</v>
      </c>
      <c r="CS70" s="11">
        <f t="shared" si="529"/>
        <v>4711338.2700000005</v>
      </c>
      <c r="CT70" s="11">
        <f t="shared" si="529"/>
        <v>4906063.5200000005</v>
      </c>
      <c r="CU70" s="11">
        <f t="shared" si="529"/>
        <v>7355292.0300000003</v>
      </c>
      <c r="CV70" s="11">
        <f t="shared" ref="CV70:DB70" si="530">CV64+CV69</f>
        <v>9166565.8300000001</v>
      </c>
      <c r="CW70" s="11">
        <f t="shared" si="530"/>
        <v>8293706.8300000001</v>
      </c>
      <c r="CX70" s="11">
        <f t="shared" si="530"/>
        <v>7827485.4199999999</v>
      </c>
      <c r="CY70" s="11">
        <f t="shared" si="530"/>
        <v>9113979.3100000005</v>
      </c>
      <c r="CZ70" s="11">
        <f t="shared" si="530"/>
        <v>2289800.0200000005</v>
      </c>
      <c r="DA70" s="11">
        <f t="shared" si="530"/>
        <v>2683787.5100000007</v>
      </c>
      <c r="DB70" s="11">
        <f t="shared" si="530"/>
        <v>2837756.8700000006</v>
      </c>
      <c r="DC70" s="11">
        <f t="shared" ref="DC70:DI70" si="531">DC64+DC69</f>
        <v>3140933.4600000004</v>
      </c>
      <c r="DD70" s="11">
        <f t="shared" si="531"/>
        <v>3020474.5700000003</v>
      </c>
      <c r="DE70" s="11">
        <f t="shared" si="531"/>
        <v>2833373.5500000003</v>
      </c>
      <c r="DF70" s="11">
        <f t="shared" si="531"/>
        <v>3198698.8200000003</v>
      </c>
      <c r="DG70" s="11">
        <f t="shared" si="531"/>
        <v>3361414.39</v>
      </c>
      <c r="DH70" s="11">
        <f t="shared" si="531"/>
        <v>2430571.5500000003</v>
      </c>
      <c r="DI70" s="11">
        <f t="shared" si="531"/>
        <v>2180102.7100000004</v>
      </c>
      <c r="DJ70" s="11">
        <f t="shared" si="526"/>
        <v>3003945.8700000006</v>
      </c>
      <c r="DK70" s="11">
        <f t="shared" si="526"/>
        <v>1492202.4600000007</v>
      </c>
      <c r="DL70" s="11">
        <f t="shared" ref="DL70:DQ70" si="532">DL64+DL69</f>
        <v>-2712925.9299999997</v>
      </c>
      <c r="DM70" s="11">
        <f t="shared" si="532"/>
        <v>-3470036.2199999997</v>
      </c>
      <c r="DN70" s="11">
        <f t="shared" si="532"/>
        <v>-4142053.17</v>
      </c>
      <c r="DO70" s="11">
        <f t="shared" si="532"/>
        <v>-3428196.87</v>
      </c>
      <c r="DP70" s="11">
        <f t="shared" si="532"/>
        <v>-3053857.0500000003</v>
      </c>
      <c r="DQ70" s="11">
        <f t="shared" si="532"/>
        <v>-1711649.1600000004</v>
      </c>
      <c r="DR70" s="11">
        <f>DR64+DR69</f>
        <v>-3508298.2100000004</v>
      </c>
      <c r="DS70" s="11">
        <f t="shared" ref="DS70:DW70" si="533">DS64+DS69</f>
        <v>-3816316.45</v>
      </c>
      <c r="DT70" s="11">
        <f t="shared" si="533"/>
        <v>-3929191.48</v>
      </c>
      <c r="DU70" s="11">
        <f t="shared" si="533"/>
        <v>-4895814.97</v>
      </c>
      <c r="DV70" s="11">
        <f t="shared" si="533"/>
        <v>-4895814.97</v>
      </c>
      <c r="DW70" s="11">
        <f t="shared" si="533"/>
        <v>-4895814.97</v>
      </c>
    </row>
    <row r="71" spans="1:128" x14ac:dyDescent="0.2"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</row>
    <row r="72" spans="1:128" x14ac:dyDescent="0.2">
      <c r="A72" s="52" t="s">
        <v>153</v>
      </c>
      <c r="C72" s="10">
        <v>18237302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</row>
    <row r="73" spans="1:128" x14ac:dyDescent="0.2">
      <c r="B73" s="4" t="s">
        <v>141</v>
      </c>
      <c r="C73" s="10">
        <v>25400702</v>
      </c>
      <c r="D73" s="11">
        <v>0</v>
      </c>
      <c r="E73" s="11">
        <f>D79</f>
        <v>0</v>
      </c>
      <c r="F73" s="11">
        <f t="shared" ref="F73:BK73" si="534">E79</f>
        <v>0</v>
      </c>
      <c r="G73" s="11">
        <f t="shared" si="534"/>
        <v>0</v>
      </c>
      <c r="H73" s="11">
        <f t="shared" si="534"/>
        <v>0</v>
      </c>
      <c r="I73" s="11">
        <f t="shared" si="534"/>
        <v>0</v>
      </c>
      <c r="J73" s="11">
        <f t="shared" si="534"/>
        <v>0</v>
      </c>
      <c r="K73" s="11">
        <f t="shared" si="534"/>
        <v>0</v>
      </c>
      <c r="L73" s="11">
        <f t="shared" si="534"/>
        <v>0</v>
      </c>
      <c r="M73" s="11">
        <f t="shared" si="534"/>
        <v>0</v>
      </c>
      <c r="N73" s="11">
        <f t="shared" si="534"/>
        <v>0</v>
      </c>
      <c r="O73" s="11">
        <f t="shared" si="534"/>
        <v>0</v>
      </c>
      <c r="P73" s="11">
        <f t="shared" si="534"/>
        <v>0</v>
      </c>
      <c r="Q73" s="11">
        <f t="shared" si="534"/>
        <v>0</v>
      </c>
      <c r="R73" s="11">
        <f t="shared" si="534"/>
        <v>0</v>
      </c>
      <c r="S73" s="11">
        <f t="shared" si="534"/>
        <v>0</v>
      </c>
      <c r="T73" s="11">
        <f t="shared" si="534"/>
        <v>0</v>
      </c>
      <c r="U73" s="11">
        <f t="shared" si="534"/>
        <v>0</v>
      </c>
      <c r="V73" s="11">
        <f t="shared" si="534"/>
        <v>0</v>
      </c>
      <c r="W73" s="11">
        <f t="shared" si="534"/>
        <v>0</v>
      </c>
      <c r="X73" s="11">
        <f t="shared" si="534"/>
        <v>0</v>
      </c>
      <c r="Y73" s="11">
        <f t="shared" si="534"/>
        <v>0</v>
      </c>
      <c r="Z73" s="11">
        <f t="shared" si="534"/>
        <v>0</v>
      </c>
      <c r="AA73" s="11">
        <f t="shared" si="534"/>
        <v>0</v>
      </c>
      <c r="AB73" s="11">
        <f t="shared" si="534"/>
        <v>0</v>
      </c>
      <c r="AC73" s="11">
        <f t="shared" si="534"/>
        <v>0</v>
      </c>
      <c r="AD73" s="11">
        <f t="shared" si="534"/>
        <v>0</v>
      </c>
      <c r="AE73" s="11">
        <f t="shared" si="534"/>
        <v>0</v>
      </c>
      <c r="AF73" s="11">
        <f t="shared" si="534"/>
        <v>0</v>
      </c>
      <c r="AG73" s="11">
        <f t="shared" si="534"/>
        <v>0</v>
      </c>
      <c r="AH73" s="11">
        <f t="shared" si="534"/>
        <v>0</v>
      </c>
      <c r="AI73" s="11">
        <f t="shared" si="534"/>
        <v>0</v>
      </c>
      <c r="AJ73" s="11">
        <f t="shared" si="534"/>
        <v>0</v>
      </c>
      <c r="AK73" s="11">
        <f t="shared" si="534"/>
        <v>0</v>
      </c>
      <c r="AL73" s="11">
        <f t="shared" si="534"/>
        <v>0</v>
      </c>
      <c r="AM73" s="11">
        <f t="shared" si="534"/>
        <v>0</v>
      </c>
      <c r="AN73" s="11">
        <f t="shared" si="534"/>
        <v>0</v>
      </c>
      <c r="AO73" s="11">
        <f t="shared" si="534"/>
        <v>0</v>
      </c>
      <c r="AP73" s="11">
        <f t="shared" si="534"/>
        <v>0</v>
      </c>
      <c r="AQ73" s="11">
        <f t="shared" si="534"/>
        <v>0</v>
      </c>
      <c r="AR73" s="11">
        <f t="shared" si="534"/>
        <v>0</v>
      </c>
      <c r="AS73" s="11">
        <f t="shared" si="534"/>
        <v>0</v>
      </c>
      <c r="AT73" s="11">
        <f t="shared" si="534"/>
        <v>0</v>
      </c>
      <c r="AU73" s="11">
        <f t="shared" si="534"/>
        <v>0</v>
      </c>
      <c r="AV73" s="11">
        <f t="shared" si="534"/>
        <v>0</v>
      </c>
      <c r="AW73" s="11">
        <f t="shared" si="534"/>
        <v>0</v>
      </c>
      <c r="AX73" s="11">
        <f t="shared" si="534"/>
        <v>0</v>
      </c>
      <c r="AY73" s="11">
        <f t="shared" si="534"/>
        <v>0</v>
      </c>
      <c r="AZ73" s="11">
        <f t="shared" si="534"/>
        <v>0</v>
      </c>
      <c r="BA73" s="11">
        <f t="shared" si="534"/>
        <v>0</v>
      </c>
      <c r="BB73" s="11">
        <f t="shared" si="534"/>
        <v>0</v>
      </c>
      <c r="BC73" s="11">
        <f t="shared" si="534"/>
        <v>0</v>
      </c>
      <c r="BD73" s="11">
        <f t="shared" si="534"/>
        <v>0</v>
      </c>
      <c r="BE73" s="11">
        <f t="shared" si="534"/>
        <v>0</v>
      </c>
      <c r="BF73" s="11">
        <f t="shared" si="534"/>
        <v>0</v>
      </c>
      <c r="BG73" s="11">
        <f t="shared" si="534"/>
        <v>0</v>
      </c>
      <c r="BH73" s="11">
        <f t="shared" si="534"/>
        <v>0</v>
      </c>
      <c r="BI73" s="11">
        <f t="shared" si="534"/>
        <v>0</v>
      </c>
      <c r="BJ73" s="11">
        <f t="shared" si="534"/>
        <v>0</v>
      </c>
      <c r="BK73" s="11">
        <f t="shared" si="534"/>
        <v>0</v>
      </c>
      <c r="BL73" s="11">
        <f t="shared" ref="BL73" si="535">BK79</f>
        <v>138018.64000000001</v>
      </c>
      <c r="BM73" s="11">
        <f t="shared" ref="BM73" si="536">BL79</f>
        <v>511441.53035999998</v>
      </c>
      <c r="BN73" s="11">
        <f t="shared" ref="BN73" si="537">BM79</f>
        <v>335956.86035999993</v>
      </c>
      <c r="BO73" s="11">
        <f t="shared" ref="BO73" si="538">BN79</f>
        <v>593266.2003599999</v>
      </c>
      <c r="BP73" s="11">
        <f t="shared" ref="BP73" si="539">BO79</f>
        <v>506993.28035999992</v>
      </c>
      <c r="BQ73" s="11">
        <f t="shared" ref="BQ73" si="540">BP79</f>
        <v>164204.47999999992</v>
      </c>
      <c r="BR73" s="11">
        <f t="shared" ref="BR73" si="541">BQ79</f>
        <v>70107.519999999917</v>
      </c>
      <c r="BS73" s="11">
        <f t="shared" ref="BS73" si="542">BR79</f>
        <v>241552.40999999992</v>
      </c>
      <c r="BT73" s="11">
        <f t="shared" ref="BT73" si="543">BS79</f>
        <v>-419305.29000000004</v>
      </c>
      <c r="BU73" s="11">
        <f t="shared" ref="BU73" si="544">BT79</f>
        <v>-501776.21</v>
      </c>
      <c r="BV73" s="11">
        <f t="shared" ref="BV73" si="545">BU79</f>
        <v>-505185.45</v>
      </c>
      <c r="BW73" s="11">
        <f t="shared" ref="BW73" si="546">BV79</f>
        <v>-458950.8</v>
      </c>
      <c r="BX73" s="11">
        <f t="shared" ref="BX73" si="547">BW79</f>
        <v>-327616.18</v>
      </c>
      <c r="BY73" s="11">
        <f t="shared" ref="BY73" si="548">BX79</f>
        <v>-118946.88999999998</v>
      </c>
      <c r="BZ73" s="11">
        <f t="shared" ref="BZ73" si="549">BY79</f>
        <v>-144977.87999999998</v>
      </c>
      <c r="CA73" s="11">
        <f t="shared" ref="CA73" si="550">BZ79</f>
        <v>-29695.659999999974</v>
      </c>
      <c r="CB73" s="11">
        <f t="shared" ref="CB73" si="551">CA79</f>
        <v>-68096.959999999977</v>
      </c>
      <c r="CC73" s="11">
        <f t="shared" ref="CC73" si="552">CB79</f>
        <v>134607.38</v>
      </c>
      <c r="CD73" s="11">
        <f t="shared" ref="CD73" si="553">CC79</f>
        <v>-361166.5</v>
      </c>
      <c r="CE73" s="11">
        <f t="shared" ref="CE73" si="554">CD79</f>
        <v>-474122.18</v>
      </c>
      <c r="CF73" s="11">
        <f t="shared" ref="CF73" si="555">CE79</f>
        <v>-749814.91999999993</v>
      </c>
      <c r="CG73" s="11">
        <f t="shared" ref="CG73" si="556">CF79</f>
        <v>-973231.90999999992</v>
      </c>
      <c r="CH73" s="11">
        <f t="shared" ref="CH73" si="557">CG79</f>
        <v>-1119388.74</v>
      </c>
      <c r="CI73" s="11">
        <f t="shared" ref="CI73" si="558">CH79</f>
        <v>-1163330.3699999999</v>
      </c>
      <c r="CJ73" s="11">
        <f t="shared" ref="CJ73" si="559">CI79</f>
        <v>-1141461.0599999998</v>
      </c>
      <c r="CK73" s="11">
        <f t="shared" ref="CK73" si="560">CJ79</f>
        <v>-1117142.5099999998</v>
      </c>
      <c r="CL73" s="11">
        <f t="shared" ref="CL73" si="561">CK79</f>
        <v>-1516292.4799999997</v>
      </c>
      <c r="CM73" s="11">
        <f t="shared" ref="CM73" si="562">CL79</f>
        <v>-1278853.6599999997</v>
      </c>
      <c r="CN73" s="11">
        <f t="shared" ref="CN73" si="563">CM79</f>
        <v>-1240371.7899999996</v>
      </c>
      <c r="CO73" s="11">
        <f t="shared" ref="CO73" si="564">CN79</f>
        <v>-227050.0299999998</v>
      </c>
      <c r="CP73" s="11">
        <f t="shared" ref="CP73" si="565">CO79</f>
        <v>-952165.58999999985</v>
      </c>
      <c r="CQ73" s="11">
        <f t="shared" ref="CQ73" si="566">CP79</f>
        <v>-1251882.1299999999</v>
      </c>
      <c r="CR73" s="11">
        <f t="shared" ref="CR73" si="567">CQ79</f>
        <v>-1473643.46</v>
      </c>
      <c r="CS73" s="11">
        <f t="shared" ref="CS73" si="568">CR79</f>
        <v>-1633569.21</v>
      </c>
      <c r="CT73" s="11">
        <f t="shared" ref="CT73" si="569">CS79</f>
        <v>-1789492.95</v>
      </c>
      <c r="CU73" s="11">
        <f t="shared" ref="CU73" si="570">CT79</f>
        <v>-1821759.3399999999</v>
      </c>
      <c r="CV73" s="11">
        <f t="shared" ref="CV73" si="571">CU79</f>
        <v>-1559519.2499999998</v>
      </c>
      <c r="CW73" s="11">
        <f t="shared" ref="CW73" si="572">CV79</f>
        <v>-1280988.7999999998</v>
      </c>
      <c r="CX73" s="11">
        <f t="shared" ref="CX73" si="573">CW79</f>
        <v>-1394079.0399999998</v>
      </c>
      <c r="CY73" s="11">
        <f t="shared" ref="CY73" si="574">CX79</f>
        <v>-1639396.3299999998</v>
      </c>
      <c r="CZ73" s="11">
        <f t="shared" ref="CZ73" si="575">CY79</f>
        <v>-1743310.9799999997</v>
      </c>
      <c r="DA73" s="11">
        <f t="shared" ref="DA73" si="576">CZ79</f>
        <v>-509456.25</v>
      </c>
      <c r="DB73" s="11">
        <f t="shared" ref="DB73" si="577">DA79</f>
        <v>-505848.09</v>
      </c>
      <c r="DC73" s="11">
        <f t="shared" ref="DC73" si="578">DB79</f>
        <v>-1207013.51</v>
      </c>
      <c r="DD73" s="11">
        <f t="shared" ref="DD73" si="579">DC79</f>
        <v>-1061198.3799999999</v>
      </c>
      <c r="DE73" s="11">
        <f t="shared" ref="DE73" si="580">DD79</f>
        <v>-1486575.8699999999</v>
      </c>
      <c r="DF73" s="11">
        <f t="shared" ref="DF73" si="581">DE79</f>
        <v>-1546998.0099999998</v>
      </c>
      <c r="DG73" s="11">
        <f t="shared" ref="DG73" si="582">DF79</f>
        <v>-1739931.6899999997</v>
      </c>
      <c r="DH73" s="11">
        <f t="shared" ref="DH73" si="583">DG79</f>
        <v>-1671826.0399999998</v>
      </c>
      <c r="DI73" s="11">
        <f t="shared" ref="DI73" si="584">DH79</f>
        <v>-1771150.0599999998</v>
      </c>
      <c r="DJ73" s="11">
        <f t="shared" ref="DJ73" si="585">DI79</f>
        <v>-1865093.91</v>
      </c>
      <c r="DK73" s="11">
        <f t="shared" ref="DK73" si="586">DJ79</f>
        <v>-2207061.1999999997</v>
      </c>
      <c r="DL73" s="11">
        <f t="shared" ref="DL73" si="587">DK79</f>
        <v>-2463804.0099999998</v>
      </c>
      <c r="DM73" s="11">
        <f t="shared" ref="DM73" si="588">DL79</f>
        <v>-1221712.3799999999</v>
      </c>
      <c r="DN73" s="11">
        <f t="shared" ref="DN73" si="589">DM79</f>
        <v>-1248260.2599999998</v>
      </c>
      <c r="DO73" s="11">
        <f t="shared" ref="DO73" si="590">DN79</f>
        <v>-2114480.4499999997</v>
      </c>
      <c r="DP73" s="11">
        <f t="shared" ref="DP73" si="591">DO79</f>
        <v>-2094925.0399999998</v>
      </c>
      <c r="DQ73" s="11">
        <f t="shared" ref="DQ73" si="592">DP79</f>
        <v>-2383925.59</v>
      </c>
      <c r="DR73" s="11">
        <f t="shared" ref="DR73" si="593">DQ79</f>
        <v>-2528009.19</v>
      </c>
      <c r="DS73" s="11">
        <f t="shared" ref="DS73" si="594">DR79</f>
        <v>-2945916.89</v>
      </c>
      <c r="DT73" s="11">
        <f t="shared" ref="DT73" si="595">DS79</f>
        <v>-2956939.7800000003</v>
      </c>
      <c r="DU73" s="11">
        <f t="shared" ref="DU73" si="596">DT79</f>
        <v>-2986077.93</v>
      </c>
      <c r="DV73" s="11">
        <f t="shared" ref="DV73" si="597">DU79</f>
        <v>-3017682.0700000003</v>
      </c>
      <c r="DW73" s="11">
        <f t="shared" ref="DW73" si="598">DV79</f>
        <v>-3017682.0700000003</v>
      </c>
    </row>
    <row r="74" spans="1:128" x14ac:dyDescent="0.2">
      <c r="A74" s="112"/>
      <c r="B74" s="111" t="s">
        <v>142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5">
        <v>0</v>
      </c>
      <c r="AY74" s="15">
        <v>0</v>
      </c>
      <c r="AZ74" s="15">
        <v>0</v>
      </c>
      <c r="BA74" s="15">
        <v>0</v>
      </c>
      <c r="BB74" s="15">
        <v>0</v>
      </c>
      <c r="BC74" s="15">
        <v>0</v>
      </c>
      <c r="BD74" s="15">
        <v>0</v>
      </c>
      <c r="BE74" s="15">
        <v>0</v>
      </c>
      <c r="BF74" s="15">
        <v>0</v>
      </c>
      <c r="BG74" s="15">
        <v>0</v>
      </c>
      <c r="BH74" s="15">
        <v>0</v>
      </c>
      <c r="BI74" s="15">
        <v>0</v>
      </c>
      <c r="BJ74" s="15">
        <v>0</v>
      </c>
      <c r="BK74" s="15">
        <v>0</v>
      </c>
      <c r="BL74" s="15">
        <v>0</v>
      </c>
      <c r="BM74" s="15">
        <v>0</v>
      </c>
      <c r="BN74" s="15">
        <v>0</v>
      </c>
      <c r="BO74" s="15">
        <v>0</v>
      </c>
      <c r="BP74" s="15">
        <v>-327899.02035999997</v>
      </c>
      <c r="BQ74" s="15">
        <v>0</v>
      </c>
      <c r="BR74" s="15">
        <v>0</v>
      </c>
      <c r="BS74" s="15">
        <v>0</v>
      </c>
      <c r="BT74" s="15">
        <v>0</v>
      </c>
      <c r="BU74" s="15">
        <v>0</v>
      </c>
      <c r="BV74" s="15">
        <v>0</v>
      </c>
      <c r="BW74" s="15">
        <v>0</v>
      </c>
      <c r="BX74" s="15">
        <v>0</v>
      </c>
      <c r="BY74" s="15">
        <v>0</v>
      </c>
      <c r="BZ74" s="15">
        <v>0</v>
      </c>
      <c r="CA74" s="15">
        <v>0</v>
      </c>
      <c r="CB74" s="15">
        <v>327616.18</v>
      </c>
      <c r="CC74" s="15">
        <v>0</v>
      </c>
      <c r="CD74" s="15">
        <v>0</v>
      </c>
      <c r="CE74" s="15">
        <v>0</v>
      </c>
      <c r="CF74" s="15">
        <v>0</v>
      </c>
      <c r="CG74" s="15">
        <v>0</v>
      </c>
      <c r="CH74" s="15">
        <v>0</v>
      </c>
      <c r="CI74" s="15">
        <v>0</v>
      </c>
      <c r="CJ74" s="15">
        <v>0</v>
      </c>
      <c r="CK74" s="15">
        <v>0</v>
      </c>
      <c r="CL74" s="15">
        <v>0</v>
      </c>
      <c r="CM74" s="15">
        <v>0</v>
      </c>
      <c r="CN74" s="15">
        <v>1141461.0599999998</v>
      </c>
      <c r="CO74" s="15">
        <v>0</v>
      </c>
      <c r="CP74" s="15">
        <v>0</v>
      </c>
      <c r="CQ74" s="15">
        <v>0</v>
      </c>
      <c r="CR74" s="15">
        <v>0</v>
      </c>
      <c r="CS74" s="15">
        <v>0</v>
      </c>
      <c r="CT74" s="15">
        <v>0</v>
      </c>
      <c r="CU74" s="15">
        <v>0</v>
      </c>
      <c r="CV74" s="15">
        <v>0</v>
      </c>
      <c r="CW74" s="15">
        <v>0</v>
      </c>
      <c r="CX74" s="15">
        <v>0</v>
      </c>
      <c r="CY74" s="15">
        <v>0</v>
      </c>
      <c r="CZ74" s="15">
        <v>1559519.2499999998</v>
      </c>
      <c r="DA74" s="15">
        <v>0</v>
      </c>
      <c r="DB74" s="15">
        <v>0</v>
      </c>
      <c r="DC74" s="15">
        <v>0</v>
      </c>
      <c r="DD74" s="15">
        <v>0</v>
      </c>
      <c r="DE74" s="15">
        <v>0</v>
      </c>
      <c r="DF74" s="15">
        <v>0</v>
      </c>
      <c r="DG74" s="15">
        <v>0</v>
      </c>
      <c r="DH74" s="15">
        <v>0</v>
      </c>
      <c r="DI74" s="15">
        <v>0</v>
      </c>
      <c r="DJ74" s="15">
        <v>0</v>
      </c>
      <c r="DK74" s="15">
        <v>0</v>
      </c>
      <c r="DL74" s="14">
        <v>1671826.0399999998</v>
      </c>
      <c r="DM74" s="15">
        <v>0</v>
      </c>
      <c r="DN74" s="15">
        <v>0</v>
      </c>
      <c r="DO74" s="15">
        <v>0</v>
      </c>
      <c r="DP74" s="15">
        <v>0</v>
      </c>
      <c r="DQ74" s="15">
        <v>0</v>
      </c>
      <c r="DR74" s="15">
        <v>0</v>
      </c>
      <c r="DS74" s="15">
        <v>0</v>
      </c>
      <c r="DT74" s="15">
        <v>0</v>
      </c>
      <c r="DU74" s="15">
        <v>0</v>
      </c>
      <c r="DV74" s="15"/>
      <c r="DW74" s="15"/>
    </row>
    <row r="75" spans="1:128" x14ac:dyDescent="0.2">
      <c r="A75" s="112"/>
      <c r="B75" s="111" t="s">
        <v>152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0</v>
      </c>
      <c r="AX75" s="15">
        <v>0</v>
      </c>
      <c r="AY75" s="15">
        <v>0</v>
      </c>
      <c r="AZ75" s="15">
        <v>0</v>
      </c>
      <c r="BA75" s="15">
        <v>0</v>
      </c>
      <c r="BB75" s="15">
        <v>0</v>
      </c>
      <c r="BC75" s="15">
        <v>0</v>
      </c>
      <c r="BD75" s="15">
        <v>0</v>
      </c>
      <c r="BE75" s="15">
        <v>0</v>
      </c>
      <c r="BF75" s="15">
        <v>0</v>
      </c>
      <c r="BG75" s="15">
        <v>0</v>
      </c>
      <c r="BH75" s="15">
        <v>0</v>
      </c>
      <c r="BI75" s="15">
        <v>0</v>
      </c>
      <c r="BJ75" s="15">
        <v>0</v>
      </c>
      <c r="BK75" s="15">
        <v>0</v>
      </c>
      <c r="BL75" s="15">
        <v>189880.38035999998</v>
      </c>
      <c r="BM75" s="15">
        <v>0</v>
      </c>
      <c r="BN75" s="15">
        <v>0</v>
      </c>
      <c r="BO75" s="15">
        <v>0</v>
      </c>
      <c r="BP75" s="15">
        <v>0</v>
      </c>
      <c r="BQ75" s="15">
        <v>0</v>
      </c>
      <c r="BR75" s="15">
        <v>0</v>
      </c>
      <c r="BS75" s="15">
        <v>0</v>
      </c>
      <c r="BT75" s="15">
        <v>0</v>
      </c>
      <c r="BU75" s="15">
        <v>0</v>
      </c>
      <c r="BV75" s="15">
        <v>0</v>
      </c>
      <c r="BW75" s="15">
        <v>0</v>
      </c>
      <c r="BX75" s="15">
        <v>0</v>
      </c>
      <c r="BY75" s="15">
        <v>0</v>
      </c>
      <c r="BZ75" s="15">
        <v>0</v>
      </c>
      <c r="CA75" s="15">
        <v>0</v>
      </c>
      <c r="CB75" s="15">
        <v>0</v>
      </c>
      <c r="CC75" s="15">
        <v>0</v>
      </c>
      <c r="CD75" s="15">
        <v>0</v>
      </c>
      <c r="CE75" s="15">
        <v>0</v>
      </c>
      <c r="CF75" s="15">
        <v>0</v>
      </c>
      <c r="CG75" s="15">
        <v>0</v>
      </c>
      <c r="CH75" s="15">
        <v>0</v>
      </c>
      <c r="CI75" s="15">
        <v>0</v>
      </c>
      <c r="CJ75" s="15">
        <v>0</v>
      </c>
      <c r="CK75" s="15">
        <v>0</v>
      </c>
      <c r="CL75" s="15">
        <v>0</v>
      </c>
      <c r="CM75" s="15">
        <v>0</v>
      </c>
      <c r="CN75" s="15">
        <v>0</v>
      </c>
      <c r="CO75" s="15">
        <v>0</v>
      </c>
      <c r="CP75" s="15">
        <v>0</v>
      </c>
      <c r="CQ75" s="15">
        <v>0</v>
      </c>
      <c r="CR75" s="15">
        <v>0</v>
      </c>
      <c r="CS75" s="15">
        <v>0</v>
      </c>
      <c r="CT75" s="15">
        <v>0</v>
      </c>
      <c r="CU75" s="15">
        <v>0</v>
      </c>
      <c r="CV75" s="15">
        <v>0</v>
      </c>
      <c r="CW75" s="15">
        <v>0</v>
      </c>
      <c r="CX75" s="15">
        <v>0</v>
      </c>
      <c r="CY75" s="15">
        <v>0</v>
      </c>
      <c r="CZ75" s="15">
        <v>0</v>
      </c>
      <c r="DA75" s="15">
        <v>0</v>
      </c>
      <c r="DB75" s="15">
        <v>0</v>
      </c>
      <c r="DC75" s="15">
        <v>0</v>
      </c>
      <c r="DD75" s="15">
        <v>0</v>
      </c>
      <c r="DE75" s="15">
        <v>0</v>
      </c>
      <c r="DF75" s="15">
        <v>0</v>
      </c>
      <c r="DG75" s="15">
        <v>0</v>
      </c>
      <c r="DH75" s="15">
        <v>0</v>
      </c>
      <c r="DI75" s="15">
        <v>0</v>
      </c>
      <c r="DJ75" s="15">
        <v>0</v>
      </c>
      <c r="DK75" s="15">
        <v>0</v>
      </c>
      <c r="DL75" s="15">
        <v>0</v>
      </c>
      <c r="DM75" s="15">
        <v>0</v>
      </c>
      <c r="DN75" s="15">
        <v>0</v>
      </c>
      <c r="DO75" s="15">
        <v>0</v>
      </c>
      <c r="DP75" s="15">
        <v>0</v>
      </c>
      <c r="DQ75" s="15">
        <v>0</v>
      </c>
      <c r="DR75" s="15">
        <v>0</v>
      </c>
      <c r="DS75" s="15">
        <v>0</v>
      </c>
      <c r="DT75" s="15">
        <v>0</v>
      </c>
      <c r="DU75" s="15">
        <v>0</v>
      </c>
      <c r="DV75" s="15"/>
      <c r="DW75" s="15"/>
    </row>
    <row r="76" spans="1:128" s="111" customFormat="1" x14ac:dyDescent="0.2">
      <c r="A76" s="112"/>
      <c r="B76" s="111" t="s">
        <v>536</v>
      </c>
      <c r="C76" s="7"/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5">
        <v>0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  <c r="AW76" s="15">
        <v>0</v>
      </c>
      <c r="AX76" s="15">
        <v>0</v>
      </c>
      <c r="AY76" s="15">
        <v>0</v>
      </c>
      <c r="AZ76" s="15">
        <v>0</v>
      </c>
      <c r="BA76" s="15">
        <v>0</v>
      </c>
      <c r="BB76" s="15">
        <v>0</v>
      </c>
      <c r="BC76" s="15">
        <v>0</v>
      </c>
      <c r="BD76" s="15">
        <v>0</v>
      </c>
      <c r="BE76" s="15">
        <v>0</v>
      </c>
      <c r="BF76" s="15">
        <v>0</v>
      </c>
      <c r="BG76" s="15">
        <v>0</v>
      </c>
      <c r="BH76" s="15">
        <v>0</v>
      </c>
      <c r="BI76" s="15">
        <v>0</v>
      </c>
      <c r="BJ76" s="15">
        <v>0</v>
      </c>
      <c r="BK76" s="15">
        <v>0</v>
      </c>
      <c r="BL76" s="15">
        <v>0</v>
      </c>
      <c r="BM76" s="15">
        <v>0</v>
      </c>
      <c r="BN76" s="15">
        <v>0</v>
      </c>
      <c r="BO76" s="15">
        <v>0</v>
      </c>
      <c r="BP76" s="15">
        <v>0</v>
      </c>
      <c r="BQ76" s="15">
        <v>0</v>
      </c>
      <c r="BR76" s="15">
        <v>0</v>
      </c>
      <c r="BS76" s="15">
        <v>0</v>
      </c>
      <c r="BT76" s="15">
        <v>0</v>
      </c>
      <c r="BU76" s="15">
        <v>0</v>
      </c>
      <c r="BV76" s="15">
        <v>0</v>
      </c>
      <c r="BW76" s="15">
        <v>0</v>
      </c>
      <c r="BX76" s="15">
        <v>0</v>
      </c>
      <c r="BY76" s="15">
        <v>0</v>
      </c>
      <c r="BZ76" s="15">
        <v>0</v>
      </c>
      <c r="CA76" s="15">
        <v>0</v>
      </c>
      <c r="CB76" s="15">
        <v>0</v>
      </c>
      <c r="CC76" s="15">
        <v>0</v>
      </c>
      <c r="CD76" s="15">
        <v>0</v>
      </c>
      <c r="CE76" s="15">
        <v>0</v>
      </c>
      <c r="CF76" s="15">
        <v>0</v>
      </c>
      <c r="CG76" s="15">
        <v>0</v>
      </c>
      <c r="CH76" s="15">
        <v>0</v>
      </c>
      <c r="CI76" s="15">
        <v>0</v>
      </c>
      <c r="CJ76" s="15">
        <v>0</v>
      </c>
      <c r="CK76" s="15">
        <v>0</v>
      </c>
      <c r="CL76" s="15">
        <v>0</v>
      </c>
      <c r="CM76" s="15">
        <v>0</v>
      </c>
      <c r="CN76" s="15">
        <v>0</v>
      </c>
      <c r="CO76" s="15">
        <v>0</v>
      </c>
      <c r="CP76" s="15">
        <v>0</v>
      </c>
      <c r="CQ76" s="15">
        <v>0</v>
      </c>
      <c r="CR76" s="15">
        <v>0</v>
      </c>
      <c r="CS76" s="15">
        <v>0</v>
      </c>
      <c r="CT76" s="15">
        <v>0</v>
      </c>
      <c r="CU76" s="15">
        <v>0</v>
      </c>
      <c r="CV76" s="15">
        <v>0</v>
      </c>
      <c r="CW76" s="15">
        <v>0</v>
      </c>
      <c r="CX76" s="15">
        <v>0</v>
      </c>
      <c r="CY76" s="15">
        <v>0</v>
      </c>
      <c r="CZ76" s="15">
        <v>0</v>
      </c>
      <c r="DA76" s="15">
        <v>0</v>
      </c>
      <c r="DB76" s="15">
        <v>0</v>
      </c>
      <c r="DC76" s="15">
        <v>0</v>
      </c>
      <c r="DD76" s="15">
        <v>0</v>
      </c>
      <c r="DE76" s="15">
        <v>0</v>
      </c>
      <c r="DF76" s="15">
        <v>0</v>
      </c>
      <c r="DG76" s="15">
        <v>0</v>
      </c>
      <c r="DH76" s="15">
        <v>0</v>
      </c>
      <c r="DI76" s="15">
        <v>0</v>
      </c>
      <c r="DJ76" s="15">
        <v>0</v>
      </c>
      <c r="DK76" s="116">
        <v>0</v>
      </c>
      <c r="DL76" s="116">
        <v>0</v>
      </c>
      <c r="DM76" s="116">
        <v>0</v>
      </c>
      <c r="DN76" s="116">
        <v>0</v>
      </c>
      <c r="DO76" s="116">
        <v>0</v>
      </c>
      <c r="DP76" s="116">
        <v>0</v>
      </c>
      <c r="DQ76" s="116">
        <v>0</v>
      </c>
      <c r="DR76" s="116">
        <v>0</v>
      </c>
      <c r="DS76" s="116">
        <v>0</v>
      </c>
      <c r="DT76" s="15">
        <v>0</v>
      </c>
      <c r="DU76" s="15">
        <v>0</v>
      </c>
      <c r="DV76" s="116"/>
      <c r="DW76" s="116"/>
      <c r="DX76" s="112"/>
    </row>
    <row r="77" spans="1:128" x14ac:dyDescent="0.2">
      <c r="A77" s="111"/>
      <c r="B77" s="111" t="s">
        <v>150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0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  <c r="AW77" s="15">
        <v>0</v>
      </c>
      <c r="AX77" s="15">
        <v>0</v>
      </c>
      <c r="AY77" s="15">
        <v>0</v>
      </c>
      <c r="AZ77" s="15">
        <v>0</v>
      </c>
      <c r="BA77" s="15">
        <v>0</v>
      </c>
      <c r="BB77" s="15">
        <v>0</v>
      </c>
      <c r="BC77" s="15">
        <v>0</v>
      </c>
      <c r="BD77" s="15">
        <v>0</v>
      </c>
      <c r="BE77" s="15">
        <v>0</v>
      </c>
      <c r="BF77" s="15">
        <v>0</v>
      </c>
      <c r="BG77" s="15">
        <v>0</v>
      </c>
      <c r="BH77" s="15">
        <v>0</v>
      </c>
      <c r="BI77" s="15">
        <v>0</v>
      </c>
      <c r="BJ77" s="15">
        <v>0</v>
      </c>
      <c r="BK77" s="15">
        <v>138018.64000000001</v>
      </c>
      <c r="BL77" s="15">
        <v>183542.51</v>
      </c>
      <c r="BM77" s="15">
        <v>-175484.67</v>
      </c>
      <c r="BN77" s="15">
        <v>257309.34</v>
      </c>
      <c r="BO77" s="15">
        <v>-86272.92</v>
      </c>
      <c r="BP77" s="15">
        <v>-14889.78</v>
      </c>
      <c r="BQ77" s="15">
        <v>-94096.960000000006</v>
      </c>
      <c r="BR77" s="15">
        <v>171444.89</v>
      </c>
      <c r="BS77" s="15">
        <v>-660857.69999999995</v>
      </c>
      <c r="BT77" s="15">
        <v>-82470.92</v>
      </c>
      <c r="BU77" s="15">
        <v>-3409.24</v>
      </c>
      <c r="BV77" s="15">
        <v>46234.65</v>
      </c>
      <c r="BW77" s="15">
        <v>131334.62</v>
      </c>
      <c r="BX77" s="15">
        <v>208669.29</v>
      </c>
      <c r="BY77" s="15">
        <v>-26030.99</v>
      </c>
      <c r="BZ77" s="15">
        <v>115282.22</v>
      </c>
      <c r="CA77" s="15">
        <v>-38401.300000000003</v>
      </c>
      <c r="CB77" s="15">
        <v>-124911.84</v>
      </c>
      <c r="CC77" s="15">
        <v>-495773.88</v>
      </c>
      <c r="CD77" s="15">
        <v>-112955.68</v>
      </c>
      <c r="CE77" s="15">
        <v>-275692.74</v>
      </c>
      <c r="CF77" s="15">
        <v>-223416.99</v>
      </c>
      <c r="CG77" s="15">
        <v>-146156.82999999999</v>
      </c>
      <c r="CH77" s="15">
        <v>-43941.63</v>
      </c>
      <c r="CI77" s="15">
        <v>21869.31</v>
      </c>
      <c r="CJ77" s="15">
        <v>24318.55</v>
      </c>
      <c r="CK77" s="15">
        <v>-399149.97</v>
      </c>
      <c r="CL77" s="15">
        <v>237438.82</v>
      </c>
      <c r="CM77" s="15">
        <v>38481.870000000003</v>
      </c>
      <c r="CN77" s="15">
        <v>-128139.3</v>
      </c>
      <c r="CO77" s="15">
        <v>-725115.56</v>
      </c>
      <c r="CP77" s="15">
        <v>-299716.53999999998</v>
      </c>
      <c r="CQ77" s="15">
        <v>-221761.33</v>
      </c>
      <c r="CR77" s="15">
        <v>-159925.75</v>
      </c>
      <c r="CS77" s="15">
        <v>-155923.74</v>
      </c>
      <c r="CT77" s="15">
        <v>-32266.39</v>
      </c>
      <c r="CU77" s="15">
        <v>262240.09000000003</v>
      </c>
      <c r="CV77" s="15">
        <v>278530.45</v>
      </c>
      <c r="CW77" s="15">
        <v>-113090.24000000001</v>
      </c>
      <c r="CX77" s="15">
        <v>-245317.29</v>
      </c>
      <c r="CY77" s="15">
        <v>-103914.65</v>
      </c>
      <c r="CZ77" s="15">
        <v>-325664.52</v>
      </c>
      <c r="DA77" s="15">
        <v>3608.16</v>
      </c>
      <c r="DB77" s="15">
        <v>-701165.42</v>
      </c>
      <c r="DC77" s="15">
        <v>145815.13</v>
      </c>
      <c r="DD77" s="15">
        <v>-425377.49</v>
      </c>
      <c r="DE77" s="15">
        <v>-60422.14</v>
      </c>
      <c r="DF77" s="15">
        <v>-192933.68</v>
      </c>
      <c r="DG77" s="15">
        <v>68105.649999999994</v>
      </c>
      <c r="DH77" s="14">
        <f>'Sch 41&amp;86 Deferral Calc'!C24</f>
        <v>-99324.02</v>
      </c>
      <c r="DI77" s="14">
        <f>'Sch 41&amp;86 Deferral Calc'!D24</f>
        <v>-93943.85</v>
      </c>
      <c r="DJ77" s="14">
        <f>'Sch 41&amp;86 Deferral Calc'!E24</f>
        <v>-341967.29</v>
      </c>
      <c r="DK77" s="14">
        <f>'Sch 41&amp;86 Deferral Calc'!F24</f>
        <v>-256742.81</v>
      </c>
      <c r="DL77" s="14">
        <f>'Sch 41&amp;86 Deferral Calc'!G24</f>
        <v>-429734.41</v>
      </c>
      <c r="DM77" s="14">
        <f>'Sch 41&amp;86 Deferral Calc'!H24</f>
        <v>-26547.88</v>
      </c>
      <c r="DN77" s="14">
        <f>'Sch 41&amp;86 Deferral Calc'!I24</f>
        <v>-866220.19</v>
      </c>
      <c r="DO77" s="14">
        <f>'Sch 41&amp;86 Deferral Calc'!J24</f>
        <v>19555.41</v>
      </c>
      <c r="DP77" s="14">
        <f>'Sch 41&amp;86 Deferral Calc'!K24</f>
        <v>-289000.55</v>
      </c>
      <c r="DQ77" s="14">
        <f>'Sch 41&amp;86 Deferral Calc'!L24</f>
        <v>-144083.6</v>
      </c>
      <c r="DR77" s="14">
        <f>'Sch 41&amp;86 Deferral Calc'!M24</f>
        <v>-417907.7</v>
      </c>
      <c r="DS77" s="14">
        <f>'Sch 41&amp;86 Deferral Calc'!N24</f>
        <v>-11022.89</v>
      </c>
      <c r="DT77" s="14">
        <f>'Sch 41&amp;86 Deferral Calc'!O24+'Sch 41&amp;86 Deferral Calc'!P24</f>
        <v>-29138.149999999965</v>
      </c>
      <c r="DU77" s="14">
        <f>'Sch 41&amp;86 Deferral Calc'!Q24</f>
        <v>-31604.14</v>
      </c>
      <c r="DV77" s="14"/>
      <c r="DW77" s="14"/>
    </row>
    <row r="78" spans="1:128" x14ac:dyDescent="0.2">
      <c r="B78" s="4" t="s">
        <v>144</v>
      </c>
      <c r="D78" s="16">
        <f t="shared" ref="D78:BK78" si="599">SUM(D74:D77)</f>
        <v>0</v>
      </c>
      <c r="E78" s="16">
        <f t="shared" si="599"/>
        <v>0</v>
      </c>
      <c r="F78" s="16">
        <f t="shared" si="599"/>
        <v>0</v>
      </c>
      <c r="G78" s="16">
        <f t="shared" si="599"/>
        <v>0</v>
      </c>
      <c r="H78" s="16">
        <f t="shared" si="599"/>
        <v>0</v>
      </c>
      <c r="I78" s="16">
        <f t="shared" si="599"/>
        <v>0</v>
      </c>
      <c r="J78" s="16">
        <f t="shared" si="599"/>
        <v>0</v>
      </c>
      <c r="K78" s="16">
        <f t="shared" si="599"/>
        <v>0</v>
      </c>
      <c r="L78" s="16">
        <f t="shared" si="599"/>
        <v>0</v>
      </c>
      <c r="M78" s="16">
        <f t="shared" si="599"/>
        <v>0</v>
      </c>
      <c r="N78" s="16">
        <f t="shared" si="599"/>
        <v>0</v>
      </c>
      <c r="O78" s="16">
        <f t="shared" si="599"/>
        <v>0</v>
      </c>
      <c r="P78" s="16">
        <f t="shared" si="599"/>
        <v>0</v>
      </c>
      <c r="Q78" s="16">
        <f t="shared" si="599"/>
        <v>0</v>
      </c>
      <c r="R78" s="16">
        <f t="shared" si="599"/>
        <v>0</v>
      </c>
      <c r="S78" s="16">
        <f t="shared" si="599"/>
        <v>0</v>
      </c>
      <c r="T78" s="16">
        <f t="shared" si="599"/>
        <v>0</v>
      </c>
      <c r="U78" s="16">
        <f t="shared" si="599"/>
        <v>0</v>
      </c>
      <c r="V78" s="16">
        <f t="shared" si="599"/>
        <v>0</v>
      </c>
      <c r="W78" s="16">
        <f t="shared" si="599"/>
        <v>0</v>
      </c>
      <c r="X78" s="16">
        <f t="shared" si="599"/>
        <v>0</v>
      </c>
      <c r="Y78" s="16">
        <f t="shared" si="599"/>
        <v>0</v>
      </c>
      <c r="Z78" s="16">
        <f t="shared" si="599"/>
        <v>0</v>
      </c>
      <c r="AA78" s="16">
        <f t="shared" si="599"/>
        <v>0</v>
      </c>
      <c r="AB78" s="16">
        <f t="shared" si="599"/>
        <v>0</v>
      </c>
      <c r="AC78" s="16">
        <f t="shared" si="599"/>
        <v>0</v>
      </c>
      <c r="AD78" s="16">
        <f t="shared" si="599"/>
        <v>0</v>
      </c>
      <c r="AE78" s="16">
        <f t="shared" si="599"/>
        <v>0</v>
      </c>
      <c r="AF78" s="16">
        <f t="shared" si="599"/>
        <v>0</v>
      </c>
      <c r="AG78" s="16">
        <f t="shared" si="599"/>
        <v>0</v>
      </c>
      <c r="AH78" s="16">
        <f t="shared" si="599"/>
        <v>0</v>
      </c>
      <c r="AI78" s="16">
        <f t="shared" si="599"/>
        <v>0</v>
      </c>
      <c r="AJ78" s="16">
        <f t="shared" si="599"/>
        <v>0</v>
      </c>
      <c r="AK78" s="16">
        <f t="shared" si="599"/>
        <v>0</v>
      </c>
      <c r="AL78" s="16">
        <f t="shared" si="599"/>
        <v>0</v>
      </c>
      <c r="AM78" s="16">
        <f t="shared" si="599"/>
        <v>0</v>
      </c>
      <c r="AN78" s="16">
        <f t="shared" si="599"/>
        <v>0</v>
      </c>
      <c r="AO78" s="16">
        <f t="shared" si="599"/>
        <v>0</v>
      </c>
      <c r="AP78" s="16">
        <f t="shared" si="599"/>
        <v>0</v>
      </c>
      <c r="AQ78" s="16">
        <f t="shared" si="599"/>
        <v>0</v>
      </c>
      <c r="AR78" s="16">
        <f t="shared" si="599"/>
        <v>0</v>
      </c>
      <c r="AS78" s="16">
        <f t="shared" si="599"/>
        <v>0</v>
      </c>
      <c r="AT78" s="16">
        <f t="shared" si="599"/>
        <v>0</v>
      </c>
      <c r="AU78" s="16">
        <f t="shared" si="599"/>
        <v>0</v>
      </c>
      <c r="AV78" s="16">
        <f t="shared" si="599"/>
        <v>0</v>
      </c>
      <c r="AW78" s="16">
        <f t="shared" si="599"/>
        <v>0</v>
      </c>
      <c r="AX78" s="16">
        <f t="shared" si="599"/>
        <v>0</v>
      </c>
      <c r="AY78" s="16">
        <f t="shared" si="599"/>
        <v>0</v>
      </c>
      <c r="AZ78" s="16">
        <f t="shared" si="599"/>
        <v>0</v>
      </c>
      <c r="BA78" s="16">
        <f t="shared" si="599"/>
        <v>0</v>
      </c>
      <c r="BB78" s="16">
        <f t="shared" si="599"/>
        <v>0</v>
      </c>
      <c r="BC78" s="16">
        <f t="shared" si="599"/>
        <v>0</v>
      </c>
      <c r="BD78" s="16">
        <f t="shared" si="599"/>
        <v>0</v>
      </c>
      <c r="BE78" s="16">
        <f t="shared" si="599"/>
        <v>0</v>
      </c>
      <c r="BF78" s="16">
        <f t="shared" si="599"/>
        <v>0</v>
      </c>
      <c r="BG78" s="16">
        <f t="shared" si="599"/>
        <v>0</v>
      </c>
      <c r="BH78" s="16">
        <f t="shared" si="599"/>
        <v>0</v>
      </c>
      <c r="BI78" s="16">
        <f t="shared" si="599"/>
        <v>0</v>
      </c>
      <c r="BJ78" s="16">
        <f t="shared" si="599"/>
        <v>0</v>
      </c>
      <c r="BK78" s="16">
        <f t="shared" si="599"/>
        <v>138018.64000000001</v>
      </c>
      <c r="BL78" s="16">
        <f t="shared" ref="BL78:BW78" si="600">SUM(BL74:BL77)</f>
        <v>373422.89035999996</v>
      </c>
      <c r="BM78" s="16">
        <f t="shared" si="600"/>
        <v>-175484.67</v>
      </c>
      <c r="BN78" s="16">
        <f t="shared" si="600"/>
        <v>257309.34</v>
      </c>
      <c r="BO78" s="16">
        <f t="shared" si="600"/>
        <v>-86272.92</v>
      </c>
      <c r="BP78" s="16">
        <f t="shared" si="600"/>
        <v>-342788.80035999999</v>
      </c>
      <c r="BQ78" s="16">
        <f t="shared" si="600"/>
        <v>-94096.960000000006</v>
      </c>
      <c r="BR78" s="16">
        <f t="shared" si="600"/>
        <v>171444.89</v>
      </c>
      <c r="BS78" s="16">
        <f t="shared" si="600"/>
        <v>-660857.69999999995</v>
      </c>
      <c r="BT78" s="16">
        <f t="shared" si="600"/>
        <v>-82470.92</v>
      </c>
      <c r="BU78" s="16">
        <f t="shared" si="600"/>
        <v>-3409.24</v>
      </c>
      <c r="BV78" s="16">
        <f t="shared" si="600"/>
        <v>46234.65</v>
      </c>
      <c r="BW78" s="16">
        <f t="shared" si="600"/>
        <v>131334.62</v>
      </c>
      <c r="BX78" s="16">
        <f t="shared" ref="BX78:CI78" si="601">SUM(BX74:BX77)</f>
        <v>208669.29</v>
      </c>
      <c r="BY78" s="16">
        <f t="shared" si="601"/>
        <v>-26030.99</v>
      </c>
      <c r="BZ78" s="16">
        <f t="shared" si="601"/>
        <v>115282.22</v>
      </c>
      <c r="CA78" s="16">
        <f t="shared" si="601"/>
        <v>-38401.300000000003</v>
      </c>
      <c r="CB78" s="16">
        <f t="shared" si="601"/>
        <v>202704.34</v>
      </c>
      <c r="CC78" s="16">
        <f t="shared" si="601"/>
        <v>-495773.88</v>
      </c>
      <c r="CD78" s="16">
        <f t="shared" si="601"/>
        <v>-112955.68</v>
      </c>
      <c r="CE78" s="16">
        <f t="shared" si="601"/>
        <v>-275692.74</v>
      </c>
      <c r="CF78" s="16">
        <f t="shared" si="601"/>
        <v>-223416.99</v>
      </c>
      <c r="CG78" s="16">
        <f t="shared" si="601"/>
        <v>-146156.82999999999</v>
      </c>
      <c r="CH78" s="16">
        <f t="shared" si="601"/>
        <v>-43941.63</v>
      </c>
      <c r="CI78" s="16">
        <f t="shared" si="601"/>
        <v>21869.31</v>
      </c>
      <c r="CJ78" s="16">
        <f t="shared" ref="CJ78:CU78" si="602">SUM(CJ74:CJ77)</f>
        <v>24318.55</v>
      </c>
      <c r="CK78" s="16">
        <f t="shared" si="602"/>
        <v>-399149.97</v>
      </c>
      <c r="CL78" s="16">
        <f t="shared" si="602"/>
        <v>237438.82</v>
      </c>
      <c r="CM78" s="16">
        <f t="shared" si="602"/>
        <v>38481.870000000003</v>
      </c>
      <c r="CN78" s="16">
        <f t="shared" si="602"/>
        <v>1013321.7599999998</v>
      </c>
      <c r="CO78" s="16">
        <f t="shared" si="602"/>
        <v>-725115.56</v>
      </c>
      <c r="CP78" s="16">
        <f t="shared" si="602"/>
        <v>-299716.53999999998</v>
      </c>
      <c r="CQ78" s="16">
        <f t="shared" si="602"/>
        <v>-221761.33</v>
      </c>
      <c r="CR78" s="16">
        <f t="shared" si="602"/>
        <v>-159925.75</v>
      </c>
      <c r="CS78" s="16">
        <f t="shared" si="602"/>
        <v>-155923.74</v>
      </c>
      <c r="CT78" s="16">
        <f t="shared" si="602"/>
        <v>-32266.39</v>
      </c>
      <c r="CU78" s="16">
        <f t="shared" si="602"/>
        <v>262240.09000000003</v>
      </c>
      <c r="CV78" s="16">
        <f t="shared" ref="CV78:DB78" si="603">SUM(CV74:CV77)</f>
        <v>278530.45</v>
      </c>
      <c r="CW78" s="16">
        <f t="shared" si="603"/>
        <v>-113090.24000000001</v>
      </c>
      <c r="CX78" s="16">
        <f t="shared" si="603"/>
        <v>-245317.29</v>
      </c>
      <c r="CY78" s="16">
        <f t="shared" si="603"/>
        <v>-103914.65</v>
      </c>
      <c r="CZ78" s="16">
        <f t="shared" si="603"/>
        <v>1233854.7299999997</v>
      </c>
      <c r="DA78" s="16">
        <f t="shared" si="603"/>
        <v>3608.16</v>
      </c>
      <c r="DB78" s="16">
        <f t="shared" si="603"/>
        <v>-701165.42</v>
      </c>
      <c r="DC78" s="16">
        <f t="shared" ref="DC78:DK78" si="604">SUM(DC74:DC77)</f>
        <v>145815.13</v>
      </c>
      <c r="DD78" s="16">
        <f t="shared" si="604"/>
        <v>-425377.49</v>
      </c>
      <c r="DE78" s="16">
        <f t="shared" si="604"/>
        <v>-60422.14</v>
      </c>
      <c r="DF78" s="16">
        <f t="shared" si="604"/>
        <v>-192933.68</v>
      </c>
      <c r="DG78" s="16">
        <f t="shared" si="604"/>
        <v>68105.649999999994</v>
      </c>
      <c r="DH78" s="16">
        <f t="shared" si="604"/>
        <v>-99324.02</v>
      </c>
      <c r="DI78" s="16">
        <f t="shared" si="604"/>
        <v>-93943.85</v>
      </c>
      <c r="DJ78" s="16">
        <f t="shared" si="604"/>
        <v>-341967.29</v>
      </c>
      <c r="DK78" s="16">
        <f t="shared" si="604"/>
        <v>-256742.81</v>
      </c>
      <c r="DL78" s="16">
        <f t="shared" ref="DL78:DR78" si="605">SUM(DL74:DL77)</f>
        <v>1242091.6299999999</v>
      </c>
      <c r="DM78" s="16">
        <f t="shared" si="605"/>
        <v>-26547.88</v>
      </c>
      <c r="DN78" s="16">
        <f t="shared" si="605"/>
        <v>-866220.19</v>
      </c>
      <c r="DO78" s="16">
        <f t="shared" si="605"/>
        <v>19555.41</v>
      </c>
      <c r="DP78" s="16">
        <f t="shared" si="605"/>
        <v>-289000.55</v>
      </c>
      <c r="DQ78" s="16">
        <f t="shared" si="605"/>
        <v>-144083.6</v>
      </c>
      <c r="DR78" s="16">
        <f t="shared" si="605"/>
        <v>-417907.7</v>
      </c>
      <c r="DS78" s="16">
        <f t="shared" ref="DS78:DW78" si="606">SUM(DS74:DS77)</f>
        <v>-11022.89</v>
      </c>
      <c r="DT78" s="16">
        <f t="shared" si="606"/>
        <v>-29138.149999999965</v>
      </c>
      <c r="DU78" s="16">
        <f t="shared" si="606"/>
        <v>-31604.14</v>
      </c>
      <c r="DV78" s="16">
        <f t="shared" si="606"/>
        <v>0</v>
      </c>
      <c r="DW78" s="16">
        <f t="shared" si="606"/>
        <v>0</v>
      </c>
    </row>
    <row r="79" spans="1:128" x14ac:dyDescent="0.2">
      <c r="B79" s="4" t="s">
        <v>145</v>
      </c>
      <c r="D79" s="11">
        <f>D73+D78</f>
        <v>0</v>
      </c>
      <c r="E79" s="11">
        <f t="shared" ref="E79:BK79" si="607">E73+E78</f>
        <v>0</v>
      </c>
      <c r="F79" s="11">
        <f t="shared" si="607"/>
        <v>0</v>
      </c>
      <c r="G79" s="11">
        <f t="shared" si="607"/>
        <v>0</v>
      </c>
      <c r="H79" s="11">
        <f t="shared" si="607"/>
        <v>0</v>
      </c>
      <c r="I79" s="11">
        <f t="shared" si="607"/>
        <v>0</v>
      </c>
      <c r="J79" s="11">
        <f t="shared" si="607"/>
        <v>0</v>
      </c>
      <c r="K79" s="11">
        <f t="shared" si="607"/>
        <v>0</v>
      </c>
      <c r="L79" s="11">
        <f t="shared" si="607"/>
        <v>0</v>
      </c>
      <c r="M79" s="11">
        <f t="shared" si="607"/>
        <v>0</v>
      </c>
      <c r="N79" s="11">
        <f t="shared" si="607"/>
        <v>0</v>
      </c>
      <c r="O79" s="11">
        <f t="shared" si="607"/>
        <v>0</v>
      </c>
      <c r="P79" s="11">
        <f t="shared" si="607"/>
        <v>0</v>
      </c>
      <c r="Q79" s="11">
        <f t="shared" si="607"/>
        <v>0</v>
      </c>
      <c r="R79" s="11">
        <f t="shared" si="607"/>
        <v>0</v>
      </c>
      <c r="S79" s="11">
        <f t="shared" si="607"/>
        <v>0</v>
      </c>
      <c r="T79" s="11">
        <f t="shared" si="607"/>
        <v>0</v>
      </c>
      <c r="U79" s="11">
        <f t="shared" si="607"/>
        <v>0</v>
      </c>
      <c r="V79" s="11">
        <f t="shared" si="607"/>
        <v>0</v>
      </c>
      <c r="W79" s="11">
        <f t="shared" si="607"/>
        <v>0</v>
      </c>
      <c r="X79" s="11">
        <f t="shared" si="607"/>
        <v>0</v>
      </c>
      <c r="Y79" s="11">
        <f t="shared" si="607"/>
        <v>0</v>
      </c>
      <c r="Z79" s="11">
        <f t="shared" si="607"/>
        <v>0</v>
      </c>
      <c r="AA79" s="11">
        <f t="shared" si="607"/>
        <v>0</v>
      </c>
      <c r="AB79" s="11">
        <f t="shared" si="607"/>
        <v>0</v>
      </c>
      <c r="AC79" s="11">
        <f t="shared" si="607"/>
        <v>0</v>
      </c>
      <c r="AD79" s="11">
        <f t="shared" si="607"/>
        <v>0</v>
      </c>
      <c r="AE79" s="11">
        <f t="shared" si="607"/>
        <v>0</v>
      </c>
      <c r="AF79" s="11">
        <f t="shared" si="607"/>
        <v>0</v>
      </c>
      <c r="AG79" s="11">
        <f t="shared" si="607"/>
        <v>0</v>
      </c>
      <c r="AH79" s="11">
        <f t="shared" si="607"/>
        <v>0</v>
      </c>
      <c r="AI79" s="11">
        <f t="shared" si="607"/>
        <v>0</v>
      </c>
      <c r="AJ79" s="11">
        <f t="shared" si="607"/>
        <v>0</v>
      </c>
      <c r="AK79" s="11">
        <f t="shared" si="607"/>
        <v>0</v>
      </c>
      <c r="AL79" s="11">
        <f t="shared" si="607"/>
        <v>0</v>
      </c>
      <c r="AM79" s="11">
        <f t="shared" si="607"/>
        <v>0</v>
      </c>
      <c r="AN79" s="11">
        <f t="shared" si="607"/>
        <v>0</v>
      </c>
      <c r="AO79" s="11">
        <f t="shared" si="607"/>
        <v>0</v>
      </c>
      <c r="AP79" s="11">
        <f t="shared" si="607"/>
        <v>0</v>
      </c>
      <c r="AQ79" s="11">
        <f t="shared" si="607"/>
        <v>0</v>
      </c>
      <c r="AR79" s="11">
        <f t="shared" si="607"/>
        <v>0</v>
      </c>
      <c r="AS79" s="11">
        <f t="shared" si="607"/>
        <v>0</v>
      </c>
      <c r="AT79" s="11">
        <f t="shared" si="607"/>
        <v>0</v>
      </c>
      <c r="AU79" s="11">
        <f t="shared" si="607"/>
        <v>0</v>
      </c>
      <c r="AV79" s="11">
        <f t="shared" si="607"/>
        <v>0</v>
      </c>
      <c r="AW79" s="11">
        <f t="shared" si="607"/>
        <v>0</v>
      </c>
      <c r="AX79" s="11">
        <f t="shared" si="607"/>
        <v>0</v>
      </c>
      <c r="AY79" s="11">
        <f t="shared" si="607"/>
        <v>0</v>
      </c>
      <c r="AZ79" s="11">
        <f t="shared" si="607"/>
        <v>0</v>
      </c>
      <c r="BA79" s="11">
        <f t="shared" si="607"/>
        <v>0</v>
      </c>
      <c r="BB79" s="11">
        <f t="shared" si="607"/>
        <v>0</v>
      </c>
      <c r="BC79" s="11">
        <f t="shared" si="607"/>
        <v>0</v>
      </c>
      <c r="BD79" s="11">
        <f t="shared" si="607"/>
        <v>0</v>
      </c>
      <c r="BE79" s="11">
        <f t="shared" si="607"/>
        <v>0</v>
      </c>
      <c r="BF79" s="11">
        <f t="shared" si="607"/>
        <v>0</v>
      </c>
      <c r="BG79" s="11">
        <f t="shared" si="607"/>
        <v>0</v>
      </c>
      <c r="BH79" s="11">
        <f t="shared" si="607"/>
        <v>0</v>
      </c>
      <c r="BI79" s="11">
        <f t="shared" si="607"/>
        <v>0</v>
      </c>
      <c r="BJ79" s="11">
        <f t="shared" si="607"/>
        <v>0</v>
      </c>
      <c r="BK79" s="11">
        <f t="shared" si="607"/>
        <v>138018.64000000001</v>
      </c>
      <c r="BL79" s="11">
        <f t="shared" ref="BL79:BW79" si="608">BL73+BL78</f>
        <v>511441.53035999998</v>
      </c>
      <c r="BM79" s="11">
        <f t="shared" si="608"/>
        <v>335956.86035999993</v>
      </c>
      <c r="BN79" s="11">
        <f t="shared" si="608"/>
        <v>593266.2003599999</v>
      </c>
      <c r="BO79" s="11">
        <f t="shared" si="608"/>
        <v>506993.28035999992</v>
      </c>
      <c r="BP79" s="11">
        <f t="shared" si="608"/>
        <v>164204.47999999992</v>
      </c>
      <c r="BQ79" s="11">
        <f t="shared" si="608"/>
        <v>70107.519999999917</v>
      </c>
      <c r="BR79" s="11">
        <f t="shared" si="608"/>
        <v>241552.40999999992</v>
      </c>
      <c r="BS79" s="11">
        <f t="shared" si="608"/>
        <v>-419305.29000000004</v>
      </c>
      <c r="BT79" s="11">
        <f t="shared" si="608"/>
        <v>-501776.21</v>
      </c>
      <c r="BU79" s="11">
        <f t="shared" si="608"/>
        <v>-505185.45</v>
      </c>
      <c r="BV79" s="11">
        <f t="shared" si="608"/>
        <v>-458950.8</v>
      </c>
      <c r="BW79" s="11">
        <f t="shared" si="608"/>
        <v>-327616.18</v>
      </c>
      <c r="BX79" s="11">
        <f t="shared" ref="BX79:CI79" si="609">BX73+BX78</f>
        <v>-118946.88999999998</v>
      </c>
      <c r="BY79" s="11">
        <f t="shared" si="609"/>
        <v>-144977.87999999998</v>
      </c>
      <c r="BZ79" s="11">
        <f t="shared" si="609"/>
        <v>-29695.659999999974</v>
      </c>
      <c r="CA79" s="11">
        <f t="shared" si="609"/>
        <v>-68096.959999999977</v>
      </c>
      <c r="CB79" s="11">
        <f t="shared" si="609"/>
        <v>134607.38</v>
      </c>
      <c r="CC79" s="11">
        <f t="shared" si="609"/>
        <v>-361166.5</v>
      </c>
      <c r="CD79" s="11">
        <f t="shared" si="609"/>
        <v>-474122.18</v>
      </c>
      <c r="CE79" s="11">
        <f t="shared" si="609"/>
        <v>-749814.91999999993</v>
      </c>
      <c r="CF79" s="11">
        <f t="shared" si="609"/>
        <v>-973231.90999999992</v>
      </c>
      <c r="CG79" s="11">
        <f t="shared" si="609"/>
        <v>-1119388.74</v>
      </c>
      <c r="CH79" s="11">
        <f t="shared" si="609"/>
        <v>-1163330.3699999999</v>
      </c>
      <c r="CI79" s="11">
        <f t="shared" si="609"/>
        <v>-1141461.0599999998</v>
      </c>
      <c r="CJ79" s="11">
        <f t="shared" ref="CJ79:CU79" si="610">CJ73+CJ78</f>
        <v>-1117142.5099999998</v>
      </c>
      <c r="CK79" s="11">
        <f t="shared" si="610"/>
        <v>-1516292.4799999997</v>
      </c>
      <c r="CL79" s="11">
        <f t="shared" si="610"/>
        <v>-1278853.6599999997</v>
      </c>
      <c r="CM79" s="11">
        <f t="shared" si="610"/>
        <v>-1240371.7899999996</v>
      </c>
      <c r="CN79" s="11">
        <f t="shared" si="610"/>
        <v>-227050.0299999998</v>
      </c>
      <c r="CO79" s="11">
        <f t="shared" si="610"/>
        <v>-952165.58999999985</v>
      </c>
      <c r="CP79" s="11">
        <f t="shared" si="610"/>
        <v>-1251882.1299999999</v>
      </c>
      <c r="CQ79" s="11">
        <f t="shared" si="610"/>
        <v>-1473643.46</v>
      </c>
      <c r="CR79" s="11">
        <f t="shared" si="610"/>
        <v>-1633569.21</v>
      </c>
      <c r="CS79" s="11">
        <f t="shared" si="610"/>
        <v>-1789492.95</v>
      </c>
      <c r="CT79" s="11">
        <f t="shared" si="610"/>
        <v>-1821759.3399999999</v>
      </c>
      <c r="CU79" s="11">
        <f t="shared" si="610"/>
        <v>-1559519.2499999998</v>
      </c>
      <c r="CV79" s="11">
        <f t="shared" ref="CV79:DB79" si="611">CV73+CV78</f>
        <v>-1280988.7999999998</v>
      </c>
      <c r="CW79" s="11">
        <f t="shared" si="611"/>
        <v>-1394079.0399999998</v>
      </c>
      <c r="CX79" s="11">
        <f t="shared" si="611"/>
        <v>-1639396.3299999998</v>
      </c>
      <c r="CY79" s="11">
        <f t="shared" si="611"/>
        <v>-1743310.9799999997</v>
      </c>
      <c r="CZ79" s="11">
        <f t="shared" si="611"/>
        <v>-509456.25</v>
      </c>
      <c r="DA79" s="11">
        <f t="shared" si="611"/>
        <v>-505848.09</v>
      </c>
      <c r="DB79" s="11">
        <f t="shared" si="611"/>
        <v>-1207013.51</v>
      </c>
      <c r="DC79" s="11">
        <f t="shared" ref="DC79:DK79" si="612">DC73+DC78</f>
        <v>-1061198.3799999999</v>
      </c>
      <c r="DD79" s="11">
        <f t="shared" si="612"/>
        <v>-1486575.8699999999</v>
      </c>
      <c r="DE79" s="11">
        <f t="shared" si="612"/>
        <v>-1546998.0099999998</v>
      </c>
      <c r="DF79" s="11">
        <f t="shared" si="612"/>
        <v>-1739931.6899999997</v>
      </c>
      <c r="DG79" s="11">
        <f t="shared" si="612"/>
        <v>-1671826.0399999998</v>
      </c>
      <c r="DH79" s="11">
        <f t="shared" si="612"/>
        <v>-1771150.0599999998</v>
      </c>
      <c r="DI79" s="11">
        <f t="shared" si="612"/>
        <v>-1865093.91</v>
      </c>
      <c r="DJ79" s="11">
        <f t="shared" si="612"/>
        <v>-2207061.1999999997</v>
      </c>
      <c r="DK79" s="11">
        <f t="shared" si="612"/>
        <v>-2463804.0099999998</v>
      </c>
      <c r="DL79" s="11">
        <f t="shared" ref="DL79:DR79" si="613">DL73+DL78</f>
        <v>-1221712.3799999999</v>
      </c>
      <c r="DM79" s="11">
        <f t="shared" si="613"/>
        <v>-1248260.2599999998</v>
      </c>
      <c r="DN79" s="11">
        <f t="shared" si="613"/>
        <v>-2114480.4499999997</v>
      </c>
      <c r="DO79" s="11">
        <f t="shared" si="613"/>
        <v>-2094925.0399999998</v>
      </c>
      <c r="DP79" s="11">
        <f t="shared" si="613"/>
        <v>-2383925.59</v>
      </c>
      <c r="DQ79" s="11">
        <f t="shared" si="613"/>
        <v>-2528009.19</v>
      </c>
      <c r="DR79" s="11">
        <f t="shared" si="613"/>
        <v>-2945916.89</v>
      </c>
      <c r="DS79" s="11">
        <f t="shared" ref="DS79:DW79" si="614">DS73+DS78</f>
        <v>-2956939.7800000003</v>
      </c>
      <c r="DT79" s="11">
        <f t="shared" si="614"/>
        <v>-2986077.93</v>
      </c>
      <c r="DU79" s="11">
        <f t="shared" si="614"/>
        <v>-3017682.0700000003</v>
      </c>
      <c r="DV79" s="11">
        <f t="shared" si="614"/>
        <v>-3017682.0700000003</v>
      </c>
      <c r="DW79" s="11">
        <f t="shared" si="614"/>
        <v>-3017682.0700000003</v>
      </c>
    </row>
    <row r="80" spans="1:128" x14ac:dyDescent="0.2"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</row>
    <row r="81" spans="1:128" x14ac:dyDescent="0.2">
      <c r="A81" s="52" t="s">
        <v>154</v>
      </c>
      <c r="C81" s="10">
        <v>18238162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</row>
    <row r="82" spans="1:128" s="112" customFormat="1" x14ac:dyDescent="0.2">
      <c r="A82" s="4"/>
      <c r="B82" s="4" t="s">
        <v>141</v>
      </c>
      <c r="C82" s="10">
        <v>25400362</v>
      </c>
      <c r="D82" s="11">
        <v>0</v>
      </c>
      <c r="E82" s="11">
        <f>D89</f>
        <v>0</v>
      </c>
      <c r="F82" s="11">
        <f t="shared" ref="F82:BK82" si="615">E89</f>
        <v>0</v>
      </c>
      <c r="G82" s="11">
        <f t="shared" si="615"/>
        <v>0</v>
      </c>
      <c r="H82" s="11">
        <f t="shared" si="615"/>
        <v>0</v>
      </c>
      <c r="I82" s="11">
        <f t="shared" si="615"/>
        <v>0</v>
      </c>
      <c r="J82" s="11">
        <f t="shared" si="615"/>
        <v>0</v>
      </c>
      <c r="K82" s="11">
        <f t="shared" si="615"/>
        <v>1284.0066939518738</v>
      </c>
      <c r="L82" s="11">
        <f t="shared" si="615"/>
        <v>4341.1333758918017</v>
      </c>
      <c r="M82" s="11">
        <f t="shared" si="615"/>
        <v>8261.1683375367065</v>
      </c>
      <c r="N82" s="11">
        <f t="shared" si="615"/>
        <v>8657.6045126706322</v>
      </c>
      <c r="O82" s="11">
        <f t="shared" si="615"/>
        <v>5526.3564466285134</v>
      </c>
      <c r="P82" s="11">
        <f t="shared" si="615"/>
        <v>-3236.9149669691233</v>
      </c>
      <c r="Q82" s="11">
        <f t="shared" si="615"/>
        <v>-18586.850261705717</v>
      </c>
      <c r="R82" s="11">
        <f t="shared" si="615"/>
        <v>-35885.738058808565</v>
      </c>
      <c r="S82" s="11">
        <f t="shared" si="615"/>
        <v>-52133.075360370916</v>
      </c>
      <c r="T82" s="11">
        <f t="shared" si="615"/>
        <v>-62651.997523362865</v>
      </c>
      <c r="U82" s="11">
        <f t="shared" si="615"/>
        <v>-62224.023238263217</v>
      </c>
      <c r="V82" s="11">
        <f t="shared" si="615"/>
        <v>-58914.294616057654</v>
      </c>
      <c r="W82" s="11">
        <f t="shared" si="615"/>
        <v>-52223.144096762742</v>
      </c>
      <c r="X82" s="11">
        <f t="shared" si="615"/>
        <v>-42335.152024059025</v>
      </c>
      <c r="Y82" s="11">
        <f t="shared" si="615"/>
        <v>-27903.482956902182</v>
      </c>
      <c r="Z82" s="11">
        <f t="shared" si="615"/>
        <v>-2377.6760530606007</v>
      </c>
      <c r="AA82" s="11">
        <f t="shared" si="615"/>
        <v>34198.304514755</v>
      </c>
      <c r="AB82" s="11">
        <f t="shared" si="615"/>
        <v>81585.61324446628</v>
      </c>
      <c r="AC82" s="11">
        <f t="shared" si="615"/>
        <v>146725.01336098689</v>
      </c>
      <c r="AD82" s="11">
        <f t="shared" si="615"/>
        <v>237472.40517599275</v>
      </c>
      <c r="AE82" s="11">
        <f t="shared" si="615"/>
        <v>311563.46166926884</v>
      </c>
      <c r="AF82" s="11">
        <f t="shared" si="615"/>
        <v>433699.8479631099</v>
      </c>
      <c r="AG82" s="11">
        <f t="shared" si="615"/>
        <v>498146.16867636028</v>
      </c>
      <c r="AH82" s="11">
        <f t="shared" si="615"/>
        <v>632459.38582012407</v>
      </c>
      <c r="AI82" s="11">
        <f t="shared" si="615"/>
        <v>771782.07454367937</v>
      </c>
      <c r="AJ82" s="11">
        <f t="shared" si="615"/>
        <v>914267.58261074638</v>
      </c>
      <c r="AK82" s="11">
        <f t="shared" si="615"/>
        <v>1058589.2578078804</v>
      </c>
      <c r="AL82" s="11">
        <f t="shared" si="615"/>
        <v>1210017.9538901218</v>
      </c>
      <c r="AM82" s="11">
        <f t="shared" si="615"/>
        <v>1366541.619374169</v>
      </c>
      <c r="AN82" s="11">
        <f t="shared" si="615"/>
        <v>1522589.184489547</v>
      </c>
      <c r="AO82" s="11">
        <f t="shared" si="615"/>
        <v>1680607.596171218</v>
      </c>
      <c r="AP82" s="11">
        <f t="shared" si="615"/>
        <v>1849338.5759564887</v>
      </c>
      <c r="AQ82" s="11">
        <f t="shared" si="615"/>
        <v>2032069.5614211734</v>
      </c>
      <c r="AR82" s="11">
        <f t="shared" si="615"/>
        <v>2241487.5120309228</v>
      </c>
      <c r="AS82" s="11">
        <f t="shared" si="615"/>
        <v>942032.71150066843</v>
      </c>
      <c r="AT82" s="11">
        <f t="shared" si="615"/>
        <v>1170183.3780053703</v>
      </c>
      <c r="AU82" s="11">
        <f t="shared" si="615"/>
        <v>1402861.7263960836</v>
      </c>
      <c r="AV82" s="11">
        <f t="shared" si="615"/>
        <v>1637016.7213667661</v>
      </c>
      <c r="AW82" s="11">
        <f t="shared" si="615"/>
        <v>1872990.754152409</v>
      </c>
      <c r="AX82" s="11">
        <f t="shared" si="615"/>
        <v>2112001.329746977</v>
      </c>
      <c r="AY82" s="11">
        <f t="shared" si="615"/>
        <v>2363440.9152487456</v>
      </c>
      <c r="AZ82" s="11">
        <f t="shared" si="615"/>
        <v>2615702.7740226057</v>
      </c>
      <c r="BA82" s="11">
        <f t="shared" si="615"/>
        <v>2833044.3040226055</v>
      </c>
      <c r="BB82" s="11">
        <f t="shared" si="615"/>
        <v>3033015.6640226054</v>
      </c>
      <c r="BC82" s="11">
        <f t="shared" si="615"/>
        <v>3226575.2740226053</v>
      </c>
      <c r="BD82" s="11">
        <f t="shared" si="615"/>
        <v>3427717.2540226053</v>
      </c>
      <c r="BE82" s="11">
        <f t="shared" si="615"/>
        <v>924393.34816353209</v>
      </c>
      <c r="BF82" s="11">
        <f t="shared" si="615"/>
        <v>1118804.1694429526</v>
      </c>
      <c r="BG82" s="11">
        <f t="shared" si="615"/>
        <v>1328146.1738930915</v>
      </c>
      <c r="BH82" s="11">
        <f t="shared" si="615"/>
        <v>1539583.8255726609</v>
      </c>
      <c r="BI82" s="11">
        <f t="shared" si="615"/>
        <v>1753849.6602656438</v>
      </c>
      <c r="BJ82" s="11">
        <f t="shared" si="615"/>
        <v>1980759.5848288084</v>
      </c>
      <c r="BK82" s="11">
        <f t="shared" si="615"/>
        <v>2202901.2528730333</v>
      </c>
      <c r="BL82" s="11">
        <f t="shared" ref="BL82" si="616">BK89</f>
        <v>2416073.6788976798</v>
      </c>
      <c r="BM82" s="11">
        <f t="shared" ref="BM82" si="617">BL89</f>
        <v>2626071.4988976796</v>
      </c>
      <c r="BN82" s="11">
        <f t="shared" ref="BN82" si="618">BM89</f>
        <v>2828341.8388976795</v>
      </c>
      <c r="BO82" s="11">
        <f t="shared" ref="BO82" si="619">BN89</f>
        <v>3012661.0388976797</v>
      </c>
      <c r="BP82" s="11">
        <f t="shared" ref="BP82" si="620">BO89</f>
        <v>3191205.3388976795</v>
      </c>
      <c r="BQ82" s="11">
        <f t="shared" ref="BQ82" si="621">BP89</f>
        <v>942515.85287303291</v>
      </c>
      <c r="BR82" s="11">
        <f t="shared" ref="BR82" si="622">BQ89</f>
        <v>1103480.0128730328</v>
      </c>
      <c r="BS82" s="11">
        <f t="shared" ref="BS82" si="623">BR89</f>
        <v>1269896.1328730327</v>
      </c>
      <c r="BT82" s="11">
        <f t="shared" ref="BT82" si="624">BS89</f>
        <v>1434697.9528730328</v>
      </c>
      <c r="BU82" s="11">
        <f t="shared" ref="BU82" si="625">BT89</f>
        <v>1597338.1728730327</v>
      </c>
      <c r="BV82" s="11">
        <f t="shared" ref="BV82" si="626">BU89</f>
        <v>1762916.6728730327</v>
      </c>
      <c r="BW82" s="11">
        <f t="shared" ref="BW82" si="627">BV89</f>
        <v>1915466.1828730328</v>
      </c>
      <c r="BX82" s="11">
        <f t="shared" ref="BX82" si="628">BW89</f>
        <v>2056030.6628730327</v>
      </c>
      <c r="BY82" s="11">
        <f t="shared" ref="BY82" si="629">BX89</f>
        <v>2191341.1928730328</v>
      </c>
      <c r="BZ82" s="11">
        <f t="shared" ref="BZ82" si="630">BY89</f>
        <v>2286616.5528730326</v>
      </c>
      <c r="CA82" s="11">
        <f t="shared" ref="CA82" si="631">BZ89</f>
        <v>2340043.0528730326</v>
      </c>
      <c r="CB82" s="11">
        <f t="shared" ref="CB82" si="632">CA89</f>
        <v>2383881.0328730326</v>
      </c>
      <c r="CC82" s="11">
        <f t="shared" ref="CC82" si="633">CB89</f>
        <v>373449.52999999956</v>
      </c>
      <c r="CD82" s="11">
        <f t="shared" ref="CD82" si="634">CC89</f>
        <v>424571.57999999955</v>
      </c>
      <c r="CE82" s="11">
        <f t="shared" ref="CE82" si="635">CD89</f>
        <v>476313.86999999953</v>
      </c>
      <c r="CF82" s="11">
        <f t="shared" ref="CF82" si="636">CE89</f>
        <v>526994.56999999948</v>
      </c>
      <c r="CG82" s="11">
        <f t="shared" ref="CG82" si="637">CF89</f>
        <v>579648.79999999946</v>
      </c>
      <c r="CH82" s="11">
        <f t="shared" ref="CH82" si="638">CG89</f>
        <v>627285.96999999951</v>
      </c>
      <c r="CI82" s="11">
        <f t="shared" ref="CI82" si="639">CH89</f>
        <v>671233.37999999954</v>
      </c>
      <c r="CJ82" s="11">
        <f t="shared" ref="CJ82" si="640">CI89</f>
        <v>718615.3399999995</v>
      </c>
      <c r="CK82" s="11">
        <f t="shared" ref="CK82" si="641">CJ89</f>
        <v>768415.53999999946</v>
      </c>
      <c r="CL82" s="11">
        <f t="shared" ref="CL82" si="642">CK89</f>
        <v>816838.4599999995</v>
      </c>
      <c r="CM82" s="11">
        <f t="shared" ref="CM82" si="643">CL89</f>
        <v>854037.17999999947</v>
      </c>
      <c r="CN82" s="11">
        <f t="shared" ref="CN82" si="644">CM89</f>
        <v>888001.8399999995</v>
      </c>
      <c r="CO82" s="11">
        <f t="shared" ref="CO82" si="645">CN89</f>
        <v>206446.15000000002</v>
      </c>
      <c r="CP82" s="11">
        <f t="shared" ref="CP82" si="646">CO89</f>
        <v>243449.99000000002</v>
      </c>
      <c r="CQ82" s="11">
        <f t="shared" ref="CQ82" si="647">CP89</f>
        <v>267557.66000000003</v>
      </c>
      <c r="CR82" s="11">
        <f t="shared" ref="CR82" si="648">CQ89</f>
        <v>289928.75000000006</v>
      </c>
      <c r="CS82" s="11">
        <f t="shared" ref="CS82" si="649">CR89</f>
        <v>314573.76000000007</v>
      </c>
      <c r="CT82" s="11">
        <f t="shared" ref="CT82" si="650">CS89</f>
        <v>342660.10000000009</v>
      </c>
      <c r="CU82" s="11">
        <f t="shared" ref="CU82" si="651">CT89</f>
        <v>372706.14000000007</v>
      </c>
      <c r="CV82" s="11">
        <f t="shared" ref="CV82" si="652">CU89</f>
        <v>409287.92000000004</v>
      </c>
      <c r="CW82" s="11">
        <f t="shared" ref="CW82" si="653">CV89</f>
        <v>455797.67000000004</v>
      </c>
      <c r="CX82" s="11">
        <f t="shared" ref="CX82" si="654">CW89</f>
        <v>500716.85000000003</v>
      </c>
      <c r="CY82" s="11">
        <f t="shared" ref="CY82" si="655">CX89</f>
        <v>538326.35000000009</v>
      </c>
      <c r="CZ82" s="11">
        <f t="shared" ref="CZ82" si="656">CY89</f>
        <v>579052.08000000007</v>
      </c>
      <c r="DA82" s="11">
        <f t="shared" ref="DA82" si="657">CZ89</f>
        <v>215050.87000000005</v>
      </c>
      <c r="DB82" s="11">
        <f t="shared" ref="DB82" si="658">DA89</f>
        <v>260471.64000000004</v>
      </c>
      <c r="DC82" s="11">
        <f t="shared" ref="DC82" si="659">DB89</f>
        <v>307089.65000000002</v>
      </c>
      <c r="DD82" s="11">
        <f t="shared" ref="DD82" si="660">DC89</f>
        <v>353353.55000000005</v>
      </c>
      <c r="DE82" s="11">
        <f t="shared" ref="DE82" si="661">DD89</f>
        <v>398820.01000000007</v>
      </c>
      <c r="DF82" s="11">
        <f t="shared" ref="DF82" si="662">DE89</f>
        <v>442054.85000000009</v>
      </c>
      <c r="DG82" s="11">
        <f t="shared" ref="DG82" si="663">DF89</f>
        <v>486682.99000000011</v>
      </c>
      <c r="DH82" s="11">
        <f t="shared" ref="DH82" si="664">DG89</f>
        <v>530782.63000000012</v>
      </c>
      <c r="DI82" s="11">
        <f t="shared" ref="DI82" si="665">DH89</f>
        <v>567453.63000000012</v>
      </c>
      <c r="DJ82" s="11">
        <f t="shared" ref="DJ82" si="666">DI89</f>
        <v>599912.49000000011</v>
      </c>
      <c r="DK82" s="11">
        <f t="shared" ref="DK82" si="667">DJ89</f>
        <v>634264.09000000008</v>
      </c>
      <c r="DL82" s="11">
        <f t="shared" ref="DL82" si="668">DK89</f>
        <v>667296.72000000009</v>
      </c>
      <c r="DM82" s="11">
        <f t="shared" ref="DM82" si="669">DL89</f>
        <v>159516.87999999995</v>
      </c>
      <c r="DN82" s="11">
        <f t="shared" ref="DN82" si="670">DM89</f>
        <v>175819.33999999994</v>
      </c>
      <c r="DO82" s="11">
        <f t="shared" ref="DO82" si="671">DN89</f>
        <v>192962.04999999993</v>
      </c>
      <c r="DP82" s="11">
        <f t="shared" ref="DP82" si="672">DO89</f>
        <v>210012.38999999993</v>
      </c>
      <c r="DQ82" s="11">
        <f t="shared" ref="DQ82" si="673">DP89</f>
        <v>230232.64999999994</v>
      </c>
      <c r="DR82" s="11">
        <f t="shared" ref="DR82" si="674">DQ89</f>
        <v>273131.51999999996</v>
      </c>
      <c r="DS82" s="11">
        <f t="shared" ref="DS82" si="675">DR89</f>
        <v>317782.53999999998</v>
      </c>
      <c r="DT82" s="11">
        <f t="shared" ref="DT82" si="676">DS89</f>
        <v>348256.94999999995</v>
      </c>
      <c r="DU82" s="11">
        <f t="shared" ref="DU82:DW82" si="677">DT89</f>
        <v>389673.00999999995</v>
      </c>
      <c r="DV82" s="11">
        <f t="shared" si="677"/>
        <v>432450.42999999993</v>
      </c>
      <c r="DW82" s="11">
        <f t="shared" si="677"/>
        <v>432450.42999999993</v>
      </c>
      <c r="DX82" s="4"/>
    </row>
    <row r="83" spans="1:128" s="111" customFormat="1" x14ac:dyDescent="0.2">
      <c r="A83" s="112"/>
      <c r="B83" s="111" t="s">
        <v>142</v>
      </c>
      <c r="C83" s="7"/>
      <c r="D83" s="116">
        <v>0</v>
      </c>
      <c r="E83" s="116">
        <v>0</v>
      </c>
      <c r="F83" s="116">
        <v>0</v>
      </c>
      <c r="G83" s="116">
        <v>0</v>
      </c>
      <c r="H83" s="116">
        <v>0</v>
      </c>
      <c r="I83" s="116">
        <v>0</v>
      </c>
      <c r="J83" s="116">
        <v>0</v>
      </c>
      <c r="K83" s="116">
        <v>0</v>
      </c>
      <c r="L83" s="116">
        <v>0</v>
      </c>
      <c r="M83" s="116">
        <v>0</v>
      </c>
      <c r="N83" s="116">
        <v>0</v>
      </c>
      <c r="O83" s="116">
        <v>0</v>
      </c>
      <c r="P83" s="116">
        <v>0</v>
      </c>
      <c r="Q83" s="116">
        <v>0</v>
      </c>
      <c r="R83" s="116">
        <v>0</v>
      </c>
      <c r="S83" s="116">
        <v>0</v>
      </c>
      <c r="T83" s="116">
        <v>3236.9149669691201</v>
      </c>
      <c r="U83" s="116">
        <v>0</v>
      </c>
      <c r="V83" s="116">
        <v>0</v>
      </c>
      <c r="W83" s="116">
        <v>0</v>
      </c>
      <c r="X83" s="116">
        <v>0</v>
      </c>
      <c r="Y83" s="116">
        <v>0</v>
      </c>
      <c r="Z83" s="116">
        <v>0</v>
      </c>
      <c r="AA83" s="116">
        <v>0</v>
      </c>
      <c r="AB83" s="116">
        <v>0</v>
      </c>
      <c r="AC83" s="116">
        <v>0</v>
      </c>
      <c r="AD83" s="116">
        <v>0</v>
      </c>
      <c r="AE83" s="116">
        <v>0</v>
      </c>
      <c r="AF83" s="116">
        <v>-64504.856084693231</v>
      </c>
      <c r="AG83" s="116">
        <v>0</v>
      </c>
      <c r="AH83" s="116">
        <v>0</v>
      </c>
      <c r="AI83" s="116">
        <v>0</v>
      </c>
      <c r="AJ83" s="116">
        <v>0</v>
      </c>
      <c r="AK83" s="116">
        <v>0</v>
      </c>
      <c r="AL83" s="116">
        <v>0</v>
      </c>
      <c r="AM83" s="116">
        <v>0</v>
      </c>
      <c r="AN83" s="116">
        <v>0</v>
      </c>
      <c r="AO83" s="116">
        <v>0</v>
      </c>
      <c r="AP83" s="116">
        <v>0</v>
      </c>
      <c r="AQ83" s="116">
        <v>0</v>
      </c>
      <c r="AR83" s="116">
        <v>-1522589.1844895501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0</v>
      </c>
      <c r="AY83" s="15">
        <v>0</v>
      </c>
      <c r="AZ83" s="15">
        <v>0</v>
      </c>
      <c r="BA83" s="15">
        <v>0</v>
      </c>
      <c r="BB83" s="15">
        <v>0</v>
      </c>
      <c r="BC83" s="15">
        <v>0</v>
      </c>
      <c r="BD83" s="15">
        <v>-2615702.77</v>
      </c>
      <c r="BE83" s="15">
        <v>0</v>
      </c>
      <c r="BF83" s="15">
        <v>0</v>
      </c>
      <c r="BG83" s="15">
        <v>0</v>
      </c>
      <c r="BH83" s="15">
        <v>0</v>
      </c>
      <c r="BI83" s="15">
        <v>0</v>
      </c>
      <c r="BJ83" s="15">
        <v>0</v>
      </c>
      <c r="BK83" s="15">
        <v>0</v>
      </c>
      <c r="BL83" s="15">
        <v>0</v>
      </c>
      <c r="BM83" s="15">
        <v>0</v>
      </c>
      <c r="BN83" s="15">
        <v>0</v>
      </c>
      <c r="BO83" s="15">
        <v>0</v>
      </c>
      <c r="BP83" s="15">
        <v>-2416073.6060246467</v>
      </c>
      <c r="BQ83" s="15">
        <v>0</v>
      </c>
      <c r="BR83" s="15">
        <v>0</v>
      </c>
      <c r="BS83" s="15">
        <v>0</v>
      </c>
      <c r="BT83" s="15">
        <v>0</v>
      </c>
      <c r="BU83" s="15">
        <v>0</v>
      </c>
      <c r="BV83" s="15">
        <v>0</v>
      </c>
      <c r="BW83" s="15">
        <v>0</v>
      </c>
      <c r="BX83" s="15">
        <v>0</v>
      </c>
      <c r="BY83" s="15">
        <v>0</v>
      </c>
      <c r="BZ83" s="15">
        <v>0</v>
      </c>
      <c r="CA83" s="15">
        <v>0</v>
      </c>
      <c r="CB83" s="15">
        <v>-2056030.662873033</v>
      </c>
      <c r="CC83" s="15">
        <v>0</v>
      </c>
      <c r="CD83" s="15">
        <v>0</v>
      </c>
      <c r="CE83" s="15">
        <v>0</v>
      </c>
      <c r="CF83" s="15">
        <v>0</v>
      </c>
      <c r="CG83" s="15">
        <v>0</v>
      </c>
      <c r="CH83" s="15">
        <v>0</v>
      </c>
      <c r="CI83" s="15">
        <v>0</v>
      </c>
      <c r="CJ83" s="15">
        <v>0</v>
      </c>
      <c r="CK83" s="15">
        <v>0</v>
      </c>
      <c r="CL83" s="15">
        <v>0</v>
      </c>
      <c r="CM83" s="15">
        <v>0</v>
      </c>
      <c r="CN83" s="15">
        <v>-718615.3399999995</v>
      </c>
      <c r="CO83" s="15">
        <v>0</v>
      </c>
      <c r="CP83" s="15">
        <v>0</v>
      </c>
      <c r="CQ83" s="15">
        <v>0</v>
      </c>
      <c r="CR83" s="15">
        <v>0</v>
      </c>
      <c r="CS83" s="15">
        <v>0</v>
      </c>
      <c r="CT83" s="15">
        <v>0</v>
      </c>
      <c r="CU83" s="15">
        <v>0</v>
      </c>
      <c r="CV83" s="15">
        <v>0</v>
      </c>
      <c r="CW83" s="15">
        <v>0</v>
      </c>
      <c r="CX83" s="15">
        <v>0</v>
      </c>
      <c r="CY83" s="15">
        <v>0</v>
      </c>
      <c r="CZ83" s="15">
        <v>-409287.92000000004</v>
      </c>
      <c r="DA83" s="15">
        <v>0</v>
      </c>
      <c r="DB83" s="15">
        <v>0</v>
      </c>
      <c r="DC83" s="15">
        <v>0</v>
      </c>
      <c r="DD83" s="15">
        <v>0</v>
      </c>
      <c r="DE83" s="15">
        <v>0</v>
      </c>
      <c r="DF83" s="15">
        <v>0</v>
      </c>
      <c r="DG83" s="15">
        <v>0</v>
      </c>
      <c r="DH83" s="15">
        <v>0</v>
      </c>
      <c r="DI83" s="15">
        <v>0</v>
      </c>
      <c r="DJ83" s="15">
        <v>0</v>
      </c>
      <c r="DK83" s="15">
        <v>0</v>
      </c>
      <c r="DL83" s="14">
        <v>-530782.63000000012</v>
      </c>
      <c r="DM83" s="15">
        <v>0</v>
      </c>
      <c r="DN83" s="15">
        <v>0</v>
      </c>
      <c r="DO83" s="15">
        <v>0</v>
      </c>
      <c r="DP83" s="15">
        <v>0</v>
      </c>
      <c r="DQ83" s="15">
        <v>0</v>
      </c>
      <c r="DR83" s="15">
        <v>0</v>
      </c>
      <c r="DS83" s="15">
        <v>0</v>
      </c>
      <c r="DT83" s="15">
        <v>0</v>
      </c>
      <c r="DU83" s="15">
        <v>0</v>
      </c>
      <c r="DV83" s="15"/>
      <c r="DW83" s="15"/>
      <c r="DX83" s="112"/>
    </row>
    <row r="84" spans="1:128" s="111" customFormat="1" x14ac:dyDescent="0.2">
      <c r="A84" s="112"/>
      <c r="B84" s="111" t="s">
        <v>302</v>
      </c>
      <c r="C84" s="7"/>
      <c r="D84" s="116">
        <v>0</v>
      </c>
      <c r="E84" s="116">
        <v>0</v>
      </c>
      <c r="F84" s="116">
        <v>0</v>
      </c>
      <c r="G84" s="116">
        <v>0</v>
      </c>
      <c r="H84" s="116">
        <v>0</v>
      </c>
      <c r="I84" s="116">
        <v>0</v>
      </c>
      <c r="J84" s="116">
        <v>0</v>
      </c>
      <c r="K84" s="116">
        <v>0</v>
      </c>
      <c r="L84" s="116">
        <v>0</v>
      </c>
      <c r="M84" s="116">
        <v>0</v>
      </c>
      <c r="N84" s="116">
        <v>0</v>
      </c>
      <c r="O84" s="116">
        <v>0</v>
      </c>
      <c r="P84" s="116">
        <v>0</v>
      </c>
      <c r="Q84" s="116">
        <v>0</v>
      </c>
      <c r="R84" s="116">
        <v>0</v>
      </c>
      <c r="S84" s="116">
        <v>0</v>
      </c>
      <c r="T84" s="116">
        <v>0</v>
      </c>
      <c r="U84" s="116">
        <v>0</v>
      </c>
      <c r="V84" s="116">
        <v>0</v>
      </c>
      <c r="W84" s="116">
        <v>0</v>
      </c>
      <c r="X84" s="116">
        <v>0</v>
      </c>
      <c r="Y84" s="116">
        <v>0</v>
      </c>
      <c r="Z84" s="116">
        <v>0</v>
      </c>
      <c r="AA84" s="116">
        <v>0</v>
      </c>
      <c r="AB84" s="116">
        <v>0</v>
      </c>
      <c r="AC84" s="116">
        <v>0</v>
      </c>
      <c r="AD84" s="116">
        <v>-43442.168179630316</v>
      </c>
      <c r="AE84" s="116">
        <v>-540.27630914234032</v>
      </c>
      <c r="AF84" s="116">
        <v>18.420486301023629</v>
      </c>
      <c r="AG84" s="116">
        <v>-3.6272497081372421</v>
      </c>
      <c r="AH84" s="116">
        <v>-0.7100047470012214</v>
      </c>
      <c r="AI84" s="116">
        <v>0</v>
      </c>
      <c r="AJ84" s="116">
        <v>0</v>
      </c>
      <c r="AK84" s="116">
        <v>0</v>
      </c>
      <c r="AL84" s="116">
        <v>0</v>
      </c>
      <c r="AM84" s="116">
        <v>0</v>
      </c>
      <c r="AN84" s="116">
        <v>0</v>
      </c>
      <c r="AO84" s="116">
        <v>0</v>
      </c>
      <c r="AP84" s="116">
        <v>0</v>
      </c>
      <c r="AQ84" s="116">
        <v>0</v>
      </c>
      <c r="AR84" s="116">
        <v>0</v>
      </c>
      <c r="AS84" s="15">
        <v>0</v>
      </c>
      <c r="AT84" s="15">
        <v>0</v>
      </c>
      <c r="AU84" s="15">
        <v>0</v>
      </c>
      <c r="AV84" s="15">
        <v>0</v>
      </c>
      <c r="AW84" s="15">
        <v>0</v>
      </c>
      <c r="AX84" s="15">
        <v>0</v>
      </c>
      <c r="AY84" s="15">
        <v>0</v>
      </c>
      <c r="AZ84" s="15">
        <v>0</v>
      </c>
      <c r="BA84" s="15">
        <v>0</v>
      </c>
      <c r="BB84" s="15">
        <v>0</v>
      </c>
      <c r="BC84" s="15">
        <v>0</v>
      </c>
      <c r="BD84" s="15">
        <v>0</v>
      </c>
      <c r="BE84" s="15">
        <v>0</v>
      </c>
      <c r="BF84" s="15">
        <v>0</v>
      </c>
      <c r="BG84" s="15">
        <v>0</v>
      </c>
      <c r="BH84" s="15">
        <v>0</v>
      </c>
      <c r="BI84" s="15">
        <v>0</v>
      </c>
      <c r="BJ84" s="15">
        <v>0</v>
      </c>
      <c r="BK84" s="15">
        <v>0</v>
      </c>
      <c r="BL84" s="15">
        <v>0</v>
      </c>
      <c r="BM84" s="15">
        <v>0</v>
      </c>
      <c r="BN84" s="15">
        <v>0</v>
      </c>
      <c r="BO84" s="15">
        <v>0</v>
      </c>
      <c r="BP84" s="15">
        <v>0</v>
      </c>
      <c r="BQ84" s="15">
        <v>0</v>
      </c>
      <c r="BR84" s="15">
        <v>0</v>
      </c>
      <c r="BS84" s="15">
        <v>0</v>
      </c>
      <c r="BT84" s="15">
        <v>0</v>
      </c>
      <c r="BU84" s="15">
        <v>0</v>
      </c>
      <c r="BV84" s="15">
        <v>0</v>
      </c>
      <c r="BW84" s="15">
        <v>0</v>
      </c>
      <c r="BX84" s="15">
        <v>0</v>
      </c>
      <c r="BY84" s="15">
        <v>0</v>
      </c>
      <c r="BZ84" s="15">
        <v>0</v>
      </c>
      <c r="CA84" s="15">
        <v>0</v>
      </c>
      <c r="CB84" s="15">
        <v>0</v>
      </c>
      <c r="CC84" s="15">
        <v>0</v>
      </c>
      <c r="CD84" s="15">
        <v>0</v>
      </c>
      <c r="CE84" s="15">
        <v>0</v>
      </c>
      <c r="CF84" s="15">
        <v>0</v>
      </c>
      <c r="CG84" s="15">
        <v>0</v>
      </c>
      <c r="CH84" s="15">
        <v>0</v>
      </c>
      <c r="CI84" s="15">
        <v>0</v>
      </c>
      <c r="CJ84" s="15">
        <v>0</v>
      </c>
      <c r="CK84" s="15">
        <v>0</v>
      </c>
      <c r="CL84" s="15">
        <v>0</v>
      </c>
      <c r="CM84" s="15">
        <v>0</v>
      </c>
      <c r="CN84" s="15">
        <v>0</v>
      </c>
      <c r="CO84" s="15">
        <v>0</v>
      </c>
      <c r="CP84" s="15">
        <v>0</v>
      </c>
      <c r="CQ84" s="15">
        <v>0</v>
      </c>
      <c r="CR84" s="15">
        <v>0</v>
      </c>
      <c r="CS84" s="15">
        <v>0</v>
      </c>
      <c r="CT84" s="15">
        <v>0</v>
      </c>
      <c r="CU84" s="15">
        <v>0</v>
      </c>
      <c r="CV84" s="15">
        <v>0</v>
      </c>
      <c r="CW84" s="15">
        <v>0</v>
      </c>
      <c r="CX84" s="15">
        <v>0</v>
      </c>
      <c r="CY84" s="15">
        <v>0</v>
      </c>
      <c r="CZ84" s="15">
        <v>0</v>
      </c>
      <c r="DA84" s="15">
        <v>0</v>
      </c>
      <c r="DB84" s="15">
        <v>0</v>
      </c>
      <c r="DC84" s="15">
        <v>0</v>
      </c>
      <c r="DD84" s="15">
        <v>0</v>
      </c>
      <c r="DE84" s="15">
        <v>0</v>
      </c>
      <c r="DF84" s="15">
        <v>0</v>
      </c>
      <c r="DG84" s="15">
        <v>0</v>
      </c>
      <c r="DH84" s="15">
        <v>0</v>
      </c>
      <c r="DI84" s="15">
        <v>0</v>
      </c>
      <c r="DJ84" s="15">
        <v>0</v>
      </c>
      <c r="DK84" s="15">
        <v>0</v>
      </c>
      <c r="DL84" s="15">
        <v>0</v>
      </c>
      <c r="DM84" s="15">
        <v>0</v>
      </c>
      <c r="DN84" s="15">
        <v>0</v>
      </c>
      <c r="DO84" s="15">
        <v>0</v>
      </c>
      <c r="DP84" s="15">
        <v>0</v>
      </c>
      <c r="DQ84" s="15">
        <v>0</v>
      </c>
      <c r="DR84" s="15">
        <v>0</v>
      </c>
      <c r="DS84" s="15">
        <v>0</v>
      </c>
      <c r="DT84" s="15">
        <v>0</v>
      </c>
      <c r="DU84" s="15">
        <v>0</v>
      </c>
      <c r="DV84" s="15"/>
      <c r="DW84" s="15"/>
      <c r="DX84" s="112"/>
    </row>
    <row r="85" spans="1:128" s="111" customFormat="1" x14ac:dyDescent="0.2">
      <c r="A85" s="112"/>
      <c r="B85" s="111" t="s">
        <v>305</v>
      </c>
      <c r="C85" s="7"/>
      <c r="D85" s="116">
        <v>0</v>
      </c>
      <c r="E85" s="116">
        <v>0</v>
      </c>
      <c r="F85" s="116">
        <v>0</v>
      </c>
      <c r="G85" s="116">
        <v>0</v>
      </c>
      <c r="H85" s="116">
        <v>0</v>
      </c>
      <c r="I85" s="116">
        <v>0</v>
      </c>
      <c r="J85" s="116">
        <v>0</v>
      </c>
      <c r="K85" s="116">
        <v>0</v>
      </c>
      <c r="L85" s="116">
        <v>0</v>
      </c>
      <c r="M85" s="116">
        <v>0</v>
      </c>
      <c r="N85" s="116">
        <v>0</v>
      </c>
      <c r="O85" s="116">
        <v>0</v>
      </c>
      <c r="P85" s="116">
        <v>0</v>
      </c>
      <c r="Q85" s="116">
        <v>0</v>
      </c>
      <c r="R85" s="116">
        <v>0</v>
      </c>
      <c r="S85" s="116">
        <v>0</v>
      </c>
      <c r="T85" s="116">
        <v>0</v>
      </c>
      <c r="U85" s="116">
        <v>0</v>
      </c>
      <c r="V85" s="116">
        <v>0</v>
      </c>
      <c r="W85" s="116">
        <v>0</v>
      </c>
      <c r="X85" s="116">
        <v>0</v>
      </c>
      <c r="Y85" s="116">
        <v>0</v>
      </c>
      <c r="Z85" s="116">
        <v>0</v>
      </c>
      <c r="AA85" s="116">
        <v>0</v>
      </c>
      <c r="AB85" s="116">
        <v>0</v>
      </c>
      <c r="AC85" s="116">
        <v>0</v>
      </c>
      <c r="AD85" s="116">
        <v>0</v>
      </c>
      <c r="AE85" s="116">
        <v>0</v>
      </c>
      <c r="AF85" s="116">
        <v>0</v>
      </c>
      <c r="AG85" s="116">
        <v>0</v>
      </c>
      <c r="AH85" s="116">
        <v>0</v>
      </c>
      <c r="AI85" s="116">
        <v>0</v>
      </c>
      <c r="AJ85" s="116">
        <v>0</v>
      </c>
      <c r="AK85" s="116">
        <v>0</v>
      </c>
      <c r="AL85" s="116">
        <v>0</v>
      </c>
      <c r="AM85" s="116">
        <v>0</v>
      </c>
      <c r="AN85" s="116">
        <v>0</v>
      </c>
      <c r="AO85" s="116">
        <v>0</v>
      </c>
      <c r="AP85" s="116">
        <v>0</v>
      </c>
      <c r="AQ85" s="116">
        <v>0</v>
      </c>
      <c r="AR85" s="116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5">
        <v>0</v>
      </c>
      <c r="AY85" s="15">
        <v>0</v>
      </c>
      <c r="AZ85" s="15">
        <v>0</v>
      </c>
      <c r="BA85" s="15">
        <v>0</v>
      </c>
      <c r="BB85" s="15">
        <v>0</v>
      </c>
      <c r="BC85" s="15">
        <v>0</v>
      </c>
      <c r="BD85" s="15">
        <v>-84751.59</v>
      </c>
      <c r="BE85" s="15">
        <v>0</v>
      </c>
      <c r="BF85" s="15">
        <v>0</v>
      </c>
      <c r="BG85" s="15">
        <v>0</v>
      </c>
      <c r="BH85" s="15">
        <v>0</v>
      </c>
      <c r="BI85" s="15">
        <v>0</v>
      </c>
      <c r="BJ85" s="15">
        <v>0</v>
      </c>
      <c r="BK85" s="15">
        <v>0</v>
      </c>
      <c r="BL85" s="15">
        <v>0</v>
      </c>
      <c r="BM85" s="15">
        <v>0</v>
      </c>
      <c r="BN85" s="15">
        <v>0</v>
      </c>
      <c r="BO85" s="15">
        <v>0</v>
      </c>
      <c r="BP85" s="15">
        <v>0</v>
      </c>
      <c r="BQ85" s="15">
        <v>0</v>
      </c>
      <c r="BR85" s="15">
        <v>0</v>
      </c>
      <c r="BS85" s="15">
        <v>0</v>
      </c>
      <c r="BT85" s="15">
        <v>0</v>
      </c>
      <c r="BU85" s="15">
        <v>0</v>
      </c>
      <c r="BV85" s="15">
        <v>0</v>
      </c>
      <c r="BW85" s="15">
        <v>0</v>
      </c>
      <c r="BX85" s="15">
        <v>0</v>
      </c>
      <c r="BY85" s="15">
        <v>0</v>
      </c>
      <c r="BZ85" s="15">
        <v>0</v>
      </c>
      <c r="CA85" s="15">
        <v>0</v>
      </c>
      <c r="CB85" s="15">
        <v>0</v>
      </c>
      <c r="CC85" s="15">
        <v>0</v>
      </c>
      <c r="CD85" s="15">
        <v>0</v>
      </c>
      <c r="CE85" s="15">
        <v>0</v>
      </c>
      <c r="CF85" s="15">
        <v>0</v>
      </c>
      <c r="CG85" s="15">
        <v>0</v>
      </c>
      <c r="CH85" s="15">
        <v>0</v>
      </c>
      <c r="CI85" s="15">
        <v>0</v>
      </c>
      <c r="CJ85" s="15">
        <v>0</v>
      </c>
      <c r="CK85" s="15">
        <v>0</v>
      </c>
      <c r="CL85" s="15">
        <v>0</v>
      </c>
      <c r="CM85" s="15">
        <v>0</v>
      </c>
      <c r="CN85" s="15">
        <v>0</v>
      </c>
      <c r="CO85" s="15">
        <v>0</v>
      </c>
      <c r="CP85" s="15">
        <v>0</v>
      </c>
      <c r="CQ85" s="15">
        <v>0</v>
      </c>
      <c r="CR85" s="15">
        <v>0</v>
      </c>
      <c r="CS85" s="15">
        <v>0</v>
      </c>
      <c r="CT85" s="15">
        <v>0</v>
      </c>
      <c r="CU85" s="15">
        <v>0</v>
      </c>
      <c r="CV85" s="15">
        <v>0</v>
      </c>
      <c r="CW85" s="15">
        <v>0</v>
      </c>
      <c r="CX85" s="15">
        <v>0</v>
      </c>
      <c r="CY85" s="15">
        <v>0</v>
      </c>
      <c r="CZ85" s="15">
        <v>0</v>
      </c>
      <c r="DA85" s="15">
        <v>0</v>
      </c>
      <c r="DB85" s="15">
        <v>0</v>
      </c>
      <c r="DC85" s="15">
        <v>0</v>
      </c>
      <c r="DD85" s="15">
        <v>0</v>
      </c>
      <c r="DE85" s="15">
        <v>0</v>
      </c>
      <c r="DF85" s="15">
        <v>0</v>
      </c>
      <c r="DG85" s="15">
        <v>0</v>
      </c>
      <c r="DH85" s="15">
        <v>0</v>
      </c>
      <c r="DI85" s="15">
        <v>0</v>
      </c>
      <c r="DJ85" s="15">
        <v>0</v>
      </c>
      <c r="DK85" s="15">
        <v>0</v>
      </c>
      <c r="DL85" s="15">
        <v>0</v>
      </c>
      <c r="DM85" s="15">
        <v>0</v>
      </c>
      <c r="DN85" s="15">
        <v>0</v>
      </c>
      <c r="DO85" s="15">
        <v>0</v>
      </c>
      <c r="DP85" s="15">
        <v>0</v>
      </c>
      <c r="DQ85" s="15">
        <v>0</v>
      </c>
      <c r="DR85" s="15">
        <v>0</v>
      </c>
      <c r="DS85" s="15">
        <v>0</v>
      </c>
      <c r="DT85" s="15">
        <v>0</v>
      </c>
      <c r="DU85" s="15">
        <v>0</v>
      </c>
      <c r="DV85" s="15"/>
      <c r="DW85" s="15"/>
      <c r="DX85" s="112"/>
    </row>
    <row r="86" spans="1:128" s="111" customFormat="1" x14ac:dyDescent="0.2">
      <c r="A86" s="112"/>
      <c r="B86" s="111" t="s">
        <v>536</v>
      </c>
      <c r="C86" s="7"/>
      <c r="D86" s="116">
        <v>0</v>
      </c>
      <c r="E86" s="116">
        <v>0</v>
      </c>
      <c r="F86" s="116">
        <v>0</v>
      </c>
      <c r="G86" s="116">
        <v>0</v>
      </c>
      <c r="H86" s="116">
        <v>0</v>
      </c>
      <c r="I86" s="116">
        <v>0</v>
      </c>
      <c r="J86" s="116">
        <v>0</v>
      </c>
      <c r="K86" s="116">
        <v>0</v>
      </c>
      <c r="L86" s="116">
        <v>0</v>
      </c>
      <c r="M86" s="116">
        <v>0</v>
      </c>
      <c r="N86" s="116">
        <v>0</v>
      </c>
      <c r="O86" s="116">
        <v>0</v>
      </c>
      <c r="P86" s="116">
        <v>0</v>
      </c>
      <c r="Q86" s="116">
        <v>0</v>
      </c>
      <c r="R86" s="116">
        <v>0</v>
      </c>
      <c r="S86" s="116">
        <v>0</v>
      </c>
      <c r="T86" s="116">
        <v>0</v>
      </c>
      <c r="U86" s="116">
        <v>0</v>
      </c>
      <c r="V86" s="116">
        <v>0</v>
      </c>
      <c r="W86" s="116">
        <v>0</v>
      </c>
      <c r="X86" s="116">
        <v>0</v>
      </c>
      <c r="Y86" s="116">
        <v>0</v>
      </c>
      <c r="Z86" s="116">
        <v>0</v>
      </c>
      <c r="AA86" s="116">
        <v>0</v>
      </c>
      <c r="AB86" s="116">
        <v>0</v>
      </c>
      <c r="AC86" s="116">
        <v>0</v>
      </c>
      <c r="AD86" s="116">
        <v>0</v>
      </c>
      <c r="AE86" s="116">
        <v>0</v>
      </c>
      <c r="AF86" s="116">
        <v>0</v>
      </c>
      <c r="AG86" s="116">
        <v>0</v>
      </c>
      <c r="AH86" s="116">
        <v>0</v>
      </c>
      <c r="AI86" s="116">
        <v>0</v>
      </c>
      <c r="AJ86" s="116">
        <v>0</v>
      </c>
      <c r="AK86" s="116">
        <v>0</v>
      </c>
      <c r="AL86" s="116">
        <v>0</v>
      </c>
      <c r="AM86" s="116">
        <v>0</v>
      </c>
      <c r="AN86" s="116">
        <v>0</v>
      </c>
      <c r="AO86" s="116">
        <v>0</v>
      </c>
      <c r="AP86" s="116">
        <v>0</v>
      </c>
      <c r="AQ86" s="116">
        <v>0</v>
      </c>
      <c r="AR86" s="116">
        <v>0</v>
      </c>
      <c r="AS86" s="116">
        <v>0</v>
      </c>
      <c r="AT86" s="116">
        <v>0</v>
      </c>
      <c r="AU86" s="116">
        <v>0</v>
      </c>
      <c r="AV86" s="116">
        <v>0</v>
      </c>
      <c r="AW86" s="116">
        <v>0</v>
      </c>
      <c r="AX86" s="116">
        <v>0</v>
      </c>
      <c r="AY86" s="116">
        <v>0</v>
      </c>
      <c r="AZ86" s="116">
        <v>0</v>
      </c>
      <c r="BA86" s="116">
        <v>0</v>
      </c>
      <c r="BB86" s="116">
        <v>0</v>
      </c>
      <c r="BC86" s="116">
        <v>0</v>
      </c>
      <c r="BD86" s="116">
        <v>0</v>
      </c>
      <c r="BE86" s="116">
        <v>0</v>
      </c>
      <c r="BF86" s="116">
        <v>0</v>
      </c>
      <c r="BG86" s="116">
        <v>0</v>
      </c>
      <c r="BH86" s="116">
        <v>0</v>
      </c>
      <c r="BI86" s="116">
        <v>0</v>
      </c>
      <c r="BJ86" s="116">
        <v>0</v>
      </c>
      <c r="BK86" s="116">
        <v>0</v>
      </c>
      <c r="BL86" s="116">
        <v>0</v>
      </c>
      <c r="BM86" s="116">
        <v>0</v>
      </c>
      <c r="BN86" s="116">
        <v>0</v>
      </c>
      <c r="BO86" s="116">
        <v>0</v>
      </c>
      <c r="BP86" s="116">
        <v>0</v>
      </c>
      <c r="BQ86" s="116">
        <v>0</v>
      </c>
      <c r="BR86" s="116">
        <v>0</v>
      </c>
      <c r="BS86" s="116">
        <v>0</v>
      </c>
      <c r="BT86" s="116">
        <v>0</v>
      </c>
      <c r="BU86" s="116">
        <v>0</v>
      </c>
      <c r="BV86" s="116">
        <v>0</v>
      </c>
      <c r="BW86" s="116">
        <v>0</v>
      </c>
      <c r="BX86" s="116">
        <v>0</v>
      </c>
      <c r="BY86" s="116">
        <v>0</v>
      </c>
      <c r="BZ86" s="116">
        <v>0</v>
      </c>
      <c r="CA86" s="116">
        <v>0</v>
      </c>
      <c r="CB86" s="116">
        <v>0</v>
      </c>
      <c r="CC86" s="116">
        <v>0</v>
      </c>
      <c r="CD86" s="116">
        <v>0</v>
      </c>
      <c r="CE86" s="116">
        <v>0</v>
      </c>
      <c r="CF86" s="116">
        <v>0</v>
      </c>
      <c r="CG86" s="116">
        <v>0</v>
      </c>
      <c r="CH86" s="116">
        <v>0</v>
      </c>
      <c r="CI86" s="116">
        <v>0</v>
      </c>
      <c r="CJ86" s="116">
        <v>0</v>
      </c>
      <c r="CK86" s="116">
        <v>0</v>
      </c>
      <c r="CL86" s="116">
        <v>0</v>
      </c>
      <c r="CM86" s="116">
        <v>462.86</v>
      </c>
      <c r="CN86" s="15">
        <v>0</v>
      </c>
      <c r="CO86" s="15">
        <v>0</v>
      </c>
      <c r="CP86" s="15">
        <v>0</v>
      </c>
      <c r="CQ86" s="15">
        <v>0</v>
      </c>
      <c r="CR86" s="15">
        <v>0</v>
      </c>
      <c r="CS86" s="15">
        <v>0</v>
      </c>
      <c r="CT86" s="15">
        <v>0</v>
      </c>
      <c r="CU86" s="15">
        <v>0</v>
      </c>
      <c r="CV86" s="15">
        <v>0</v>
      </c>
      <c r="CW86" s="15">
        <v>0</v>
      </c>
      <c r="CX86" s="15">
        <v>0</v>
      </c>
      <c r="CY86" s="15">
        <v>0</v>
      </c>
      <c r="CZ86" s="15">
        <v>0</v>
      </c>
      <c r="DA86" s="15">
        <v>0</v>
      </c>
      <c r="DB86" s="15">
        <v>0</v>
      </c>
      <c r="DC86" s="15">
        <v>0</v>
      </c>
      <c r="DD86" s="15">
        <v>0</v>
      </c>
      <c r="DE86" s="15">
        <v>0</v>
      </c>
      <c r="DF86" s="15">
        <v>0</v>
      </c>
      <c r="DG86" s="15">
        <v>0</v>
      </c>
      <c r="DH86" s="116">
        <v>0</v>
      </c>
      <c r="DI86" s="116">
        <v>0</v>
      </c>
      <c r="DJ86" s="116">
        <v>0</v>
      </c>
      <c r="DK86" s="116">
        <v>0</v>
      </c>
      <c r="DL86" s="15">
        <v>0</v>
      </c>
      <c r="DM86" s="15">
        <v>0</v>
      </c>
      <c r="DN86" s="15">
        <v>0</v>
      </c>
      <c r="DO86" s="15">
        <v>0</v>
      </c>
      <c r="DP86" s="15">
        <v>0</v>
      </c>
      <c r="DQ86" s="15">
        <v>0</v>
      </c>
      <c r="DR86" s="15">
        <v>0</v>
      </c>
      <c r="DS86" s="15">
        <v>0</v>
      </c>
      <c r="DT86" s="15">
        <v>0</v>
      </c>
      <c r="DU86" s="15">
        <v>0</v>
      </c>
      <c r="DV86" s="15"/>
      <c r="DW86" s="15"/>
      <c r="DX86" s="112"/>
    </row>
    <row r="87" spans="1:128" x14ac:dyDescent="0.2">
      <c r="A87" s="111"/>
      <c r="B87" s="111" t="s">
        <v>309</v>
      </c>
      <c r="C87" s="116"/>
      <c r="D87" s="116">
        <v>0</v>
      </c>
      <c r="E87" s="116">
        <v>0</v>
      </c>
      <c r="F87" s="116">
        <v>0</v>
      </c>
      <c r="G87" s="116">
        <v>0</v>
      </c>
      <c r="H87" s="116">
        <v>0</v>
      </c>
      <c r="I87" s="116">
        <v>0</v>
      </c>
      <c r="J87" s="15">
        <v>1284.0066939518738</v>
      </c>
      <c r="K87" s="15">
        <v>3057.1266819399279</v>
      </c>
      <c r="L87" s="15">
        <v>3920.0349616449039</v>
      </c>
      <c r="M87" s="15">
        <v>396.43617513392496</v>
      </c>
      <c r="N87" s="15">
        <v>-3131.2480660421193</v>
      </c>
      <c r="O87" s="15">
        <v>-8763.2714135976366</v>
      </c>
      <c r="P87" s="15">
        <v>-15349.935294736591</v>
      </c>
      <c r="Q87" s="15">
        <v>-17298.887797102845</v>
      </c>
      <c r="R87" s="15">
        <v>-16247.337301562349</v>
      </c>
      <c r="S87" s="15">
        <v>-10518.922162991952</v>
      </c>
      <c r="T87" s="15">
        <v>-2808.9406818694733</v>
      </c>
      <c r="U87" s="15">
        <v>3309.7286222055645</v>
      </c>
      <c r="V87" s="15">
        <v>6691.1505192949126</v>
      </c>
      <c r="W87" s="15">
        <v>9887.992072703717</v>
      </c>
      <c r="X87" s="15">
        <v>14431.669067156841</v>
      </c>
      <c r="Y87" s="15">
        <v>25525.806903841582</v>
      </c>
      <c r="Z87" s="15">
        <v>36575.980567815604</v>
      </c>
      <c r="AA87" s="15">
        <v>47387.30872971128</v>
      </c>
      <c r="AB87" s="15">
        <v>65139.400116520614</v>
      </c>
      <c r="AC87" s="15">
        <v>90747.391815005874</v>
      </c>
      <c r="AD87" s="15">
        <v>117533.22467290639</v>
      </c>
      <c r="AE87" s="15">
        <v>122676.6626029834</v>
      </c>
      <c r="AF87" s="15">
        <v>128932.75631164259</v>
      </c>
      <c r="AG87" s="15">
        <v>134316.84439347195</v>
      </c>
      <c r="AH87" s="15">
        <v>139323.39872830227</v>
      </c>
      <c r="AI87" s="15">
        <v>142485.50806706704</v>
      </c>
      <c r="AJ87" s="15">
        <v>144321.67519713409</v>
      </c>
      <c r="AK87" s="15">
        <v>151428.69608224137</v>
      </c>
      <c r="AL87" s="15">
        <v>156523.66548404726</v>
      </c>
      <c r="AM87" s="15">
        <v>156047.56511537798</v>
      </c>
      <c r="AN87" s="15">
        <v>158018.41168167084</v>
      </c>
      <c r="AO87" s="15">
        <v>168730.97978527084</v>
      </c>
      <c r="AP87" s="15">
        <v>182730.98546468458</v>
      </c>
      <c r="AQ87" s="15">
        <v>209417.95060974944</v>
      </c>
      <c r="AR87" s="15">
        <v>223134.38395929572</v>
      </c>
      <c r="AS87" s="15">
        <v>228150.6665047018</v>
      </c>
      <c r="AT87" s="15">
        <v>232678.34839071342</v>
      </c>
      <c r="AU87" s="15">
        <v>234154.99497068254</v>
      </c>
      <c r="AV87" s="15">
        <v>235974.03278564289</v>
      </c>
      <c r="AW87" s="15">
        <v>239010.57559456804</v>
      </c>
      <c r="AX87" s="15">
        <v>251439.58550176866</v>
      </c>
      <c r="AY87" s="15">
        <v>252261.85877386018</v>
      </c>
      <c r="AZ87" s="15">
        <v>217341.53</v>
      </c>
      <c r="BA87" s="15">
        <v>199971.36</v>
      </c>
      <c r="BB87" s="15">
        <v>193559.61</v>
      </c>
      <c r="BC87" s="15">
        <v>201141.98</v>
      </c>
      <c r="BD87" s="15">
        <v>197130.45414092674</v>
      </c>
      <c r="BE87" s="15">
        <v>194410.8212794204</v>
      </c>
      <c r="BF87" s="15">
        <v>209342.00445013889</v>
      </c>
      <c r="BG87" s="15">
        <v>211437.65167956942</v>
      </c>
      <c r="BH87" s="15">
        <v>214265.83469298299</v>
      </c>
      <c r="BI87" s="15">
        <v>226909.92456316459</v>
      </c>
      <c r="BJ87" s="15">
        <v>222141.66804422461</v>
      </c>
      <c r="BK87" s="15">
        <v>213172.42602464635</v>
      </c>
      <c r="BL87" s="15">
        <v>209997.82</v>
      </c>
      <c r="BM87" s="15">
        <v>202270.34</v>
      </c>
      <c r="BN87" s="15">
        <v>184319.2</v>
      </c>
      <c r="BO87" s="15">
        <v>178544.3</v>
      </c>
      <c r="BP87" s="15">
        <v>167384.12</v>
      </c>
      <c r="BQ87" s="15">
        <v>160964.16</v>
      </c>
      <c r="BR87" s="15">
        <v>166416.12</v>
      </c>
      <c r="BS87" s="15">
        <v>164801.82</v>
      </c>
      <c r="BT87" s="15">
        <v>162640.22</v>
      </c>
      <c r="BU87" s="15">
        <v>165578.5</v>
      </c>
      <c r="BV87" s="15">
        <v>152549.51</v>
      </c>
      <c r="BW87" s="15">
        <v>140564.48000000001</v>
      </c>
      <c r="BX87" s="15">
        <v>135310.53</v>
      </c>
      <c r="BY87" s="15">
        <v>95275.36</v>
      </c>
      <c r="BZ87" s="15">
        <v>53426.5</v>
      </c>
      <c r="CA87" s="15">
        <v>43837.98</v>
      </c>
      <c r="CB87" s="15">
        <v>45599.16</v>
      </c>
      <c r="CC87" s="15">
        <v>51122.05</v>
      </c>
      <c r="CD87" s="15">
        <v>51742.29</v>
      </c>
      <c r="CE87" s="15">
        <v>50680.7</v>
      </c>
      <c r="CF87" s="15">
        <v>52654.23</v>
      </c>
      <c r="CG87" s="15">
        <v>47637.17</v>
      </c>
      <c r="CH87" s="15">
        <v>43947.41</v>
      </c>
      <c r="CI87" s="15">
        <v>47381.96</v>
      </c>
      <c r="CJ87" s="15">
        <v>49800.2</v>
      </c>
      <c r="CK87" s="15">
        <v>48422.92</v>
      </c>
      <c r="CL87" s="15">
        <v>37198.720000000001</v>
      </c>
      <c r="CM87" s="15">
        <v>33501.800000000003</v>
      </c>
      <c r="CN87" s="15">
        <v>37059.65</v>
      </c>
      <c r="CO87" s="15">
        <v>37003.839999999997</v>
      </c>
      <c r="CP87" s="15">
        <v>24107.67</v>
      </c>
      <c r="CQ87" s="15">
        <v>22371.09</v>
      </c>
      <c r="CR87" s="15">
        <v>24645.01</v>
      </c>
      <c r="CS87" s="15">
        <v>28086.34</v>
      </c>
      <c r="CT87" s="15">
        <v>30046.04</v>
      </c>
      <c r="CU87" s="15">
        <v>36581.78</v>
      </c>
      <c r="CV87" s="15">
        <v>46509.75</v>
      </c>
      <c r="CW87" s="15">
        <v>44919.18</v>
      </c>
      <c r="CX87" s="15">
        <v>37609.5</v>
      </c>
      <c r="CY87" s="15">
        <v>40725.730000000003</v>
      </c>
      <c r="CZ87" s="15">
        <v>45286.71</v>
      </c>
      <c r="DA87" s="15">
        <v>45420.77</v>
      </c>
      <c r="DB87" s="15">
        <v>46618.01</v>
      </c>
      <c r="DC87" s="15">
        <v>46263.9</v>
      </c>
      <c r="DD87" s="15">
        <v>45466.46</v>
      </c>
      <c r="DE87" s="15">
        <v>43234.84</v>
      </c>
      <c r="DF87" s="15">
        <v>44628.14</v>
      </c>
      <c r="DG87" s="15">
        <v>44099.64</v>
      </c>
      <c r="DH87" s="14">
        <f>'Sch23&amp;53 Deferral Calc'!C24</f>
        <v>36671</v>
      </c>
      <c r="DI87" s="14">
        <f>'Sch23&amp;53 Deferral Calc'!D24</f>
        <v>32458.86</v>
      </c>
      <c r="DJ87" s="14">
        <f>'Sch23&amp;53 Deferral Calc'!E24</f>
        <v>34351.599999999999</v>
      </c>
      <c r="DK87" s="14">
        <f>'Sch23&amp;53 Deferral Calc'!F24</f>
        <v>33032.629999999997</v>
      </c>
      <c r="DL87" s="14">
        <f>'Sch23&amp;53 Deferral Calc'!G24</f>
        <v>23002.79</v>
      </c>
      <c r="DM87" s="14">
        <f>'Sch23&amp;53 Deferral Calc'!H24</f>
        <v>16302.46</v>
      </c>
      <c r="DN87" s="14">
        <f>'Sch23&amp;53 Deferral Calc'!I24</f>
        <v>17142.71</v>
      </c>
      <c r="DO87" s="14">
        <f>'Sch23&amp;53 Deferral Calc'!J24</f>
        <v>17050.34</v>
      </c>
      <c r="DP87" s="14">
        <f>'Sch23&amp;53 Deferral Calc'!K24</f>
        <v>20220.259999999998</v>
      </c>
      <c r="DQ87" s="14">
        <f>'Sch23&amp;53 Deferral Calc'!L24</f>
        <v>42898.87</v>
      </c>
      <c r="DR87" s="14">
        <f>'Sch23&amp;53 Deferral Calc'!M24</f>
        <v>44651.02</v>
      </c>
      <c r="DS87" s="14">
        <f>'Sch23&amp;53 Deferral Calc'!N24</f>
        <v>30474.41</v>
      </c>
      <c r="DT87" s="14">
        <f>'Sch23&amp;53 Deferral Calc'!O24+'Sch23&amp;53 Deferral Calc'!P24</f>
        <v>41416.06</v>
      </c>
      <c r="DU87" s="14">
        <f>'Sch23&amp;53 Deferral Calc'!Q24</f>
        <v>42777.42</v>
      </c>
      <c r="DV87" s="15"/>
      <c r="DW87" s="15"/>
      <c r="DX87" s="111"/>
    </row>
    <row r="88" spans="1:128" x14ac:dyDescent="0.2">
      <c r="B88" s="4" t="s">
        <v>144</v>
      </c>
      <c r="D88" s="16">
        <f t="shared" ref="D88:AI88" si="678">SUM(D83:D87)</f>
        <v>0</v>
      </c>
      <c r="E88" s="16">
        <f t="shared" si="678"/>
        <v>0</v>
      </c>
      <c r="F88" s="16">
        <f t="shared" si="678"/>
        <v>0</v>
      </c>
      <c r="G88" s="16">
        <f t="shared" si="678"/>
        <v>0</v>
      </c>
      <c r="H88" s="16">
        <f t="shared" si="678"/>
        <v>0</v>
      </c>
      <c r="I88" s="16">
        <f t="shared" si="678"/>
        <v>0</v>
      </c>
      <c r="J88" s="16">
        <f t="shared" si="678"/>
        <v>1284.0066939518738</v>
      </c>
      <c r="K88" s="16">
        <f t="shared" si="678"/>
        <v>3057.1266819399279</v>
      </c>
      <c r="L88" s="16">
        <f t="shared" si="678"/>
        <v>3920.0349616449039</v>
      </c>
      <c r="M88" s="16">
        <f t="shared" si="678"/>
        <v>396.43617513392496</v>
      </c>
      <c r="N88" s="16">
        <f t="shared" si="678"/>
        <v>-3131.2480660421193</v>
      </c>
      <c r="O88" s="16">
        <f t="shared" si="678"/>
        <v>-8763.2714135976366</v>
      </c>
      <c r="P88" s="16">
        <f t="shared" si="678"/>
        <v>-15349.935294736591</v>
      </c>
      <c r="Q88" s="16">
        <f t="shared" si="678"/>
        <v>-17298.887797102845</v>
      </c>
      <c r="R88" s="16">
        <f t="shared" si="678"/>
        <v>-16247.337301562349</v>
      </c>
      <c r="S88" s="16">
        <f t="shared" si="678"/>
        <v>-10518.922162991952</v>
      </c>
      <c r="T88" s="16">
        <f t="shared" si="678"/>
        <v>427.97428509964675</v>
      </c>
      <c r="U88" s="16">
        <f t="shared" si="678"/>
        <v>3309.7286222055645</v>
      </c>
      <c r="V88" s="16">
        <f t="shared" si="678"/>
        <v>6691.1505192949126</v>
      </c>
      <c r="W88" s="16">
        <f t="shared" si="678"/>
        <v>9887.992072703717</v>
      </c>
      <c r="X88" s="16">
        <f t="shared" si="678"/>
        <v>14431.669067156841</v>
      </c>
      <c r="Y88" s="16">
        <f t="shared" si="678"/>
        <v>25525.806903841582</v>
      </c>
      <c r="Z88" s="16">
        <f t="shared" si="678"/>
        <v>36575.980567815604</v>
      </c>
      <c r="AA88" s="16">
        <f t="shared" si="678"/>
        <v>47387.30872971128</v>
      </c>
      <c r="AB88" s="16">
        <f t="shared" si="678"/>
        <v>65139.400116520614</v>
      </c>
      <c r="AC88" s="16">
        <f t="shared" si="678"/>
        <v>90747.391815005874</v>
      </c>
      <c r="AD88" s="16">
        <f t="shared" si="678"/>
        <v>74091.056493276075</v>
      </c>
      <c r="AE88" s="16">
        <f t="shared" si="678"/>
        <v>122136.38629384106</v>
      </c>
      <c r="AF88" s="16">
        <f t="shared" si="678"/>
        <v>64446.320713250381</v>
      </c>
      <c r="AG88" s="16">
        <f t="shared" si="678"/>
        <v>134313.21714376382</v>
      </c>
      <c r="AH88" s="16">
        <f t="shared" si="678"/>
        <v>139322.68872355527</v>
      </c>
      <c r="AI88" s="16">
        <f t="shared" si="678"/>
        <v>142485.50806706704</v>
      </c>
      <c r="AJ88" s="16">
        <f t="shared" ref="AJ88:DK88" si="679">SUM(AJ83:AJ87)</f>
        <v>144321.67519713409</v>
      </c>
      <c r="AK88" s="16">
        <f t="shared" si="679"/>
        <v>151428.69608224137</v>
      </c>
      <c r="AL88" s="16">
        <f t="shared" si="679"/>
        <v>156523.66548404726</v>
      </c>
      <c r="AM88" s="16">
        <f t="shared" si="679"/>
        <v>156047.56511537798</v>
      </c>
      <c r="AN88" s="16">
        <f t="shared" si="679"/>
        <v>158018.41168167084</v>
      </c>
      <c r="AO88" s="16">
        <f t="shared" si="679"/>
        <v>168730.97978527084</v>
      </c>
      <c r="AP88" s="16">
        <f t="shared" si="679"/>
        <v>182730.98546468458</v>
      </c>
      <c r="AQ88" s="16">
        <f t="shared" si="679"/>
        <v>209417.95060974944</v>
      </c>
      <c r="AR88" s="16">
        <f t="shared" si="679"/>
        <v>-1299454.8005302544</v>
      </c>
      <c r="AS88" s="16">
        <f t="shared" si="679"/>
        <v>228150.6665047018</v>
      </c>
      <c r="AT88" s="16">
        <f t="shared" si="679"/>
        <v>232678.34839071342</v>
      </c>
      <c r="AU88" s="16">
        <f t="shared" si="679"/>
        <v>234154.99497068254</v>
      </c>
      <c r="AV88" s="16">
        <f t="shared" si="679"/>
        <v>235974.03278564289</v>
      </c>
      <c r="AW88" s="16">
        <f t="shared" si="679"/>
        <v>239010.57559456804</v>
      </c>
      <c r="AX88" s="16">
        <f t="shared" si="679"/>
        <v>251439.58550176866</v>
      </c>
      <c r="AY88" s="16">
        <f t="shared" si="679"/>
        <v>252261.85877386018</v>
      </c>
      <c r="AZ88" s="16">
        <f t="shared" si="679"/>
        <v>217341.53</v>
      </c>
      <c r="BA88" s="16">
        <f t="shared" si="679"/>
        <v>199971.36</v>
      </c>
      <c r="BB88" s="16">
        <f t="shared" si="679"/>
        <v>193559.61</v>
      </c>
      <c r="BC88" s="16">
        <f t="shared" si="679"/>
        <v>201141.98</v>
      </c>
      <c r="BD88" s="16">
        <f t="shared" si="679"/>
        <v>-2503323.9058590732</v>
      </c>
      <c r="BE88" s="16">
        <f t="shared" si="679"/>
        <v>194410.8212794204</v>
      </c>
      <c r="BF88" s="16">
        <f t="shared" si="679"/>
        <v>209342.00445013889</v>
      </c>
      <c r="BG88" s="16">
        <f t="shared" si="679"/>
        <v>211437.65167956942</v>
      </c>
      <c r="BH88" s="16">
        <f t="shared" si="679"/>
        <v>214265.83469298299</v>
      </c>
      <c r="BI88" s="16">
        <f t="shared" si="679"/>
        <v>226909.92456316459</v>
      </c>
      <c r="BJ88" s="16">
        <f t="shared" si="679"/>
        <v>222141.66804422461</v>
      </c>
      <c r="BK88" s="16">
        <f t="shared" si="679"/>
        <v>213172.42602464635</v>
      </c>
      <c r="BL88" s="16">
        <f t="shared" ref="BL88:BW88" si="680">SUM(BL83:BL87)</f>
        <v>209997.82</v>
      </c>
      <c r="BM88" s="16">
        <f t="shared" si="680"/>
        <v>202270.34</v>
      </c>
      <c r="BN88" s="16">
        <f t="shared" si="680"/>
        <v>184319.2</v>
      </c>
      <c r="BO88" s="16">
        <f t="shared" si="680"/>
        <v>178544.3</v>
      </c>
      <c r="BP88" s="16">
        <f t="shared" si="680"/>
        <v>-2248689.4860246466</v>
      </c>
      <c r="BQ88" s="16">
        <f t="shared" si="680"/>
        <v>160964.16</v>
      </c>
      <c r="BR88" s="16">
        <f t="shared" si="680"/>
        <v>166416.12</v>
      </c>
      <c r="BS88" s="16">
        <f t="shared" si="680"/>
        <v>164801.82</v>
      </c>
      <c r="BT88" s="16">
        <f t="shared" si="680"/>
        <v>162640.22</v>
      </c>
      <c r="BU88" s="16">
        <f t="shared" si="680"/>
        <v>165578.5</v>
      </c>
      <c r="BV88" s="16">
        <f t="shared" si="680"/>
        <v>152549.51</v>
      </c>
      <c r="BW88" s="16">
        <f t="shared" si="680"/>
        <v>140564.48000000001</v>
      </c>
      <c r="BX88" s="16">
        <f t="shared" ref="BX88:CI88" si="681">SUM(BX83:BX87)</f>
        <v>135310.53</v>
      </c>
      <c r="BY88" s="16">
        <f t="shared" si="681"/>
        <v>95275.36</v>
      </c>
      <c r="BZ88" s="16">
        <f t="shared" si="681"/>
        <v>53426.5</v>
      </c>
      <c r="CA88" s="16">
        <f t="shared" si="681"/>
        <v>43837.98</v>
      </c>
      <c r="CB88" s="16">
        <f t="shared" si="681"/>
        <v>-2010431.5028730331</v>
      </c>
      <c r="CC88" s="16">
        <f t="shared" si="681"/>
        <v>51122.05</v>
      </c>
      <c r="CD88" s="16">
        <f t="shared" si="681"/>
        <v>51742.29</v>
      </c>
      <c r="CE88" s="16">
        <f t="shared" si="681"/>
        <v>50680.7</v>
      </c>
      <c r="CF88" s="16">
        <f t="shared" si="681"/>
        <v>52654.23</v>
      </c>
      <c r="CG88" s="16">
        <f t="shared" si="681"/>
        <v>47637.17</v>
      </c>
      <c r="CH88" s="16">
        <f t="shared" si="681"/>
        <v>43947.41</v>
      </c>
      <c r="CI88" s="16">
        <f t="shared" si="681"/>
        <v>47381.96</v>
      </c>
      <c r="CJ88" s="16">
        <f t="shared" ref="CJ88:CU88" si="682">SUM(CJ83:CJ87)</f>
        <v>49800.2</v>
      </c>
      <c r="CK88" s="16">
        <f t="shared" si="682"/>
        <v>48422.92</v>
      </c>
      <c r="CL88" s="16">
        <f t="shared" si="682"/>
        <v>37198.720000000001</v>
      </c>
      <c r="CM88" s="16">
        <f t="shared" si="682"/>
        <v>33964.660000000003</v>
      </c>
      <c r="CN88" s="16">
        <f t="shared" si="682"/>
        <v>-681555.68999999948</v>
      </c>
      <c r="CO88" s="16">
        <f t="shared" si="682"/>
        <v>37003.839999999997</v>
      </c>
      <c r="CP88" s="16">
        <f t="shared" si="682"/>
        <v>24107.67</v>
      </c>
      <c r="CQ88" s="16">
        <f t="shared" si="682"/>
        <v>22371.09</v>
      </c>
      <c r="CR88" s="16">
        <f t="shared" si="682"/>
        <v>24645.01</v>
      </c>
      <c r="CS88" s="16">
        <f t="shared" si="682"/>
        <v>28086.34</v>
      </c>
      <c r="CT88" s="16">
        <f t="shared" si="682"/>
        <v>30046.04</v>
      </c>
      <c r="CU88" s="16">
        <f t="shared" si="682"/>
        <v>36581.78</v>
      </c>
      <c r="CV88" s="16">
        <f t="shared" ref="CV88:DB88" si="683">SUM(CV83:CV87)</f>
        <v>46509.75</v>
      </c>
      <c r="CW88" s="16">
        <f t="shared" si="683"/>
        <v>44919.18</v>
      </c>
      <c r="CX88" s="16">
        <f t="shared" si="683"/>
        <v>37609.5</v>
      </c>
      <c r="CY88" s="16">
        <f t="shared" si="683"/>
        <v>40725.730000000003</v>
      </c>
      <c r="CZ88" s="16">
        <f t="shared" si="683"/>
        <v>-364001.21</v>
      </c>
      <c r="DA88" s="16">
        <f t="shared" si="683"/>
        <v>45420.77</v>
      </c>
      <c r="DB88" s="16">
        <f t="shared" si="683"/>
        <v>46618.01</v>
      </c>
      <c r="DC88" s="16">
        <f t="shared" ref="DC88:DI88" si="684">SUM(DC83:DC87)</f>
        <v>46263.9</v>
      </c>
      <c r="DD88" s="16">
        <f t="shared" si="684"/>
        <v>45466.46</v>
      </c>
      <c r="DE88" s="16">
        <f t="shared" si="684"/>
        <v>43234.84</v>
      </c>
      <c r="DF88" s="16">
        <f t="shared" si="684"/>
        <v>44628.14</v>
      </c>
      <c r="DG88" s="16">
        <f t="shared" si="684"/>
        <v>44099.64</v>
      </c>
      <c r="DH88" s="16">
        <f t="shared" si="684"/>
        <v>36671</v>
      </c>
      <c r="DI88" s="16">
        <f t="shared" si="684"/>
        <v>32458.86</v>
      </c>
      <c r="DJ88" s="16">
        <f t="shared" si="679"/>
        <v>34351.599999999999</v>
      </c>
      <c r="DK88" s="16">
        <f t="shared" si="679"/>
        <v>33032.629999999997</v>
      </c>
      <c r="DL88" s="16">
        <f t="shared" ref="DL88:DW88" si="685">SUM(DL83:DL87)</f>
        <v>-507779.84000000014</v>
      </c>
      <c r="DM88" s="16">
        <f t="shared" si="685"/>
        <v>16302.46</v>
      </c>
      <c r="DN88" s="16">
        <f t="shared" si="685"/>
        <v>17142.71</v>
      </c>
      <c r="DO88" s="16">
        <f t="shared" si="685"/>
        <v>17050.34</v>
      </c>
      <c r="DP88" s="16">
        <f t="shared" si="685"/>
        <v>20220.259999999998</v>
      </c>
      <c r="DQ88" s="16">
        <f t="shared" si="685"/>
        <v>42898.87</v>
      </c>
      <c r="DR88" s="16">
        <f t="shared" si="685"/>
        <v>44651.02</v>
      </c>
      <c r="DS88" s="16">
        <f t="shared" si="685"/>
        <v>30474.41</v>
      </c>
      <c r="DT88" s="16">
        <f t="shared" si="685"/>
        <v>41416.06</v>
      </c>
      <c r="DU88" s="16">
        <f t="shared" si="685"/>
        <v>42777.42</v>
      </c>
      <c r="DV88" s="16">
        <f t="shared" si="685"/>
        <v>0</v>
      </c>
      <c r="DW88" s="16">
        <f t="shared" si="685"/>
        <v>0</v>
      </c>
    </row>
    <row r="89" spans="1:128" x14ac:dyDescent="0.2">
      <c r="B89" s="4" t="s">
        <v>145</v>
      </c>
      <c r="D89" s="11">
        <f t="shared" ref="D89:AI89" si="686">D82+D88</f>
        <v>0</v>
      </c>
      <c r="E89" s="11">
        <f t="shared" si="686"/>
        <v>0</v>
      </c>
      <c r="F89" s="11">
        <f t="shared" si="686"/>
        <v>0</v>
      </c>
      <c r="G89" s="11">
        <f t="shared" si="686"/>
        <v>0</v>
      </c>
      <c r="H89" s="11">
        <f t="shared" si="686"/>
        <v>0</v>
      </c>
      <c r="I89" s="11">
        <f t="shared" si="686"/>
        <v>0</v>
      </c>
      <c r="J89" s="11">
        <f t="shared" si="686"/>
        <v>1284.0066939518738</v>
      </c>
      <c r="K89" s="11">
        <f t="shared" si="686"/>
        <v>4341.1333758918017</v>
      </c>
      <c r="L89" s="11">
        <f t="shared" si="686"/>
        <v>8261.1683375367065</v>
      </c>
      <c r="M89" s="11">
        <f t="shared" si="686"/>
        <v>8657.6045126706322</v>
      </c>
      <c r="N89" s="11">
        <f t="shared" si="686"/>
        <v>5526.3564466285134</v>
      </c>
      <c r="O89" s="11">
        <f t="shared" si="686"/>
        <v>-3236.9149669691233</v>
      </c>
      <c r="P89" s="11">
        <f t="shared" si="686"/>
        <v>-18586.850261705717</v>
      </c>
      <c r="Q89" s="11">
        <f t="shared" si="686"/>
        <v>-35885.738058808565</v>
      </c>
      <c r="R89" s="11">
        <f t="shared" si="686"/>
        <v>-52133.075360370916</v>
      </c>
      <c r="S89" s="11">
        <f t="shared" si="686"/>
        <v>-62651.997523362865</v>
      </c>
      <c r="T89" s="11">
        <f t="shared" si="686"/>
        <v>-62224.023238263217</v>
      </c>
      <c r="U89" s="11">
        <f t="shared" si="686"/>
        <v>-58914.294616057654</v>
      </c>
      <c r="V89" s="11">
        <f t="shared" si="686"/>
        <v>-52223.144096762742</v>
      </c>
      <c r="W89" s="11">
        <f t="shared" si="686"/>
        <v>-42335.152024059025</v>
      </c>
      <c r="X89" s="11">
        <f t="shared" si="686"/>
        <v>-27903.482956902182</v>
      </c>
      <c r="Y89" s="11">
        <f t="shared" si="686"/>
        <v>-2377.6760530606007</v>
      </c>
      <c r="Z89" s="11">
        <f t="shared" si="686"/>
        <v>34198.304514755</v>
      </c>
      <c r="AA89" s="11">
        <f t="shared" si="686"/>
        <v>81585.61324446628</v>
      </c>
      <c r="AB89" s="11">
        <f t="shared" si="686"/>
        <v>146725.01336098689</v>
      </c>
      <c r="AC89" s="11">
        <f t="shared" si="686"/>
        <v>237472.40517599275</v>
      </c>
      <c r="AD89" s="11">
        <f t="shared" si="686"/>
        <v>311563.46166926884</v>
      </c>
      <c r="AE89" s="11">
        <f t="shared" si="686"/>
        <v>433699.8479631099</v>
      </c>
      <c r="AF89" s="11">
        <f t="shared" si="686"/>
        <v>498146.16867636028</v>
      </c>
      <c r="AG89" s="11">
        <f t="shared" si="686"/>
        <v>632459.38582012407</v>
      </c>
      <c r="AH89" s="11">
        <f t="shared" si="686"/>
        <v>771782.07454367937</v>
      </c>
      <c r="AI89" s="11">
        <f t="shared" si="686"/>
        <v>914267.58261074638</v>
      </c>
      <c r="AJ89" s="11">
        <f t="shared" ref="AJ89:DK89" si="687">AJ82+AJ88</f>
        <v>1058589.2578078804</v>
      </c>
      <c r="AK89" s="11">
        <f t="shared" si="687"/>
        <v>1210017.9538901218</v>
      </c>
      <c r="AL89" s="11">
        <f t="shared" si="687"/>
        <v>1366541.619374169</v>
      </c>
      <c r="AM89" s="11">
        <f t="shared" si="687"/>
        <v>1522589.184489547</v>
      </c>
      <c r="AN89" s="11">
        <f t="shared" si="687"/>
        <v>1680607.596171218</v>
      </c>
      <c r="AO89" s="11">
        <f t="shared" si="687"/>
        <v>1849338.5759564887</v>
      </c>
      <c r="AP89" s="11">
        <f t="shared" si="687"/>
        <v>2032069.5614211734</v>
      </c>
      <c r="AQ89" s="11">
        <f t="shared" si="687"/>
        <v>2241487.5120309228</v>
      </c>
      <c r="AR89" s="11">
        <f t="shared" si="687"/>
        <v>942032.71150066843</v>
      </c>
      <c r="AS89" s="11">
        <f t="shared" si="687"/>
        <v>1170183.3780053703</v>
      </c>
      <c r="AT89" s="11">
        <f t="shared" si="687"/>
        <v>1402861.7263960836</v>
      </c>
      <c r="AU89" s="11">
        <f t="shared" si="687"/>
        <v>1637016.7213667661</v>
      </c>
      <c r="AV89" s="11">
        <f t="shared" si="687"/>
        <v>1872990.754152409</v>
      </c>
      <c r="AW89" s="11">
        <f t="shared" si="687"/>
        <v>2112001.329746977</v>
      </c>
      <c r="AX89" s="11">
        <f t="shared" si="687"/>
        <v>2363440.9152487456</v>
      </c>
      <c r="AY89" s="11">
        <f t="shared" si="687"/>
        <v>2615702.7740226057</v>
      </c>
      <c r="AZ89" s="11">
        <f t="shared" si="687"/>
        <v>2833044.3040226055</v>
      </c>
      <c r="BA89" s="11">
        <f t="shared" si="687"/>
        <v>3033015.6640226054</v>
      </c>
      <c r="BB89" s="11">
        <f t="shared" si="687"/>
        <v>3226575.2740226053</v>
      </c>
      <c r="BC89" s="11">
        <f t="shared" si="687"/>
        <v>3427717.2540226053</v>
      </c>
      <c r="BD89" s="11">
        <f t="shared" si="687"/>
        <v>924393.34816353209</v>
      </c>
      <c r="BE89" s="11">
        <f t="shared" si="687"/>
        <v>1118804.1694429526</v>
      </c>
      <c r="BF89" s="11">
        <f t="shared" si="687"/>
        <v>1328146.1738930915</v>
      </c>
      <c r="BG89" s="11">
        <f t="shared" si="687"/>
        <v>1539583.8255726609</v>
      </c>
      <c r="BH89" s="11">
        <f t="shared" si="687"/>
        <v>1753849.6602656438</v>
      </c>
      <c r="BI89" s="11">
        <f t="shared" si="687"/>
        <v>1980759.5848288084</v>
      </c>
      <c r="BJ89" s="11">
        <f t="shared" si="687"/>
        <v>2202901.2528730333</v>
      </c>
      <c r="BK89" s="11">
        <f t="shared" si="687"/>
        <v>2416073.6788976798</v>
      </c>
      <c r="BL89" s="11">
        <f t="shared" ref="BL89:BW89" si="688">BL82+BL88</f>
        <v>2626071.4988976796</v>
      </c>
      <c r="BM89" s="11">
        <f t="shared" si="688"/>
        <v>2828341.8388976795</v>
      </c>
      <c r="BN89" s="11">
        <f t="shared" si="688"/>
        <v>3012661.0388976797</v>
      </c>
      <c r="BO89" s="11">
        <f t="shared" si="688"/>
        <v>3191205.3388976795</v>
      </c>
      <c r="BP89" s="11">
        <f t="shared" si="688"/>
        <v>942515.85287303291</v>
      </c>
      <c r="BQ89" s="11">
        <f t="shared" si="688"/>
        <v>1103480.0128730328</v>
      </c>
      <c r="BR89" s="11">
        <f t="shared" si="688"/>
        <v>1269896.1328730327</v>
      </c>
      <c r="BS89" s="11">
        <f t="shared" si="688"/>
        <v>1434697.9528730328</v>
      </c>
      <c r="BT89" s="11">
        <f t="shared" si="688"/>
        <v>1597338.1728730327</v>
      </c>
      <c r="BU89" s="11">
        <f t="shared" si="688"/>
        <v>1762916.6728730327</v>
      </c>
      <c r="BV89" s="11">
        <f t="shared" si="688"/>
        <v>1915466.1828730328</v>
      </c>
      <c r="BW89" s="11">
        <f t="shared" si="688"/>
        <v>2056030.6628730327</v>
      </c>
      <c r="BX89" s="11">
        <f t="shared" ref="BX89:CI89" si="689">BX82+BX88</f>
        <v>2191341.1928730328</v>
      </c>
      <c r="BY89" s="11">
        <f t="shared" si="689"/>
        <v>2286616.5528730326</v>
      </c>
      <c r="BZ89" s="11">
        <f t="shared" si="689"/>
        <v>2340043.0528730326</v>
      </c>
      <c r="CA89" s="11">
        <f t="shared" si="689"/>
        <v>2383881.0328730326</v>
      </c>
      <c r="CB89" s="11">
        <f t="shared" si="689"/>
        <v>373449.52999999956</v>
      </c>
      <c r="CC89" s="11">
        <f t="shared" si="689"/>
        <v>424571.57999999955</v>
      </c>
      <c r="CD89" s="11">
        <f t="shared" si="689"/>
        <v>476313.86999999953</v>
      </c>
      <c r="CE89" s="11">
        <f t="shared" si="689"/>
        <v>526994.56999999948</v>
      </c>
      <c r="CF89" s="11">
        <f t="shared" si="689"/>
        <v>579648.79999999946</v>
      </c>
      <c r="CG89" s="11">
        <f t="shared" si="689"/>
        <v>627285.96999999951</v>
      </c>
      <c r="CH89" s="11">
        <f t="shared" si="689"/>
        <v>671233.37999999954</v>
      </c>
      <c r="CI89" s="11">
        <f t="shared" si="689"/>
        <v>718615.3399999995</v>
      </c>
      <c r="CJ89" s="11">
        <f t="shared" ref="CJ89:CU89" si="690">CJ82+CJ88</f>
        <v>768415.53999999946</v>
      </c>
      <c r="CK89" s="11">
        <f t="shared" si="690"/>
        <v>816838.4599999995</v>
      </c>
      <c r="CL89" s="11">
        <f t="shared" si="690"/>
        <v>854037.17999999947</v>
      </c>
      <c r="CM89" s="11">
        <f t="shared" si="690"/>
        <v>888001.8399999995</v>
      </c>
      <c r="CN89" s="11">
        <f t="shared" si="690"/>
        <v>206446.15000000002</v>
      </c>
      <c r="CO89" s="11">
        <f t="shared" si="690"/>
        <v>243449.99000000002</v>
      </c>
      <c r="CP89" s="11">
        <f t="shared" si="690"/>
        <v>267557.66000000003</v>
      </c>
      <c r="CQ89" s="11">
        <f t="shared" si="690"/>
        <v>289928.75000000006</v>
      </c>
      <c r="CR89" s="11">
        <f t="shared" si="690"/>
        <v>314573.76000000007</v>
      </c>
      <c r="CS89" s="11">
        <f t="shared" si="690"/>
        <v>342660.10000000009</v>
      </c>
      <c r="CT89" s="11">
        <f t="shared" si="690"/>
        <v>372706.14000000007</v>
      </c>
      <c r="CU89" s="11">
        <f t="shared" si="690"/>
        <v>409287.92000000004</v>
      </c>
      <c r="CV89" s="11">
        <f t="shared" ref="CV89:DB89" si="691">CV82+CV88</f>
        <v>455797.67000000004</v>
      </c>
      <c r="CW89" s="11">
        <f t="shared" si="691"/>
        <v>500716.85000000003</v>
      </c>
      <c r="CX89" s="11">
        <f t="shared" si="691"/>
        <v>538326.35000000009</v>
      </c>
      <c r="CY89" s="11">
        <f t="shared" si="691"/>
        <v>579052.08000000007</v>
      </c>
      <c r="CZ89" s="11">
        <f t="shared" si="691"/>
        <v>215050.87000000005</v>
      </c>
      <c r="DA89" s="11">
        <f t="shared" si="691"/>
        <v>260471.64000000004</v>
      </c>
      <c r="DB89" s="11">
        <f t="shared" si="691"/>
        <v>307089.65000000002</v>
      </c>
      <c r="DC89" s="11">
        <f t="shared" ref="DC89:DI89" si="692">DC82+DC88</f>
        <v>353353.55000000005</v>
      </c>
      <c r="DD89" s="11">
        <f t="shared" si="692"/>
        <v>398820.01000000007</v>
      </c>
      <c r="DE89" s="11">
        <f t="shared" si="692"/>
        <v>442054.85000000009</v>
      </c>
      <c r="DF89" s="11">
        <f t="shared" si="692"/>
        <v>486682.99000000011</v>
      </c>
      <c r="DG89" s="11">
        <f t="shared" si="692"/>
        <v>530782.63000000012</v>
      </c>
      <c r="DH89" s="11">
        <f t="shared" si="692"/>
        <v>567453.63000000012</v>
      </c>
      <c r="DI89" s="11">
        <f t="shared" si="692"/>
        <v>599912.49000000011</v>
      </c>
      <c r="DJ89" s="11">
        <f t="shared" si="687"/>
        <v>634264.09000000008</v>
      </c>
      <c r="DK89" s="11">
        <f t="shared" si="687"/>
        <v>667296.72000000009</v>
      </c>
      <c r="DL89" s="11">
        <f t="shared" ref="DL89:DW89" si="693">DL82+DL88</f>
        <v>159516.87999999995</v>
      </c>
      <c r="DM89" s="11">
        <f t="shared" si="693"/>
        <v>175819.33999999994</v>
      </c>
      <c r="DN89" s="11">
        <f t="shared" si="693"/>
        <v>192962.04999999993</v>
      </c>
      <c r="DO89" s="11">
        <f t="shared" si="693"/>
        <v>210012.38999999993</v>
      </c>
      <c r="DP89" s="11">
        <f t="shared" si="693"/>
        <v>230232.64999999994</v>
      </c>
      <c r="DQ89" s="11">
        <f t="shared" si="693"/>
        <v>273131.51999999996</v>
      </c>
      <c r="DR89" s="11">
        <f t="shared" si="693"/>
        <v>317782.53999999998</v>
      </c>
      <c r="DS89" s="11">
        <f t="shared" si="693"/>
        <v>348256.94999999995</v>
      </c>
      <c r="DT89" s="11">
        <f t="shared" si="693"/>
        <v>389673.00999999995</v>
      </c>
      <c r="DU89" s="11">
        <f t="shared" si="693"/>
        <v>432450.42999999993</v>
      </c>
      <c r="DV89" s="11">
        <f t="shared" si="693"/>
        <v>432450.42999999993</v>
      </c>
      <c r="DW89" s="11">
        <f t="shared" si="693"/>
        <v>432450.42999999993</v>
      </c>
    </row>
    <row r="90" spans="1:128" x14ac:dyDescent="0.2"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</row>
    <row r="91" spans="1:128" x14ac:dyDescent="0.2">
      <c r="A91" s="52" t="s">
        <v>304</v>
      </c>
      <c r="C91" s="78">
        <v>18238172</v>
      </c>
      <c r="F91" s="4"/>
    </row>
    <row r="92" spans="1:128" x14ac:dyDescent="0.2">
      <c r="B92" s="4" t="s">
        <v>141</v>
      </c>
      <c r="C92" s="78">
        <v>25400372</v>
      </c>
      <c r="D92" s="11">
        <v>0</v>
      </c>
      <c r="E92" s="11">
        <f>D101</f>
        <v>0</v>
      </c>
      <c r="F92" s="11">
        <f t="shared" ref="F92:BK92" si="694">E101</f>
        <v>0</v>
      </c>
      <c r="G92" s="11">
        <f t="shared" si="694"/>
        <v>0</v>
      </c>
      <c r="H92" s="11">
        <f t="shared" si="694"/>
        <v>0</v>
      </c>
      <c r="I92" s="11">
        <f t="shared" si="694"/>
        <v>0</v>
      </c>
      <c r="J92" s="11">
        <f t="shared" si="694"/>
        <v>0</v>
      </c>
      <c r="K92" s="11">
        <f t="shared" si="694"/>
        <v>-270.10967773232255</v>
      </c>
      <c r="L92" s="11">
        <f t="shared" si="694"/>
        <v>327.04860334476678</v>
      </c>
      <c r="M92" s="11">
        <f t="shared" si="694"/>
        <v>1882.1191714858055</v>
      </c>
      <c r="N92" s="11">
        <f t="shared" si="694"/>
        <v>3117.5893028391642</v>
      </c>
      <c r="O92" s="11">
        <f t="shared" si="694"/>
        <v>5161.8848860398157</v>
      </c>
      <c r="P92" s="11">
        <f t="shared" si="694"/>
        <v>7046.372089051054</v>
      </c>
      <c r="Q92" s="11">
        <f t="shared" si="694"/>
        <v>8229.4100220748278</v>
      </c>
      <c r="R92" s="11">
        <f t="shared" si="694"/>
        <v>10755.033226991631</v>
      </c>
      <c r="S92" s="11">
        <f t="shared" si="694"/>
        <v>13471.403944859627</v>
      </c>
      <c r="T92" s="11">
        <f t="shared" si="694"/>
        <v>18548.239692399799</v>
      </c>
      <c r="U92" s="11">
        <f t="shared" si="694"/>
        <v>18687.210372275898</v>
      </c>
      <c r="V92" s="11">
        <f t="shared" si="694"/>
        <v>25777.617903588631</v>
      </c>
      <c r="W92" s="11">
        <f t="shared" si="694"/>
        <v>34115.596299970151</v>
      </c>
      <c r="X92" s="11">
        <f t="shared" si="694"/>
        <v>42840.683435715597</v>
      </c>
      <c r="Y92" s="11">
        <f t="shared" si="694"/>
        <v>52068.589631070005</v>
      </c>
      <c r="Z92" s="11">
        <f t="shared" si="694"/>
        <v>63485.089718499439</v>
      </c>
      <c r="AA92" s="11">
        <f t="shared" si="694"/>
        <v>76025.325114054998</v>
      </c>
      <c r="AB92" s="11">
        <f t="shared" si="694"/>
        <v>89782.592969624471</v>
      </c>
      <c r="AC92" s="11">
        <f t="shared" si="694"/>
        <v>107343.63350678906</v>
      </c>
      <c r="AD92" s="11">
        <f t="shared" si="694"/>
        <v>130682.25561587827</v>
      </c>
      <c r="AE92" s="11">
        <f t="shared" si="694"/>
        <v>162427.08807870338</v>
      </c>
      <c r="AF92" s="11">
        <f t="shared" si="694"/>
        <v>195196.97953834551</v>
      </c>
      <c r="AG92" s="11">
        <f t="shared" si="694"/>
        <v>137941.38841329963</v>
      </c>
      <c r="AH92" s="11">
        <f t="shared" si="694"/>
        <v>172434.09192539824</v>
      </c>
      <c r="AI92" s="11">
        <f t="shared" si="694"/>
        <v>208300.74362740517</v>
      </c>
      <c r="AJ92" s="11">
        <f t="shared" si="694"/>
        <v>244914.02408470132</v>
      </c>
      <c r="AK92" s="11">
        <f t="shared" si="694"/>
        <v>281732.09052625787</v>
      </c>
      <c r="AL92" s="11">
        <f t="shared" si="694"/>
        <v>319966.10435787117</v>
      </c>
      <c r="AM92" s="11">
        <f t="shared" si="694"/>
        <v>359822.84293201257</v>
      </c>
      <c r="AN92" s="11">
        <f t="shared" si="694"/>
        <v>398148.00167372357</v>
      </c>
      <c r="AO92" s="11">
        <f t="shared" si="694"/>
        <v>435872.59589041525</v>
      </c>
      <c r="AP92" s="11">
        <f t="shared" si="694"/>
        <v>477679.81868736161</v>
      </c>
      <c r="AQ92" s="11">
        <f t="shared" si="694"/>
        <v>522678.10112495796</v>
      </c>
      <c r="AR92" s="11">
        <f t="shared" si="694"/>
        <v>573322.18187466625</v>
      </c>
      <c r="AS92" s="11">
        <f t="shared" si="694"/>
        <v>229487.91145484365</v>
      </c>
      <c r="AT92" s="11">
        <f t="shared" si="694"/>
        <v>284920.26712288079</v>
      </c>
      <c r="AU92" s="11">
        <f t="shared" si="694"/>
        <v>340552.94823184458</v>
      </c>
      <c r="AV92" s="11">
        <f t="shared" si="694"/>
        <v>396145.58127010381</v>
      </c>
      <c r="AW92" s="11">
        <f t="shared" si="694"/>
        <v>451352.72665602679</v>
      </c>
      <c r="AX92" s="11">
        <f t="shared" si="694"/>
        <v>506729.46228479699</v>
      </c>
      <c r="AY92" s="11">
        <f t="shared" si="694"/>
        <v>565684.96128817205</v>
      </c>
      <c r="AZ92" s="11">
        <f t="shared" si="694"/>
        <v>625875.652694811</v>
      </c>
      <c r="BA92" s="11">
        <f t="shared" si="694"/>
        <v>676129.26269481098</v>
      </c>
      <c r="BB92" s="11">
        <f t="shared" si="694"/>
        <v>720930.66269481101</v>
      </c>
      <c r="BC92" s="11">
        <f t="shared" si="694"/>
        <v>762954.12269481097</v>
      </c>
      <c r="BD92" s="11">
        <f t="shared" si="694"/>
        <v>805015.36269481096</v>
      </c>
      <c r="BE92" s="11">
        <f t="shared" si="694"/>
        <v>188394.47120506864</v>
      </c>
      <c r="BF92" s="11">
        <f t="shared" si="694"/>
        <v>225323.46047692004</v>
      </c>
      <c r="BG92" s="11">
        <f t="shared" si="694"/>
        <v>263631.42993801989</v>
      </c>
      <c r="BH92" s="11">
        <f t="shared" si="694"/>
        <v>301027.82941367652</v>
      </c>
      <c r="BI92" s="11">
        <f t="shared" si="694"/>
        <v>337822.64890651277</v>
      </c>
      <c r="BJ92" s="11">
        <f t="shared" si="694"/>
        <v>375558.09489070415</v>
      </c>
      <c r="BK92" s="11">
        <f t="shared" si="694"/>
        <v>411401.77932846494</v>
      </c>
      <c r="BL92" s="11">
        <f t="shared" ref="BL92" si="695">BK101</f>
        <v>445446.65701039624</v>
      </c>
      <c r="BM92" s="11">
        <f t="shared" ref="BM92" si="696">BL101</f>
        <v>0.80701039626728743</v>
      </c>
      <c r="BN92" s="11">
        <f t="shared" ref="BN92" si="697">BM101</f>
        <v>0.80701039626728743</v>
      </c>
      <c r="BO92" s="11">
        <f t="shared" ref="BO92" si="698">BN101</f>
        <v>0.80701039626728743</v>
      </c>
      <c r="BP92" s="11">
        <f t="shared" ref="BP92" si="699">BO101</f>
        <v>0.80701039626728743</v>
      </c>
      <c r="BQ92" s="11">
        <f t="shared" ref="BQ92" si="700">BP101</f>
        <v>0.80701039626728743</v>
      </c>
      <c r="BR92" s="11">
        <f t="shared" ref="BR92" si="701">BQ101</f>
        <v>0.80701039626728743</v>
      </c>
      <c r="BS92" s="11">
        <f t="shared" ref="BS92" si="702">BR101</f>
        <v>0.80701039626728743</v>
      </c>
      <c r="BT92" s="11">
        <f t="shared" ref="BT92" si="703">BS101</f>
        <v>0.80701039626728743</v>
      </c>
      <c r="BU92" s="11">
        <f t="shared" ref="BU92" si="704">BT101</f>
        <v>0.80701039626728743</v>
      </c>
      <c r="BV92" s="11">
        <f t="shared" ref="BV92" si="705">BU101</f>
        <v>0.80701039626728743</v>
      </c>
      <c r="BW92" s="11">
        <f t="shared" ref="BW92" si="706">BV101</f>
        <v>0.80701039626728743</v>
      </c>
      <c r="BX92" s="11">
        <f t="shared" ref="BX92" si="707">BW101</f>
        <v>-2.9896037327126201E-3</v>
      </c>
      <c r="BY92" s="11">
        <f t="shared" ref="BY92" si="708">BX101</f>
        <v>-2.9896037327126201E-3</v>
      </c>
      <c r="BZ92" s="11">
        <f t="shared" ref="BZ92" si="709">BY101</f>
        <v>-2.9896037327126201E-3</v>
      </c>
      <c r="CA92" s="11">
        <f t="shared" ref="CA92" si="710">BZ101</f>
        <v>-2.9896037327126201E-3</v>
      </c>
      <c r="CB92" s="11">
        <f t="shared" ref="CB92" si="711">CA101</f>
        <v>-2.9896037327126201E-3</v>
      </c>
      <c r="CC92" s="11">
        <f t="shared" ref="CC92" si="712">CB101</f>
        <v>-2.9896037327126201E-3</v>
      </c>
      <c r="CD92" s="11">
        <f t="shared" ref="CD92" si="713">CC101</f>
        <v>-2.9896037327126201E-3</v>
      </c>
      <c r="CE92" s="11">
        <f t="shared" ref="CE92" si="714">CD101</f>
        <v>-2.9896037327126201E-3</v>
      </c>
      <c r="CF92" s="11">
        <f t="shared" ref="CF92" si="715">CE101</f>
        <v>-2.9896037327126201E-3</v>
      </c>
      <c r="CG92" s="11">
        <f t="shared" ref="CG92" si="716">CF101</f>
        <v>-2.9896037327126201E-3</v>
      </c>
      <c r="CH92" s="11">
        <f t="shared" ref="CH92" si="717">CG101</f>
        <v>-2.9896037327126201E-3</v>
      </c>
      <c r="CI92" s="11">
        <f t="shared" ref="CI92" si="718">CH101</f>
        <v>-2.9896037327126201E-3</v>
      </c>
      <c r="CJ92" s="11">
        <f t="shared" ref="CJ92" si="719">CI101</f>
        <v>-2.9896037327126201E-3</v>
      </c>
      <c r="CK92" s="11">
        <f t="shared" ref="CK92" si="720">CJ101</f>
        <v>-2.9896037327126201E-3</v>
      </c>
      <c r="CL92" s="11">
        <f t="shared" ref="CL92" si="721">CK101</f>
        <v>-2.9896037327126201E-3</v>
      </c>
      <c r="CM92" s="11">
        <f t="shared" ref="CM92" si="722">CL101</f>
        <v>-2.9896037327126201E-3</v>
      </c>
      <c r="CN92" s="11">
        <f t="shared" ref="CN92" si="723">CM101</f>
        <v>-2.9896037327126201E-3</v>
      </c>
      <c r="CO92" s="11">
        <f t="shared" ref="CO92" si="724">CN101</f>
        <v>-2.9896037327126201E-3</v>
      </c>
      <c r="CP92" s="11">
        <f t="shared" ref="CP92" si="725">CO101</f>
        <v>-2.9896037327126201E-3</v>
      </c>
      <c r="CQ92" s="11">
        <f t="shared" ref="CQ92" si="726">CP101</f>
        <v>-2.9896037327126201E-3</v>
      </c>
      <c r="CR92" s="11">
        <f t="shared" ref="CR92" si="727">CQ101</f>
        <v>-2.9896037327126201E-3</v>
      </c>
      <c r="CS92" s="11">
        <f t="shared" ref="CS92" si="728">CR101</f>
        <v>-2.9896037327126201E-3</v>
      </c>
      <c r="CT92" s="11">
        <f t="shared" ref="CT92" si="729">CS101</f>
        <v>-2.9896037327126201E-3</v>
      </c>
      <c r="CU92" s="11">
        <f t="shared" ref="CU92" si="730">CT101</f>
        <v>-2.9896037327126201E-3</v>
      </c>
      <c r="CV92" s="11">
        <f t="shared" ref="CV92" si="731">CU101</f>
        <v>-2.9896037327126201E-3</v>
      </c>
      <c r="CW92" s="11">
        <f t="shared" ref="CW92" si="732">CV101</f>
        <v>-2.9896037327126201E-3</v>
      </c>
      <c r="CX92" s="11">
        <f t="shared" ref="CX92" si="733">CW101</f>
        <v>-2.9896037327126201E-3</v>
      </c>
      <c r="CY92" s="11">
        <f t="shared" ref="CY92" si="734">CX101</f>
        <v>-2.9896037327126201E-3</v>
      </c>
      <c r="CZ92" s="11">
        <f t="shared" ref="CZ92" si="735">CY101</f>
        <v>-2.9896037327126201E-3</v>
      </c>
      <c r="DA92" s="11">
        <f t="shared" ref="DA92" si="736">CZ101</f>
        <v>-2.9896037327126201E-3</v>
      </c>
      <c r="DB92" s="11">
        <f t="shared" ref="DB92" si="737">DA101</f>
        <v>-2.9896037327126201E-3</v>
      </c>
      <c r="DC92" s="11">
        <f t="shared" ref="DC92" si="738">DB101</f>
        <v>-2.9896037327126201E-3</v>
      </c>
      <c r="DD92" s="11">
        <f t="shared" ref="DD92" si="739">DC101</f>
        <v>-2.9896037327126201E-3</v>
      </c>
      <c r="DE92" s="11">
        <f t="shared" ref="DE92" si="740">DD101</f>
        <v>-2.9896037327126201E-3</v>
      </c>
      <c r="DF92" s="11">
        <f t="shared" ref="DF92" si="741">DE101</f>
        <v>-2.9896037327126201E-3</v>
      </c>
      <c r="DG92" s="11">
        <f t="shared" ref="DG92" si="742">DF101</f>
        <v>-2.9896037327126201E-3</v>
      </c>
      <c r="DH92" s="11">
        <f t="shared" ref="DH92" si="743">DG101</f>
        <v>-2.9896037327126201E-3</v>
      </c>
      <c r="DI92" s="11">
        <f t="shared" ref="DI92" si="744">DH101</f>
        <v>-2.9896037327126201E-3</v>
      </c>
      <c r="DJ92" s="11">
        <f t="shared" ref="DJ92" si="745">DI101</f>
        <v>-2.9896037327126201E-3</v>
      </c>
      <c r="DK92" s="11">
        <f t="shared" ref="DK92" si="746">DJ101</f>
        <v>-2.9896037327126201E-3</v>
      </c>
      <c r="DL92" s="11">
        <f t="shared" ref="DL92" si="747">DK101</f>
        <v>-2.9896037327126201E-3</v>
      </c>
      <c r="DM92" s="11">
        <f t="shared" ref="DM92" si="748">DL101</f>
        <v>-2.9896037327126201E-3</v>
      </c>
      <c r="DN92" s="11">
        <f t="shared" ref="DN92" si="749">DM101</f>
        <v>-2.9896037327126201E-3</v>
      </c>
      <c r="DO92" s="11">
        <f t="shared" ref="DO92" si="750">DN101</f>
        <v>-2.9896037327126201E-3</v>
      </c>
      <c r="DP92" s="11">
        <f t="shared" ref="DP92" si="751">DO101</f>
        <v>-2.9896037327126201E-3</v>
      </c>
      <c r="DQ92" s="11">
        <f t="shared" ref="DQ92" si="752">DP101</f>
        <v>-2.9896037327126201E-3</v>
      </c>
      <c r="DR92" s="11">
        <f t="shared" ref="DR92" si="753">DQ101</f>
        <v>-2.9896037327126201E-3</v>
      </c>
      <c r="DS92" s="11">
        <f t="shared" ref="DS92" si="754">DR101</f>
        <v>-2.9896037327126201E-3</v>
      </c>
      <c r="DT92" s="11">
        <f t="shared" ref="DT92" si="755">DS101</f>
        <v>-2.9896037327126201E-3</v>
      </c>
      <c r="DU92" s="11">
        <f t="shared" ref="DU92" si="756">DT101</f>
        <v>-2.9896037327126201E-3</v>
      </c>
      <c r="DV92" s="11">
        <f t="shared" ref="DV92" si="757">DU101</f>
        <v>-2.9896037327126201E-3</v>
      </c>
      <c r="DW92" s="11">
        <f t="shared" ref="DW92" si="758">DV101</f>
        <v>-2.9896037327126201E-3</v>
      </c>
    </row>
    <row r="93" spans="1:128" x14ac:dyDescent="0.2">
      <c r="A93" s="112"/>
      <c r="B93" s="111" t="s">
        <v>142</v>
      </c>
      <c r="C93" s="111"/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-6025.3527733475603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-90857.603640329005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  <c r="AN93" s="15">
        <v>0</v>
      </c>
      <c r="AO93" s="15">
        <v>0</v>
      </c>
      <c r="AP93" s="15">
        <v>0</v>
      </c>
      <c r="AQ93" s="15">
        <v>0</v>
      </c>
      <c r="AR93" s="15">
        <v>-398148.00235801999</v>
      </c>
      <c r="AS93" s="15">
        <v>0</v>
      </c>
      <c r="AT93" s="15">
        <v>0</v>
      </c>
      <c r="AU93" s="15">
        <v>0</v>
      </c>
      <c r="AV93" s="15">
        <v>0</v>
      </c>
      <c r="AW93" s="15">
        <v>0</v>
      </c>
      <c r="AX93" s="15">
        <v>0</v>
      </c>
      <c r="AY93" s="15">
        <v>0</v>
      </c>
      <c r="AZ93" s="15">
        <v>0</v>
      </c>
      <c r="BA93" s="15">
        <v>0</v>
      </c>
      <c r="BB93" s="15">
        <v>0</v>
      </c>
      <c r="BC93" s="15">
        <v>0</v>
      </c>
      <c r="BD93" s="15">
        <v>-625875.65</v>
      </c>
      <c r="BE93" s="15">
        <v>0</v>
      </c>
      <c r="BF93" s="15">
        <v>0</v>
      </c>
      <c r="BG93" s="15">
        <v>0</v>
      </c>
      <c r="BH93" s="15">
        <v>0</v>
      </c>
      <c r="BI93" s="15">
        <v>0</v>
      </c>
      <c r="BJ93" s="15">
        <v>0</v>
      </c>
      <c r="BK93" s="15">
        <v>0</v>
      </c>
      <c r="BL93" s="15">
        <v>0</v>
      </c>
      <c r="BM93" s="15">
        <v>0</v>
      </c>
      <c r="BN93" s="15">
        <v>0</v>
      </c>
      <c r="BO93" s="15">
        <v>0</v>
      </c>
      <c r="BP93" s="15">
        <v>0</v>
      </c>
      <c r="BQ93" s="15">
        <v>0</v>
      </c>
      <c r="BR93" s="15">
        <v>0</v>
      </c>
      <c r="BS93" s="15">
        <v>0</v>
      </c>
      <c r="BT93" s="15">
        <v>0</v>
      </c>
      <c r="BU93" s="15">
        <v>0</v>
      </c>
      <c r="BV93" s="15">
        <v>0</v>
      </c>
      <c r="BW93" s="15">
        <v>0</v>
      </c>
      <c r="BX93" s="15">
        <v>0</v>
      </c>
      <c r="BY93" s="15">
        <v>0</v>
      </c>
      <c r="BZ93" s="15">
        <v>0</v>
      </c>
      <c r="CA93" s="15">
        <v>0</v>
      </c>
      <c r="CB93" s="15">
        <v>0</v>
      </c>
      <c r="CC93" s="15">
        <v>0</v>
      </c>
      <c r="CD93" s="15">
        <v>0</v>
      </c>
      <c r="CE93" s="15">
        <v>0</v>
      </c>
      <c r="CF93" s="15">
        <v>0</v>
      </c>
      <c r="CG93" s="15">
        <v>0</v>
      </c>
      <c r="CH93" s="15">
        <v>0</v>
      </c>
      <c r="CI93" s="15">
        <v>0</v>
      </c>
      <c r="CJ93" s="15">
        <v>0</v>
      </c>
      <c r="CK93" s="15">
        <v>0</v>
      </c>
      <c r="CL93" s="15">
        <v>0</v>
      </c>
      <c r="CM93" s="15">
        <v>0</v>
      </c>
      <c r="CN93" s="15">
        <v>0</v>
      </c>
      <c r="CO93" s="15">
        <v>0</v>
      </c>
      <c r="CP93" s="15">
        <v>0</v>
      </c>
      <c r="CQ93" s="15">
        <v>0</v>
      </c>
      <c r="CR93" s="15">
        <v>0</v>
      </c>
      <c r="CS93" s="15">
        <v>0</v>
      </c>
      <c r="CT93" s="15">
        <v>0</v>
      </c>
      <c r="CU93" s="15">
        <v>0</v>
      </c>
      <c r="CV93" s="15">
        <v>0</v>
      </c>
      <c r="CW93" s="15">
        <v>0</v>
      </c>
      <c r="CX93" s="15">
        <v>0</v>
      </c>
      <c r="CY93" s="15">
        <v>0</v>
      </c>
      <c r="CZ93" s="15">
        <v>0</v>
      </c>
      <c r="DA93" s="15">
        <v>0</v>
      </c>
      <c r="DB93" s="15">
        <v>0</v>
      </c>
      <c r="DC93" s="15">
        <v>0</v>
      </c>
      <c r="DD93" s="15">
        <v>0</v>
      </c>
      <c r="DE93" s="15">
        <v>0</v>
      </c>
      <c r="DF93" s="15">
        <v>0</v>
      </c>
      <c r="DG93" s="15">
        <v>0</v>
      </c>
      <c r="DH93" s="15">
        <v>0</v>
      </c>
      <c r="DI93" s="15">
        <v>0</v>
      </c>
      <c r="DJ93" s="15">
        <v>0</v>
      </c>
      <c r="DK93" s="15">
        <v>0</v>
      </c>
      <c r="DL93" s="15">
        <v>0</v>
      </c>
      <c r="DM93" s="15">
        <v>0</v>
      </c>
      <c r="DN93" s="15">
        <v>0</v>
      </c>
      <c r="DO93" s="15">
        <v>0</v>
      </c>
      <c r="DP93" s="15">
        <v>0</v>
      </c>
      <c r="DQ93" s="15">
        <v>0</v>
      </c>
      <c r="DR93" s="15">
        <v>0</v>
      </c>
      <c r="DS93" s="15">
        <v>0</v>
      </c>
      <c r="DT93" s="15">
        <v>0</v>
      </c>
      <c r="DU93" s="15">
        <v>0</v>
      </c>
      <c r="DV93" s="15"/>
      <c r="DW93" s="15"/>
    </row>
    <row r="94" spans="1:128" x14ac:dyDescent="0.2">
      <c r="A94" s="112"/>
      <c r="B94" s="113" t="s">
        <v>302</v>
      </c>
      <c r="C94" s="111"/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2398.0286251418875</v>
      </c>
      <c r="AE94" s="15">
        <v>26.825181963260547</v>
      </c>
      <c r="AF94" s="15">
        <v>2.4037712059216574</v>
      </c>
      <c r="AG94" s="15">
        <v>0.52551718213362619</v>
      </c>
      <c r="AH94" s="15">
        <v>0.22795396090077702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  <c r="AT94" s="15">
        <v>0</v>
      </c>
      <c r="AU94" s="15">
        <v>0</v>
      </c>
      <c r="AV94" s="15">
        <v>0</v>
      </c>
      <c r="AW94" s="15">
        <v>0</v>
      </c>
      <c r="AX94" s="15">
        <v>0</v>
      </c>
      <c r="AY94" s="15">
        <v>0</v>
      </c>
      <c r="AZ94" s="15">
        <v>0</v>
      </c>
      <c r="BA94" s="15">
        <v>0</v>
      </c>
      <c r="BB94" s="15">
        <v>0</v>
      </c>
      <c r="BC94" s="15">
        <v>0</v>
      </c>
      <c r="BD94" s="15">
        <v>0</v>
      </c>
      <c r="BE94" s="15">
        <v>0</v>
      </c>
      <c r="BF94" s="15">
        <v>0</v>
      </c>
      <c r="BG94" s="15">
        <v>0</v>
      </c>
      <c r="BH94" s="15">
        <v>0</v>
      </c>
      <c r="BI94" s="15">
        <v>0</v>
      </c>
      <c r="BJ94" s="15">
        <v>0</v>
      </c>
      <c r="BK94" s="15">
        <v>0</v>
      </c>
      <c r="BL94" s="15">
        <v>0</v>
      </c>
      <c r="BM94" s="15">
        <v>0</v>
      </c>
      <c r="BN94" s="15">
        <v>0</v>
      </c>
      <c r="BO94" s="15">
        <v>0</v>
      </c>
      <c r="BP94" s="15">
        <v>0</v>
      </c>
      <c r="BQ94" s="15">
        <v>0</v>
      </c>
      <c r="BR94" s="15">
        <v>0</v>
      </c>
      <c r="BS94" s="15">
        <v>0</v>
      </c>
      <c r="BT94" s="15">
        <v>0</v>
      </c>
      <c r="BU94" s="15">
        <v>0</v>
      </c>
      <c r="BV94" s="15">
        <v>0</v>
      </c>
      <c r="BW94" s="15">
        <v>0</v>
      </c>
      <c r="BX94" s="15">
        <v>0</v>
      </c>
      <c r="BY94" s="15">
        <v>0</v>
      </c>
      <c r="BZ94" s="15">
        <v>0</v>
      </c>
      <c r="CA94" s="15">
        <v>0</v>
      </c>
      <c r="CB94" s="15">
        <v>0</v>
      </c>
      <c r="CC94" s="15">
        <v>0</v>
      </c>
      <c r="CD94" s="15">
        <v>0</v>
      </c>
      <c r="CE94" s="15">
        <v>0</v>
      </c>
      <c r="CF94" s="15">
        <v>0</v>
      </c>
      <c r="CG94" s="15">
        <v>0</v>
      </c>
      <c r="CH94" s="15">
        <v>0</v>
      </c>
      <c r="CI94" s="15">
        <v>0</v>
      </c>
      <c r="CJ94" s="15">
        <v>0</v>
      </c>
      <c r="CK94" s="15">
        <v>0</v>
      </c>
      <c r="CL94" s="15">
        <v>0</v>
      </c>
      <c r="CM94" s="15">
        <v>0</v>
      </c>
      <c r="CN94" s="15">
        <v>0</v>
      </c>
      <c r="CO94" s="15">
        <v>0</v>
      </c>
      <c r="CP94" s="15">
        <v>0</v>
      </c>
      <c r="CQ94" s="15">
        <v>0</v>
      </c>
      <c r="CR94" s="15">
        <v>0</v>
      </c>
      <c r="CS94" s="15">
        <v>0</v>
      </c>
      <c r="CT94" s="15">
        <v>0</v>
      </c>
      <c r="CU94" s="15">
        <v>0</v>
      </c>
      <c r="CV94" s="15">
        <v>0</v>
      </c>
      <c r="CW94" s="15">
        <v>0</v>
      </c>
      <c r="CX94" s="15">
        <v>0</v>
      </c>
      <c r="CY94" s="15">
        <v>0</v>
      </c>
      <c r="CZ94" s="15">
        <v>0</v>
      </c>
      <c r="DA94" s="15">
        <v>0</v>
      </c>
      <c r="DB94" s="15">
        <v>0</v>
      </c>
      <c r="DC94" s="15">
        <v>0</v>
      </c>
      <c r="DD94" s="15">
        <v>0</v>
      </c>
      <c r="DE94" s="15">
        <v>0</v>
      </c>
      <c r="DF94" s="15">
        <v>0</v>
      </c>
      <c r="DG94" s="15">
        <v>0</v>
      </c>
      <c r="DH94" s="15">
        <v>0</v>
      </c>
      <c r="DI94" s="15">
        <v>0</v>
      </c>
      <c r="DJ94" s="15">
        <v>0</v>
      </c>
      <c r="DK94" s="15">
        <v>0</v>
      </c>
      <c r="DL94" s="15">
        <v>0</v>
      </c>
      <c r="DM94" s="15">
        <v>0</v>
      </c>
      <c r="DN94" s="15">
        <v>0</v>
      </c>
      <c r="DO94" s="15">
        <v>0</v>
      </c>
      <c r="DP94" s="15">
        <v>0</v>
      </c>
      <c r="DQ94" s="15">
        <v>0</v>
      </c>
      <c r="DR94" s="15">
        <v>0</v>
      </c>
      <c r="DS94" s="15">
        <v>0</v>
      </c>
      <c r="DT94" s="15">
        <v>0</v>
      </c>
      <c r="DU94" s="15">
        <v>0</v>
      </c>
      <c r="DV94" s="15"/>
      <c r="DW94" s="15"/>
    </row>
    <row r="95" spans="1:128" x14ac:dyDescent="0.2">
      <c r="A95" s="112"/>
      <c r="B95" s="111" t="s">
        <v>157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0</v>
      </c>
      <c r="AI95" s="15">
        <v>0</v>
      </c>
      <c r="AJ95" s="15">
        <v>0</v>
      </c>
      <c r="AK95" s="15">
        <v>0</v>
      </c>
      <c r="AL95" s="15">
        <v>0</v>
      </c>
      <c r="AM95" s="15">
        <v>0</v>
      </c>
      <c r="AN95" s="15">
        <v>0</v>
      </c>
      <c r="AO95" s="15">
        <v>0</v>
      </c>
      <c r="AP95" s="15">
        <v>0</v>
      </c>
      <c r="AQ95" s="15">
        <v>0</v>
      </c>
      <c r="AR95" s="15">
        <v>0</v>
      </c>
      <c r="AS95" s="15">
        <v>0</v>
      </c>
      <c r="AT95" s="15">
        <v>0</v>
      </c>
      <c r="AU95" s="15">
        <v>0</v>
      </c>
      <c r="AV95" s="15">
        <v>0</v>
      </c>
      <c r="AW95" s="15">
        <v>0</v>
      </c>
      <c r="AX95" s="15">
        <v>0</v>
      </c>
      <c r="AY95" s="15">
        <v>0</v>
      </c>
      <c r="AZ95" s="15">
        <v>0</v>
      </c>
      <c r="BA95" s="15">
        <v>0</v>
      </c>
      <c r="BB95" s="15">
        <v>0</v>
      </c>
      <c r="BC95" s="15">
        <v>0</v>
      </c>
      <c r="BD95" s="15">
        <v>0</v>
      </c>
      <c r="BE95" s="15">
        <v>0</v>
      </c>
      <c r="BF95" s="15">
        <v>0</v>
      </c>
      <c r="BG95" s="15">
        <v>0</v>
      </c>
      <c r="BH95" s="15">
        <v>0</v>
      </c>
      <c r="BI95" s="15">
        <v>0</v>
      </c>
      <c r="BJ95" s="15">
        <v>0</v>
      </c>
      <c r="BK95" s="15">
        <v>0</v>
      </c>
      <c r="BL95" s="15">
        <v>-445445.85</v>
      </c>
      <c r="BM95" s="15">
        <v>0</v>
      </c>
      <c r="BN95" s="15">
        <v>0</v>
      </c>
      <c r="BO95" s="15">
        <v>0</v>
      </c>
      <c r="BP95" s="15">
        <v>0</v>
      </c>
      <c r="BQ95" s="15">
        <v>0</v>
      </c>
      <c r="BR95" s="15">
        <v>0</v>
      </c>
      <c r="BS95" s="15">
        <v>0</v>
      </c>
      <c r="BT95" s="15">
        <v>0</v>
      </c>
      <c r="BU95" s="15">
        <v>0</v>
      </c>
      <c r="BV95" s="15">
        <v>0</v>
      </c>
      <c r="BW95" s="15">
        <v>0</v>
      </c>
      <c r="BX95" s="15">
        <v>0</v>
      </c>
      <c r="BY95" s="15">
        <v>0</v>
      </c>
      <c r="BZ95" s="15">
        <v>0</v>
      </c>
      <c r="CA95" s="15">
        <v>0</v>
      </c>
      <c r="CB95" s="15">
        <v>0</v>
      </c>
      <c r="CC95" s="15">
        <v>0</v>
      </c>
      <c r="CD95" s="15">
        <v>0</v>
      </c>
      <c r="CE95" s="15">
        <v>0</v>
      </c>
      <c r="CF95" s="15">
        <v>0</v>
      </c>
      <c r="CG95" s="15">
        <v>0</v>
      </c>
      <c r="CH95" s="15">
        <v>0</v>
      </c>
      <c r="CI95" s="15">
        <v>0</v>
      </c>
      <c r="CJ95" s="15">
        <v>0</v>
      </c>
      <c r="CK95" s="15">
        <v>0</v>
      </c>
      <c r="CL95" s="15">
        <v>0</v>
      </c>
      <c r="CM95" s="15">
        <v>0</v>
      </c>
      <c r="CN95" s="15">
        <v>0</v>
      </c>
      <c r="CO95" s="15">
        <v>0</v>
      </c>
      <c r="CP95" s="15">
        <v>0</v>
      </c>
      <c r="CQ95" s="15">
        <v>0</v>
      </c>
      <c r="CR95" s="15">
        <v>0</v>
      </c>
      <c r="CS95" s="15">
        <v>0</v>
      </c>
      <c r="CT95" s="15">
        <v>0</v>
      </c>
      <c r="CU95" s="15">
        <v>0</v>
      </c>
      <c r="CV95" s="15">
        <v>0</v>
      </c>
      <c r="CW95" s="15">
        <v>0</v>
      </c>
      <c r="CX95" s="15">
        <v>0</v>
      </c>
      <c r="CY95" s="15">
        <v>0</v>
      </c>
      <c r="CZ95" s="15">
        <v>0</v>
      </c>
      <c r="DA95" s="15">
        <v>0</v>
      </c>
      <c r="DB95" s="15">
        <v>0</v>
      </c>
      <c r="DC95" s="15">
        <v>0</v>
      </c>
      <c r="DD95" s="15">
        <v>0</v>
      </c>
      <c r="DE95" s="15">
        <v>0</v>
      </c>
      <c r="DF95" s="15">
        <v>0</v>
      </c>
      <c r="DG95" s="15">
        <v>0</v>
      </c>
      <c r="DH95" s="15">
        <v>0</v>
      </c>
      <c r="DI95" s="15">
        <v>0</v>
      </c>
      <c r="DJ95" s="15">
        <v>0</v>
      </c>
      <c r="DK95" s="15">
        <v>0</v>
      </c>
      <c r="DL95" s="15">
        <v>0</v>
      </c>
      <c r="DM95" s="15">
        <v>0</v>
      </c>
      <c r="DN95" s="15">
        <v>0</v>
      </c>
      <c r="DO95" s="15">
        <v>0</v>
      </c>
      <c r="DP95" s="15">
        <v>0</v>
      </c>
      <c r="DQ95" s="15">
        <v>0</v>
      </c>
      <c r="DR95" s="15">
        <v>0</v>
      </c>
      <c r="DS95" s="15">
        <v>0</v>
      </c>
      <c r="DT95" s="15">
        <v>0</v>
      </c>
      <c r="DU95" s="15">
        <v>0</v>
      </c>
      <c r="DV95" s="15"/>
      <c r="DW95" s="15"/>
    </row>
    <row r="96" spans="1:128" x14ac:dyDescent="0.2">
      <c r="A96" s="112"/>
      <c r="B96" s="113" t="s">
        <v>305</v>
      </c>
      <c r="C96" s="111"/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0</v>
      </c>
      <c r="AJ96" s="15">
        <v>0</v>
      </c>
      <c r="AK96" s="15">
        <v>0</v>
      </c>
      <c r="AL96" s="15">
        <v>0</v>
      </c>
      <c r="AM96" s="15">
        <v>0</v>
      </c>
      <c r="AN96" s="15">
        <v>0</v>
      </c>
      <c r="AO96" s="15">
        <v>0</v>
      </c>
      <c r="AP96" s="15">
        <v>0</v>
      </c>
      <c r="AQ96" s="15">
        <v>0</v>
      </c>
      <c r="AR96" s="15">
        <v>0</v>
      </c>
      <c r="AS96" s="15">
        <v>0</v>
      </c>
      <c r="AT96" s="15">
        <v>0</v>
      </c>
      <c r="AU96" s="15">
        <v>0</v>
      </c>
      <c r="AV96" s="15">
        <v>0</v>
      </c>
      <c r="AW96" s="15">
        <v>0</v>
      </c>
      <c r="AX96" s="15">
        <v>0</v>
      </c>
      <c r="AY96" s="15">
        <v>0</v>
      </c>
      <c r="AZ96" s="15">
        <v>0</v>
      </c>
      <c r="BA96" s="15">
        <v>0</v>
      </c>
      <c r="BB96" s="15">
        <v>0</v>
      </c>
      <c r="BC96" s="15">
        <v>0</v>
      </c>
      <c r="BD96" s="15">
        <v>-30103.53</v>
      </c>
      <c r="BE96" s="15">
        <v>0</v>
      </c>
      <c r="BF96" s="15">
        <v>0</v>
      </c>
      <c r="BG96" s="15">
        <v>0</v>
      </c>
      <c r="BH96" s="15">
        <v>0</v>
      </c>
      <c r="BI96" s="15">
        <v>0</v>
      </c>
      <c r="BJ96" s="15">
        <v>0</v>
      </c>
      <c r="BK96" s="15">
        <v>0</v>
      </c>
      <c r="BL96" s="15">
        <v>0</v>
      </c>
      <c r="BM96" s="15">
        <v>0</v>
      </c>
      <c r="BN96" s="15">
        <v>0</v>
      </c>
      <c r="BO96" s="15">
        <v>0</v>
      </c>
      <c r="BP96" s="15">
        <v>0</v>
      </c>
      <c r="BQ96" s="15">
        <v>0</v>
      </c>
      <c r="BR96" s="15">
        <v>0</v>
      </c>
      <c r="BS96" s="15">
        <v>0</v>
      </c>
      <c r="BT96" s="15">
        <v>0</v>
      </c>
      <c r="BU96" s="15">
        <v>0</v>
      </c>
      <c r="BV96" s="15">
        <v>0</v>
      </c>
      <c r="BW96" s="15">
        <v>0</v>
      </c>
      <c r="BX96" s="15">
        <v>0</v>
      </c>
      <c r="BY96" s="15">
        <v>0</v>
      </c>
      <c r="BZ96" s="15">
        <v>0</v>
      </c>
      <c r="CA96" s="15">
        <v>0</v>
      </c>
      <c r="CB96" s="15">
        <v>0</v>
      </c>
      <c r="CC96" s="15">
        <v>0</v>
      </c>
      <c r="CD96" s="15">
        <v>0</v>
      </c>
      <c r="CE96" s="15">
        <v>0</v>
      </c>
      <c r="CF96" s="15">
        <v>0</v>
      </c>
      <c r="CG96" s="15">
        <v>0</v>
      </c>
      <c r="CH96" s="15">
        <v>0</v>
      </c>
      <c r="CI96" s="15">
        <v>0</v>
      </c>
      <c r="CJ96" s="15">
        <v>0</v>
      </c>
      <c r="CK96" s="15">
        <v>0</v>
      </c>
      <c r="CL96" s="15">
        <v>0</v>
      </c>
      <c r="CM96" s="15">
        <v>0</v>
      </c>
      <c r="CN96" s="15">
        <v>0</v>
      </c>
      <c r="CO96" s="15">
        <v>0</v>
      </c>
      <c r="CP96" s="15">
        <v>0</v>
      </c>
      <c r="CQ96" s="15">
        <v>0</v>
      </c>
      <c r="CR96" s="15">
        <v>0</v>
      </c>
      <c r="CS96" s="15">
        <v>0</v>
      </c>
      <c r="CT96" s="15">
        <v>0</v>
      </c>
      <c r="CU96" s="15">
        <v>0</v>
      </c>
      <c r="CV96" s="15">
        <v>0</v>
      </c>
      <c r="CW96" s="15">
        <v>0</v>
      </c>
      <c r="CX96" s="15">
        <v>0</v>
      </c>
      <c r="CY96" s="15">
        <v>0</v>
      </c>
      <c r="CZ96" s="15">
        <v>0</v>
      </c>
      <c r="DA96" s="15">
        <v>0</v>
      </c>
      <c r="DB96" s="15">
        <v>0</v>
      </c>
      <c r="DC96" s="15">
        <v>0</v>
      </c>
      <c r="DD96" s="15">
        <v>0</v>
      </c>
      <c r="DE96" s="15">
        <v>0</v>
      </c>
      <c r="DF96" s="15">
        <v>0</v>
      </c>
      <c r="DG96" s="15">
        <v>0</v>
      </c>
      <c r="DH96" s="15">
        <v>0</v>
      </c>
      <c r="DI96" s="15">
        <v>0</v>
      </c>
      <c r="DJ96" s="15">
        <v>0</v>
      </c>
      <c r="DK96" s="15">
        <v>0</v>
      </c>
      <c r="DL96" s="15">
        <v>0</v>
      </c>
      <c r="DM96" s="15">
        <v>0</v>
      </c>
      <c r="DN96" s="15">
        <v>0</v>
      </c>
      <c r="DO96" s="15">
        <v>0</v>
      </c>
      <c r="DP96" s="15">
        <v>0</v>
      </c>
      <c r="DQ96" s="15">
        <v>0</v>
      </c>
      <c r="DR96" s="15">
        <v>0</v>
      </c>
      <c r="DS96" s="15">
        <v>0</v>
      </c>
      <c r="DT96" s="15">
        <v>0</v>
      </c>
      <c r="DU96" s="15">
        <v>0</v>
      </c>
      <c r="DV96" s="15"/>
      <c r="DW96" s="15"/>
    </row>
    <row r="97" spans="1:128" x14ac:dyDescent="0.2">
      <c r="A97" s="112"/>
      <c r="B97" s="111" t="s">
        <v>536</v>
      </c>
      <c r="C97" s="111"/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v>0</v>
      </c>
      <c r="AE97" s="15">
        <v>0</v>
      </c>
      <c r="AF97" s="15">
        <v>0</v>
      </c>
      <c r="AG97" s="15">
        <v>0</v>
      </c>
      <c r="AH97" s="15">
        <v>0</v>
      </c>
      <c r="AI97" s="15">
        <v>0</v>
      </c>
      <c r="AJ97" s="15">
        <v>0</v>
      </c>
      <c r="AK97" s="15">
        <v>0</v>
      </c>
      <c r="AL97" s="15">
        <v>0</v>
      </c>
      <c r="AM97" s="15">
        <v>0</v>
      </c>
      <c r="AN97" s="15">
        <v>0</v>
      </c>
      <c r="AO97" s="15">
        <v>0</v>
      </c>
      <c r="AP97" s="15">
        <v>0</v>
      </c>
      <c r="AQ97" s="15">
        <v>0</v>
      </c>
      <c r="AR97" s="15">
        <v>0</v>
      </c>
      <c r="AS97" s="15">
        <v>0</v>
      </c>
      <c r="AT97" s="15">
        <v>0</v>
      </c>
      <c r="AU97" s="15">
        <v>0</v>
      </c>
      <c r="AV97" s="15">
        <v>0</v>
      </c>
      <c r="AW97" s="15">
        <v>0</v>
      </c>
      <c r="AX97" s="15">
        <v>0</v>
      </c>
      <c r="AY97" s="15">
        <v>0</v>
      </c>
      <c r="AZ97" s="15">
        <v>0</v>
      </c>
      <c r="BA97" s="15">
        <v>0</v>
      </c>
      <c r="BB97" s="15">
        <v>0</v>
      </c>
      <c r="BC97" s="15">
        <v>0</v>
      </c>
      <c r="BD97" s="15">
        <v>0</v>
      </c>
      <c r="BE97" s="15">
        <v>0</v>
      </c>
      <c r="BF97" s="15">
        <v>0</v>
      </c>
      <c r="BG97" s="15">
        <v>0</v>
      </c>
      <c r="BH97" s="15">
        <v>0</v>
      </c>
      <c r="BI97" s="15">
        <v>0</v>
      </c>
      <c r="BJ97" s="15">
        <v>0</v>
      </c>
      <c r="BK97" s="15">
        <v>0</v>
      </c>
      <c r="BL97" s="15">
        <v>0</v>
      </c>
      <c r="BM97" s="15">
        <v>0</v>
      </c>
      <c r="BN97" s="15">
        <v>0</v>
      </c>
      <c r="BO97" s="15">
        <v>0</v>
      </c>
      <c r="BP97" s="15">
        <v>0</v>
      </c>
      <c r="BQ97" s="15">
        <v>0</v>
      </c>
      <c r="BR97" s="15">
        <v>0</v>
      </c>
      <c r="BS97" s="15">
        <v>0</v>
      </c>
      <c r="BT97" s="15">
        <v>0</v>
      </c>
      <c r="BU97" s="15">
        <v>0</v>
      </c>
      <c r="BV97" s="15">
        <v>0</v>
      </c>
      <c r="BW97" s="15">
        <v>-0.81</v>
      </c>
      <c r="BX97" s="15">
        <v>0</v>
      </c>
      <c r="BY97" s="15">
        <v>0</v>
      </c>
      <c r="BZ97" s="15">
        <v>0</v>
      </c>
      <c r="CA97" s="15">
        <v>0</v>
      </c>
      <c r="CB97" s="15">
        <v>0</v>
      </c>
      <c r="CC97" s="15">
        <v>0</v>
      </c>
      <c r="CD97" s="15">
        <v>0</v>
      </c>
      <c r="CE97" s="15">
        <v>0</v>
      </c>
      <c r="CF97" s="15">
        <v>0</v>
      </c>
      <c r="CG97" s="15">
        <v>0</v>
      </c>
      <c r="CH97" s="15">
        <v>0</v>
      </c>
      <c r="CI97" s="15">
        <v>0</v>
      </c>
      <c r="CJ97" s="15">
        <v>0</v>
      </c>
      <c r="CK97" s="15">
        <v>0</v>
      </c>
      <c r="CL97" s="15">
        <v>0</v>
      </c>
      <c r="CM97" s="15">
        <v>0</v>
      </c>
      <c r="CN97" s="15">
        <v>0</v>
      </c>
      <c r="CO97" s="15">
        <v>0</v>
      </c>
      <c r="CP97" s="15">
        <v>0</v>
      </c>
      <c r="CQ97" s="15">
        <v>0</v>
      </c>
      <c r="CR97" s="15">
        <v>0</v>
      </c>
      <c r="CS97" s="15">
        <v>0</v>
      </c>
      <c r="CT97" s="15">
        <v>0</v>
      </c>
      <c r="CU97" s="15">
        <v>0</v>
      </c>
      <c r="CV97" s="15">
        <v>0</v>
      </c>
      <c r="CW97" s="15">
        <v>0</v>
      </c>
      <c r="CX97" s="15">
        <v>0</v>
      </c>
      <c r="CY97" s="15">
        <v>0</v>
      </c>
      <c r="CZ97" s="15">
        <v>0</v>
      </c>
      <c r="DA97" s="15">
        <v>0</v>
      </c>
      <c r="DB97" s="15">
        <v>0</v>
      </c>
      <c r="DC97" s="15">
        <v>0</v>
      </c>
      <c r="DD97" s="15">
        <v>0</v>
      </c>
      <c r="DE97" s="15">
        <v>0</v>
      </c>
      <c r="DF97" s="15">
        <v>0</v>
      </c>
      <c r="DG97" s="15">
        <v>0</v>
      </c>
      <c r="DH97" s="15">
        <v>0</v>
      </c>
      <c r="DI97" s="15">
        <v>0</v>
      </c>
      <c r="DJ97" s="15">
        <v>0</v>
      </c>
      <c r="DK97" s="15">
        <v>0</v>
      </c>
      <c r="DL97" s="15">
        <v>0</v>
      </c>
      <c r="DM97" s="15">
        <v>0</v>
      </c>
      <c r="DN97" s="15">
        <v>0</v>
      </c>
      <c r="DO97" s="15">
        <v>0</v>
      </c>
      <c r="DP97" s="15">
        <v>0</v>
      </c>
      <c r="DQ97" s="15">
        <v>0</v>
      </c>
      <c r="DR97" s="15">
        <v>0</v>
      </c>
      <c r="DS97" s="15">
        <v>0</v>
      </c>
      <c r="DT97" s="15">
        <v>0</v>
      </c>
      <c r="DU97" s="15">
        <v>0</v>
      </c>
      <c r="DV97" s="15"/>
      <c r="DW97" s="15"/>
    </row>
    <row r="98" spans="1:128" x14ac:dyDescent="0.2">
      <c r="A98" s="112"/>
      <c r="B98" s="111" t="s">
        <v>306</v>
      </c>
      <c r="C98" s="111"/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-1021.02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5">
        <v>0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15">
        <v>0</v>
      </c>
      <c r="AP98" s="15">
        <v>0</v>
      </c>
      <c r="AQ98" s="15">
        <v>0</v>
      </c>
      <c r="AR98" s="15">
        <v>0</v>
      </c>
      <c r="AS98" s="15">
        <v>0</v>
      </c>
      <c r="AT98" s="15">
        <v>0</v>
      </c>
      <c r="AU98" s="15">
        <v>0</v>
      </c>
      <c r="AV98" s="15">
        <v>0</v>
      </c>
      <c r="AW98" s="15">
        <v>0</v>
      </c>
      <c r="AX98" s="15">
        <v>0</v>
      </c>
      <c r="AY98" s="15">
        <v>0</v>
      </c>
      <c r="AZ98" s="15">
        <v>0</v>
      </c>
      <c r="BA98" s="15">
        <v>0</v>
      </c>
      <c r="BB98" s="15">
        <v>0</v>
      </c>
      <c r="BC98" s="15">
        <v>0</v>
      </c>
      <c r="BD98" s="15">
        <v>0</v>
      </c>
      <c r="BE98" s="15">
        <v>0</v>
      </c>
      <c r="BF98" s="15">
        <v>0</v>
      </c>
      <c r="BG98" s="15">
        <v>0</v>
      </c>
      <c r="BH98" s="15">
        <v>0</v>
      </c>
      <c r="BI98" s="15">
        <v>0</v>
      </c>
      <c r="BJ98" s="15">
        <v>0</v>
      </c>
      <c r="BK98" s="15">
        <v>0</v>
      </c>
      <c r="BL98" s="15">
        <v>0</v>
      </c>
      <c r="BM98" s="15">
        <v>0</v>
      </c>
      <c r="BN98" s="15">
        <v>0</v>
      </c>
      <c r="BO98" s="15">
        <v>0</v>
      </c>
      <c r="BP98" s="15">
        <v>0</v>
      </c>
      <c r="BQ98" s="15">
        <v>0</v>
      </c>
      <c r="BR98" s="15">
        <v>0</v>
      </c>
      <c r="BS98" s="15">
        <v>0</v>
      </c>
      <c r="BT98" s="15">
        <v>0</v>
      </c>
      <c r="BU98" s="15">
        <v>0</v>
      </c>
      <c r="BV98" s="15">
        <v>0</v>
      </c>
      <c r="BW98" s="15">
        <v>0</v>
      </c>
      <c r="BX98" s="15">
        <v>0</v>
      </c>
      <c r="BY98" s="15">
        <v>0</v>
      </c>
      <c r="BZ98" s="15">
        <v>0</v>
      </c>
      <c r="CA98" s="15">
        <v>0</v>
      </c>
      <c r="CB98" s="15">
        <v>0</v>
      </c>
      <c r="CC98" s="15">
        <v>0</v>
      </c>
      <c r="CD98" s="15">
        <v>0</v>
      </c>
      <c r="CE98" s="15">
        <v>0</v>
      </c>
      <c r="CF98" s="15">
        <v>0</v>
      </c>
      <c r="CG98" s="15">
        <v>0</v>
      </c>
      <c r="CH98" s="15">
        <v>0</v>
      </c>
      <c r="CI98" s="15">
        <v>0</v>
      </c>
      <c r="CJ98" s="15">
        <v>0</v>
      </c>
      <c r="CK98" s="15">
        <v>0</v>
      </c>
      <c r="CL98" s="15">
        <v>0</v>
      </c>
      <c r="CM98" s="15">
        <v>0</v>
      </c>
      <c r="CN98" s="15">
        <v>0</v>
      </c>
      <c r="CO98" s="15">
        <v>0</v>
      </c>
      <c r="CP98" s="15">
        <v>0</v>
      </c>
      <c r="CQ98" s="15">
        <v>0</v>
      </c>
      <c r="CR98" s="15">
        <v>0</v>
      </c>
      <c r="CS98" s="15">
        <v>0</v>
      </c>
      <c r="CT98" s="15">
        <v>0</v>
      </c>
      <c r="CU98" s="15">
        <v>0</v>
      </c>
      <c r="CV98" s="15">
        <v>0</v>
      </c>
      <c r="CW98" s="15">
        <v>0</v>
      </c>
      <c r="CX98" s="15">
        <v>0</v>
      </c>
      <c r="CY98" s="15">
        <v>0</v>
      </c>
      <c r="CZ98" s="15">
        <v>0</v>
      </c>
      <c r="DA98" s="15">
        <v>0</v>
      </c>
      <c r="DB98" s="15">
        <v>0</v>
      </c>
      <c r="DC98" s="15">
        <v>0</v>
      </c>
      <c r="DD98" s="15">
        <v>0</v>
      </c>
      <c r="DE98" s="15">
        <v>0</v>
      </c>
      <c r="DF98" s="15">
        <v>0</v>
      </c>
      <c r="DG98" s="15">
        <v>0</v>
      </c>
      <c r="DH98" s="15">
        <v>0</v>
      </c>
      <c r="DI98" s="15">
        <v>0</v>
      </c>
      <c r="DJ98" s="15">
        <v>0</v>
      </c>
      <c r="DK98" s="15">
        <v>0</v>
      </c>
      <c r="DL98" s="15">
        <v>0</v>
      </c>
      <c r="DM98" s="15">
        <v>0</v>
      </c>
      <c r="DN98" s="15">
        <v>0</v>
      </c>
      <c r="DO98" s="15">
        <v>0</v>
      </c>
      <c r="DP98" s="15">
        <v>0</v>
      </c>
      <c r="DQ98" s="15">
        <v>0</v>
      </c>
      <c r="DR98" s="15">
        <v>0</v>
      </c>
      <c r="DS98" s="15">
        <v>0</v>
      </c>
      <c r="DT98" s="15">
        <v>0</v>
      </c>
      <c r="DU98" s="15">
        <v>0</v>
      </c>
      <c r="DV98" s="15"/>
      <c r="DW98" s="15"/>
    </row>
    <row r="99" spans="1:128" x14ac:dyDescent="0.2">
      <c r="A99" s="111"/>
      <c r="B99" s="111" t="s">
        <v>307</v>
      </c>
      <c r="C99" s="111"/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-270.10967773232255</v>
      </c>
      <c r="K99" s="15">
        <v>597.15828107708933</v>
      </c>
      <c r="L99" s="15">
        <v>1555.0705681410388</v>
      </c>
      <c r="M99" s="15">
        <v>1235.4701313533587</v>
      </c>
      <c r="N99" s="15">
        <v>2044.2955832006512</v>
      </c>
      <c r="O99" s="15">
        <v>1884.4872030112385</v>
      </c>
      <c r="P99" s="15">
        <v>2204.0579330237733</v>
      </c>
      <c r="Q99" s="15">
        <v>2525.6232049168025</v>
      </c>
      <c r="R99" s="15">
        <v>2716.3707178679965</v>
      </c>
      <c r="S99" s="15">
        <v>5076.8357475401726</v>
      </c>
      <c r="T99" s="15">
        <v>6164.3234532236611</v>
      </c>
      <c r="U99" s="15">
        <v>7090.4075313127314</v>
      </c>
      <c r="V99" s="15">
        <v>8337.9783963815207</v>
      </c>
      <c r="W99" s="15">
        <v>8725.0871357454453</v>
      </c>
      <c r="X99" s="15">
        <v>9227.9061953544078</v>
      </c>
      <c r="Y99" s="15">
        <v>11416.500087429433</v>
      </c>
      <c r="Z99" s="15">
        <v>12540.235395555559</v>
      </c>
      <c r="AA99" s="15">
        <v>13757.267855569475</v>
      </c>
      <c r="AB99" s="15">
        <v>17561.040537164594</v>
      </c>
      <c r="AC99" s="15">
        <v>23338.622109089203</v>
      </c>
      <c r="AD99" s="15">
        <v>29346.803837683223</v>
      </c>
      <c r="AE99" s="15">
        <v>32743.066277678863</v>
      </c>
      <c r="AF99" s="15">
        <v>33599.60874407721</v>
      </c>
      <c r="AG99" s="15">
        <v>34492.17799491647</v>
      </c>
      <c r="AH99" s="15">
        <v>35866.423748046029</v>
      </c>
      <c r="AI99" s="15">
        <v>36613.280457296132</v>
      </c>
      <c r="AJ99" s="15">
        <v>36818.066441556526</v>
      </c>
      <c r="AK99" s="15">
        <v>38234.013831613272</v>
      </c>
      <c r="AL99" s="15">
        <v>39856.738574141382</v>
      </c>
      <c r="AM99" s="15">
        <v>38325.15874171102</v>
      </c>
      <c r="AN99" s="15">
        <v>37724.594216691701</v>
      </c>
      <c r="AO99" s="15">
        <v>41807.222796946335</v>
      </c>
      <c r="AP99" s="15">
        <v>44998.282437596354</v>
      </c>
      <c r="AQ99" s="15">
        <v>50644.080749708293</v>
      </c>
      <c r="AR99" s="15">
        <v>54313.731938197372</v>
      </c>
      <c r="AS99" s="15">
        <v>55432.355668037118</v>
      </c>
      <c r="AT99" s="15">
        <v>55632.681108963814</v>
      </c>
      <c r="AU99" s="15">
        <v>55592.63303825922</v>
      </c>
      <c r="AV99" s="15">
        <v>55207.145385923002</v>
      </c>
      <c r="AW99" s="15">
        <v>55376.735628770228</v>
      </c>
      <c r="AX99" s="15">
        <v>58955.499003375058</v>
      </c>
      <c r="AY99" s="15">
        <v>60190.691406638973</v>
      </c>
      <c r="AZ99" s="15">
        <v>50253.61</v>
      </c>
      <c r="BA99" s="15">
        <v>44801.4</v>
      </c>
      <c r="BB99" s="15">
        <v>42023.46</v>
      </c>
      <c r="BC99" s="15">
        <v>42061.24</v>
      </c>
      <c r="BD99" s="15">
        <v>39358.288510257757</v>
      </c>
      <c r="BE99" s="15">
        <v>36928.989271851395</v>
      </c>
      <c r="BF99" s="15">
        <v>38307.969461099863</v>
      </c>
      <c r="BG99" s="15">
        <v>37396.39947565661</v>
      </c>
      <c r="BH99" s="15">
        <v>36794.819492836243</v>
      </c>
      <c r="BI99" s="15">
        <v>37735.445984191392</v>
      </c>
      <c r="BJ99" s="15">
        <v>35843.684437760792</v>
      </c>
      <c r="BK99" s="15">
        <v>34044.877681931299</v>
      </c>
      <c r="BL99" s="15">
        <v>0</v>
      </c>
      <c r="BM99" s="15">
        <v>0</v>
      </c>
      <c r="BN99" s="15">
        <v>0</v>
      </c>
      <c r="BO99" s="15">
        <v>0</v>
      </c>
      <c r="BP99" s="15">
        <v>0</v>
      </c>
      <c r="BQ99" s="15">
        <v>0</v>
      </c>
      <c r="BR99" s="15">
        <v>0</v>
      </c>
      <c r="BS99" s="15">
        <v>0</v>
      </c>
      <c r="BT99" s="15">
        <v>0</v>
      </c>
      <c r="BU99" s="15">
        <v>0</v>
      </c>
      <c r="BV99" s="15">
        <v>0</v>
      </c>
      <c r="BW99" s="15">
        <v>0</v>
      </c>
      <c r="BX99" s="15">
        <v>0</v>
      </c>
      <c r="BY99" s="15">
        <v>0</v>
      </c>
      <c r="BZ99" s="15">
        <v>0</v>
      </c>
      <c r="CA99" s="15">
        <v>0</v>
      </c>
      <c r="CB99" s="15">
        <v>0</v>
      </c>
      <c r="CC99" s="15">
        <v>0</v>
      </c>
      <c r="CD99" s="15">
        <v>0</v>
      </c>
      <c r="CE99" s="15">
        <v>0</v>
      </c>
      <c r="CF99" s="15">
        <v>0</v>
      </c>
      <c r="CG99" s="15">
        <v>0</v>
      </c>
      <c r="CH99" s="15">
        <v>0</v>
      </c>
      <c r="CI99" s="15">
        <v>0</v>
      </c>
      <c r="CJ99" s="15">
        <v>0</v>
      </c>
      <c r="CK99" s="15">
        <v>0</v>
      </c>
      <c r="CL99" s="15">
        <v>0</v>
      </c>
      <c r="CM99" s="15">
        <v>0</v>
      </c>
      <c r="CN99" s="15">
        <v>0</v>
      </c>
      <c r="CO99" s="15">
        <v>0</v>
      </c>
      <c r="CP99" s="15">
        <v>0</v>
      </c>
      <c r="CQ99" s="15">
        <v>0</v>
      </c>
      <c r="CR99" s="15">
        <v>0</v>
      </c>
      <c r="CS99" s="15">
        <v>0</v>
      </c>
      <c r="CT99" s="15">
        <v>0</v>
      </c>
      <c r="CU99" s="15">
        <v>0</v>
      </c>
      <c r="CV99" s="15">
        <v>0</v>
      </c>
      <c r="CW99" s="15">
        <v>0</v>
      </c>
      <c r="CX99" s="15">
        <v>0</v>
      </c>
      <c r="CY99" s="15">
        <v>0</v>
      </c>
      <c r="CZ99" s="15">
        <v>0</v>
      </c>
      <c r="DA99" s="15">
        <v>0</v>
      </c>
      <c r="DB99" s="15">
        <v>0</v>
      </c>
      <c r="DC99" s="15">
        <v>0</v>
      </c>
      <c r="DD99" s="15">
        <v>0</v>
      </c>
      <c r="DE99" s="15">
        <v>0</v>
      </c>
      <c r="DF99" s="15">
        <v>0</v>
      </c>
      <c r="DG99" s="15">
        <v>0</v>
      </c>
      <c r="DH99" s="15">
        <v>0</v>
      </c>
      <c r="DI99" s="15">
        <v>0</v>
      </c>
      <c r="DJ99" s="15">
        <v>0</v>
      </c>
      <c r="DK99" s="15">
        <v>0</v>
      </c>
      <c r="DL99" s="15">
        <v>0</v>
      </c>
      <c r="DM99" s="15">
        <v>0</v>
      </c>
      <c r="DN99" s="15">
        <v>0</v>
      </c>
      <c r="DO99" s="15">
        <v>0</v>
      </c>
      <c r="DP99" s="15">
        <v>0</v>
      </c>
      <c r="DQ99" s="15">
        <v>0</v>
      </c>
      <c r="DR99" s="15">
        <v>0</v>
      </c>
      <c r="DS99" s="15">
        <v>0</v>
      </c>
      <c r="DT99" s="15">
        <v>0</v>
      </c>
      <c r="DU99" s="15">
        <v>0</v>
      </c>
      <c r="DV99" s="15"/>
      <c r="DW99" s="15"/>
    </row>
    <row r="100" spans="1:128" x14ac:dyDescent="0.2">
      <c r="B100" s="4" t="s">
        <v>144</v>
      </c>
      <c r="C100" s="4"/>
      <c r="D100" s="16">
        <f>SUM(D93:D99)</f>
        <v>0</v>
      </c>
      <c r="E100" s="16">
        <f>SUM(E93:E99)</f>
        <v>0</v>
      </c>
      <c r="F100" s="16">
        <f t="shared" ref="F100:DK100" si="759">SUM(F93:F99)</f>
        <v>0</v>
      </c>
      <c r="G100" s="16">
        <f t="shared" si="759"/>
        <v>0</v>
      </c>
      <c r="H100" s="16">
        <f t="shared" si="759"/>
        <v>0</v>
      </c>
      <c r="I100" s="16">
        <f t="shared" si="759"/>
        <v>0</v>
      </c>
      <c r="J100" s="16">
        <f t="shared" si="759"/>
        <v>-270.10967773232255</v>
      </c>
      <c r="K100" s="16">
        <f t="shared" si="759"/>
        <v>597.15828107708933</v>
      </c>
      <c r="L100" s="16">
        <f t="shared" si="759"/>
        <v>1555.0705681410388</v>
      </c>
      <c r="M100" s="16">
        <f t="shared" si="759"/>
        <v>1235.4701313533587</v>
      </c>
      <c r="N100" s="16">
        <f t="shared" si="759"/>
        <v>2044.2955832006512</v>
      </c>
      <c r="O100" s="16">
        <f t="shared" si="759"/>
        <v>1884.4872030112385</v>
      </c>
      <c r="P100" s="16">
        <f t="shared" si="759"/>
        <v>1183.0379330237733</v>
      </c>
      <c r="Q100" s="16">
        <f t="shared" si="759"/>
        <v>2525.6232049168025</v>
      </c>
      <c r="R100" s="16">
        <f t="shared" si="759"/>
        <v>2716.3707178679965</v>
      </c>
      <c r="S100" s="16">
        <f t="shared" si="759"/>
        <v>5076.8357475401726</v>
      </c>
      <c r="T100" s="16">
        <f t="shared" si="759"/>
        <v>138.9706798761008</v>
      </c>
      <c r="U100" s="16">
        <f t="shared" si="759"/>
        <v>7090.4075313127314</v>
      </c>
      <c r="V100" s="16">
        <f t="shared" si="759"/>
        <v>8337.9783963815207</v>
      </c>
      <c r="W100" s="16">
        <f t="shared" si="759"/>
        <v>8725.0871357454453</v>
      </c>
      <c r="X100" s="16">
        <f t="shared" si="759"/>
        <v>9227.9061953544078</v>
      </c>
      <c r="Y100" s="16">
        <f t="shared" si="759"/>
        <v>11416.500087429433</v>
      </c>
      <c r="Z100" s="16">
        <f t="shared" si="759"/>
        <v>12540.235395555559</v>
      </c>
      <c r="AA100" s="16">
        <f t="shared" si="759"/>
        <v>13757.267855569475</v>
      </c>
      <c r="AB100" s="16">
        <f t="shared" si="759"/>
        <v>17561.040537164594</v>
      </c>
      <c r="AC100" s="16">
        <f t="shared" si="759"/>
        <v>23338.622109089203</v>
      </c>
      <c r="AD100" s="16">
        <f t="shared" si="759"/>
        <v>31744.83246282511</v>
      </c>
      <c r="AE100" s="16">
        <f t="shared" si="759"/>
        <v>32769.891459642124</v>
      </c>
      <c r="AF100" s="16">
        <f t="shared" si="759"/>
        <v>-57255.591125045874</v>
      </c>
      <c r="AG100" s="16">
        <f t="shared" si="759"/>
        <v>34492.703512098604</v>
      </c>
      <c r="AH100" s="16">
        <f t="shared" si="759"/>
        <v>35866.65170200693</v>
      </c>
      <c r="AI100" s="16">
        <f t="shared" si="759"/>
        <v>36613.280457296132</v>
      </c>
      <c r="AJ100" s="16">
        <f t="shared" si="759"/>
        <v>36818.066441556526</v>
      </c>
      <c r="AK100" s="16">
        <f t="shared" si="759"/>
        <v>38234.013831613272</v>
      </c>
      <c r="AL100" s="16">
        <f t="shared" si="759"/>
        <v>39856.738574141382</v>
      </c>
      <c r="AM100" s="16">
        <f t="shared" si="759"/>
        <v>38325.15874171102</v>
      </c>
      <c r="AN100" s="16">
        <f t="shared" si="759"/>
        <v>37724.594216691701</v>
      </c>
      <c r="AO100" s="16">
        <f t="shared" si="759"/>
        <v>41807.222796946335</v>
      </c>
      <c r="AP100" s="16">
        <f t="shared" si="759"/>
        <v>44998.282437596354</v>
      </c>
      <c r="AQ100" s="16">
        <f t="shared" si="759"/>
        <v>50644.080749708293</v>
      </c>
      <c r="AR100" s="16">
        <f t="shared" si="759"/>
        <v>-343834.2704198226</v>
      </c>
      <c r="AS100" s="16">
        <f t="shared" si="759"/>
        <v>55432.355668037118</v>
      </c>
      <c r="AT100" s="16">
        <f t="shared" si="759"/>
        <v>55632.681108963814</v>
      </c>
      <c r="AU100" s="16">
        <f t="shared" si="759"/>
        <v>55592.63303825922</v>
      </c>
      <c r="AV100" s="16">
        <f t="shared" si="759"/>
        <v>55207.145385923002</v>
      </c>
      <c r="AW100" s="16">
        <f t="shared" si="759"/>
        <v>55376.735628770228</v>
      </c>
      <c r="AX100" s="16">
        <f t="shared" si="759"/>
        <v>58955.499003375058</v>
      </c>
      <c r="AY100" s="16">
        <f t="shared" si="759"/>
        <v>60190.691406638973</v>
      </c>
      <c r="AZ100" s="16">
        <f t="shared" si="759"/>
        <v>50253.61</v>
      </c>
      <c r="BA100" s="16">
        <f t="shared" si="759"/>
        <v>44801.4</v>
      </c>
      <c r="BB100" s="16">
        <f t="shared" si="759"/>
        <v>42023.46</v>
      </c>
      <c r="BC100" s="16">
        <f t="shared" si="759"/>
        <v>42061.24</v>
      </c>
      <c r="BD100" s="16">
        <f t="shared" si="759"/>
        <v>-616620.89148974232</v>
      </c>
      <c r="BE100" s="16">
        <f t="shared" si="759"/>
        <v>36928.989271851395</v>
      </c>
      <c r="BF100" s="16">
        <f t="shared" si="759"/>
        <v>38307.969461099863</v>
      </c>
      <c r="BG100" s="16">
        <f t="shared" si="759"/>
        <v>37396.39947565661</v>
      </c>
      <c r="BH100" s="16">
        <f t="shared" si="759"/>
        <v>36794.819492836243</v>
      </c>
      <c r="BI100" s="16">
        <f t="shared" si="759"/>
        <v>37735.445984191392</v>
      </c>
      <c r="BJ100" s="16">
        <f t="shared" si="759"/>
        <v>35843.684437760792</v>
      </c>
      <c r="BK100" s="16">
        <f t="shared" si="759"/>
        <v>34044.877681931299</v>
      </c>
      <c r="BL100" s="16">
        <f t="shared" ref="BL100:BW100" si="760">SUM(BL93:BL99)</f>
        <v>-445445.85</v>
      </c>
      <c r="BM100" s="16">
        <f t="shared" si="760"/>
        <v>0</v>
      </c>
      <c r="BN100" s="16">
        <f t="shared" si="760"/>
        <v>0</v>
      </c>
      <c r="BO100" s="16">
        <f t="shared" si="760"/>
        <v>0</v>
      </c>
      <c r="BP100" s="16">
        <f t="shared" si="760"/>
        <v>0</v>
      </c>
      <c r="BQ100" s="16">
        <f t="shared" si="760"/>
        <v>0</v>
      </c>
      <c r="BR100" s="16">
        <f t="shared" si="760"/>
        <v>0</v>
      </c>
      <c r="BS100" s="16">
        <f t="shared" si="760"/>
        <v>0</v>
      </c>
      <c r="BT100" s="16">
        <f t="shared" si="760"/>
        <v>0</v>
      </c>
      <c r="BU100" s="16">
        <f t="shared" si="760"/>
        <v>0</v>
      </c>
      <c r="BV100" s="16">
        <f t="shared" si="760"/>
        <v>0</v>
      </c>
      <c r="BW100" s="16">
        <f t="shared" si="760"/>
        <v>-0.81</v>
      </c>
      <c r="BX100" s="16">
        <f t="shared" ref="BX100:CI100" si="761">SUM(BX93:BX99)</f>
        <v>0</v>
      </c>
      <c r="BY100" s="16">
        <f t="shared" si="761"/>
        <v>0</v>
      </c>
      <c r="BZ100" s="16">
        <f t="shared" si="761"/>
        <v>0</v>
      </c>
      <c r="CA100" s="16">
        <f t="shared" si="761"/>
        <v>0</v>
      </c>
      <c r="CB100" s="16">
        <f t="shared" si="761"/>
        <v>0</v>
      </c>
      <c r="CC100" s="16">
        <f t="shared" si="761"/>
        <v>0</v>
      </c>
      <c r="CD100" s="16">
        <f t="shared" si="761"/>
        <v>0</v>
      </c>
      <c r="CE100" s="16">
        <f t="shared" si="761"/>
        <v>0</v>
      </c>
      <c r="CF100" s="16">
        <f t="shared" si="761"/>
        <v>0</v>
      </c>
      <c r="CG100" s="16">
        <f t="shared" si="761"/>
        <v>0</v>
      </c>
      <c r="CH100" s="16">
        <f t="shared" si="761"/>
        <v>0</v>
      </c>
      <c r="CI100" s="16">
        <f t="shared" si="761"/>
        <v>0</v>
      </c>
      <c r="CJ100" s="16">
        <f t="shared" ref="CJ100:CU100" si="762">SUM(CJ93:CJ99)</f>
        <v>0</v>
      </c>
      <c r="CK100" s="16">
        <f t="shared" si="762"/>
        <v>0</v>
      </c>
      <c r="CL100" s="16">
        <f t="shared" si="762"/>
        <v>0</v>
      </c>
      <c r="CM100" s="16">
        <f t="shared" si="762"/>
        <v>0</v>
      </c>
      <c r="CN100" s="16">
        <f t="shared" si="762"/>
        <v>0</v>
      </c>
      <c r="CO100" s="16">
        <f t="shared" si="762"/>
        <v>0</v>
      </c>
      <c r="CP100" s="16">
        <f t="shared" si="762"/>
        <v>0</v>
      </c>
      <c r="CQ100" s="16">
        <f t="shared" si="762"/>
        <v>0</v>
      </c>
      <c r="CR100" s="16">
        <f t="shared" si="762"/>
        <v>0</v>
      </c>
      <c r="CS100" s="16">
        <f t="shared" si="762"/>
        <v>0</v>
      </c>
      <c r="CT100" s="16">
        <f t="shared" si="762"/>
        <v>0</v>
      </c>
      <c r="CU100" s="16">
        <f t="shared" si="762"/>
        <v>0</v>
      </c>
      <c r="CV100" s="16">
        <f t="shared" ref="CV100:DG100" si="763">SUM(CV93:CV99)</f>
        <v>0</v>
      </c>
      <c r="CW100" s="16">
        <f t="shared" si="763"/>
        <v>0</v>
      </c>
      <c r="CX100" s="16">
        <f t="shared" si="763"/>
        <v>0</v>
      </c>
      <c r="CY100" s="16">
        <f t="shared" si="763"/>
        <v>0</v>
      </c>
      <c r="CZ100" s="16">
        <f t="shared" si="763"/>
        <v>0</v>
      </c>
      <c r="DA100" s="16">
        <f t="shared" si="763"/>
        <v>0</v>
      </c>
      <c r="DB100" s="16">
        <f t="shared" si="763"/>
        <v>0</v>
      </c>
      <c r="DC100" s="16">
        <f t="shared" si="763"/>
        <v>0</v>
      </c>
      <c r="DD100" s="16">
        <f t="shared" si="763"/>
        <v>0</v>
      </c>
      <c r="DE100" s="16">
        <f t="shared" si="763"/>
        <v>0</v>
      </c>
      <c r="DF100" s="16">
        <f t="shared" si="763"/>
        <v>0</v>
      </c>
      <c r="DG100" s="16">
        <f t="shared" si="763"/>
        <v>0</v>
      </c>
      <c r="DH100" s="16">
        <f t="shared" ref="DH100" si="764">SUM(DH93:DH99)</f>
        <v>0</v>
      </c>
      <c r="DI100" s="16">
        <f t="shared" si="759"/>
        <v>0</v>
      </c>
      <c r="DJ100" s="16">
        <f t="shared" si="759"/>
        <v>0</v>
      </c>
      <c r="DK100" s="16">
        <f t="shared" si="759"/>
        <v>0</v>
      </c>
      <c r="DL100" s="16">
        <f t="shared" ref="DL100:DW100" si="765">SUM(DL93:DL99)</f>
        <v>0</v>
      </c>
      <c r="DM100" s="16">
        <f t="shared" si="765"/>
        <v>0</v>
      </c>
      <c r="DN100" s="16">
        <f t="shared" si="765"/>
        <v>0</v>
      </c>
      <c r="DO100" s="16">
        <f t="shared" si="765"/>
        <v>0</v>
      </c>
      <c r="DP100" s="16">
        <f t="shared" si="765"/>
        <v>0</v>
      </c>
      <c r="DQ100" s="16">
        <f t="shared" si="765"/>
        <v>0</v>
      </c>
      <c r="DR100" s="16">
        <f t="shared" si="765"/>
        <v>0</v>
      </c>
      <c r="DS100" s="16">
        <f t="shared" si="765"/>
        <v>0</v>
      </c>
      <c r="DT100" s="16">
        <f t="shared" si="765"/>
        <v>0</v>
      </c>
      <c r="DU100" s="16">
        <f t="shared" si="765"/>
        <v>0</v>
      </c>
      <c r="DV100" s="16">
        <f t="shared" si="765"/>
        <v>0</v>
      </c>
      <c r="DW100" s="16">
        <f t="shared" si="765"/>
        <v>0</v>
      </c>
    </row>
    <row r="101" spans="1:128" x14ac:dyDescent="0.2">
      <c r="B101" s="4" t="s">
        <v>145</v>
      </c>
      <c r="C101" s="4"/>
      <c r="D101" s="11">
        <f>D92+D100</f>
        <v>0</v>
      </c>
      <c r="E101" s="11">
        <f>E92+E100</f>
        <v>0</v>
      </c>
      <c r="F101" s="11">
        <f t="shared" ref="F101:DK101" si="766">F92+F100</f>
        <v>0</v>
      </c>
      <c r="G101" s="11">
        <f t="shared" si="766"/>
        <v>0</v>
      </c>
      <c r="H101" s="11">
        <f t="shared" si="766"/>
        <v>0</v>
      </c>
      <c r="I101" s="11">
        <f t="shared" si="766"/>
        <v>0</v>
      </c>
      <c r="J101" s="11">
        <f t="shared" si="766"/>
        <v>-270.10967773232255</v>
      </c>
      <c r="K101" s="11">
        <f t="shared" si="766"/>
        <v>327.04860334476678</v>
      </c>
      <c r="L101" s="11">
        <f t="shared" si="766"/>
        <v>1882.1191714858055</v>
      </c>
      <c r="M101" s="11">
        <f t="shared" si="766"/>
        <v>3117.5893028391642</v>
      </c>
      <c r="N101" s="11">
        <f t="shared" si="766"/>
        <v>5161.8848860398157</v>
      </c>
      <c r="O101" s="11">
        <f t="shared" si="766"/>
        <v>7046.372089051054</v>
      </c>
      <c r="P101" s="11">
        <f t="shared" si="766"/>
        <v>8229.4100220748278</v>
      </c>
      <c r="Q101" s="11">
        <f t="shared" si="766"/>
        <v>10755.033226991631</v>
      </c>
      <c r="R101" s="11">
        <f t="shared" si="766"/>
        <v>13471.403944859627</v>
      </c>
      <c r="S101" s="11">
        <f t="shared" si="766"/>
        <v>18548.239692399799</v>
      </c>
      <c r="T101" s="11">
        <f t="shared" si="766"/>
        <v>18687.210372275898</v>
      </c>
      <c r="U101" s="11">
        <f t="shared" si="766"/>
        <v>25777.617903588631</v>
      </c>
      <c r="V101" s="11">
        <f t="shared" si="766"/>
        <v>34115.596299970151</v>
      </c>
      <c r="W101" s="11">
        <f t="shared" si="766"/>
        <v>42840.683435715597</v>
      </c>
      <c r="X101" s="11">
        <f t="shared" si="766"/>
        <v>52068.589631070005</v>
      </c>
      <c r="Y101" s="11">
        <f t="shared" si="766"/>
        <v>63485.089718499439</v>
      </c>
      <c r="Z101" s="11">
        <f t="shared" si="766"/>
        <v>76025.325114054998</v>
      </c>
      <c r="AA101" s="11">
        <f t="shared" si="766"/>
        <v>89782.592969624471</v>
      </c>
      <c r="AB101" s="11">
        <f t="shared" si="766"/>
        <v>107343.63350678906</v>
      </c>
      <c r="AC101" s="11">
        <f t="shared" si="766"/>
        <v>130682.25561587827</v>
      </c>
      <c r="AD101" s="11">
        <f t="shared" si="766"/>
        <v>162427.08807870338</v>
      </c>
      <c r="AE101" s="11">
        <f t="shared" si="766"/>
        <v>195196.97953834551</v>
      </c>
      <c r="AF101" s="11">
        <f t="shared" si="766"/>
        <v>137941.38841329963</v>
      </c>
      <c r="AG101" s="11">
        <f t="shared" si="766"/>
        <v>172434.09192539824</v>
      </c>
      <c r="AH101" s="11">
        <f t="shared" si="766"/>
        <v>208300.74362740517</v>
      </c>
      <c r="AI101" s="11">
        <f t="shared" si="766"/>
        <v>244914.02408470132</v>
      </c>
      <c r="AJ101" s="11">
        <f t="shared" si="766"/>
        <v>281732.09052625787</v>
      </c>
      <c r="AK101" s="11">
        <f t="shared" si="766"/>
        <v>319966.10435787117</v>
      </c>
      <c r="AL101" s="11">
        <f t="shared" si="766"/>
        <v>359822.84293201257</v>
      </c>
      <c r="AM101" s="11">
        <f t="shared" si="766"/>
        <v>398148.00167372357</v>
      </c>
      <c r="AN101" s="11">
        <f t="shared" si="766"/>
        <v>435872.59589041525</v>
      </c>
      <c r="AO101" s="11">
        <f t="shared" si="766"/>
        <v>477679.81868736161</v>
      </c>
      <c r="AP101" s="11">
        <f t="shared" si="766"/>
        <v>522678.10112495796</v>
      </c>
      <c r="AQ101" s="11">
        <f t="shared" si="766"/>
        <v>573322.18187466625</v>
      </c>
      <c r="AR101" s="11">
        <f t="shared" si="766"/>
        <v>229487.91145484365</v>
      </c>
      <c r="AS101" s="11">
        <f t="shared" si="766"/>
        <v>284920.26712288079</v>
      </c>
      <c r="AT101" s="11">
        <f t="shared" si="766"/>
        <v>340552.94823184458</v>
      </c>
      <c r="AU101" s="11">
        <f t="shared" si="766"/>
        <v>396145.58127010381</v>
      </c>
      <c r="AV101" s="11">
        <f t="shared" si="766"/>
        <v>451352.72665602679</v>
      </c>
      <c r="AW101" s="11">
        <f t="shared" si="766"/>
        <v>506729.46228479699</v>
      </c>
      <c r="AX101" s="11">
        <f t="shared" si="766"/>
        <v>565684.96128817205</v>
      </c>
      <c r="AY101" s="11">
        <f t="shared" si="766"/>
        <v>625875.652694811</v>
      </c>
      <c r="AZ101" s="11">
        <f t="shared" si="766"/>
        <v>676129.26269481098</v>
      </c>
      <c r="BA101" s="11">
        <f t="shared" si="766"/>
        <v>720930.66269481101</v>
      </c>
      <c r="BB101" s="11">
        <f t="shared" si="766"/>
        <v>762954.12269481097</v>
      </c>
      <c r="BC101" s="11">
        <f t="shared" si="766"/>
        <v>805015.36269481096</v>
      </c>
      <c r="BD101" s="11">
        <f t="shared" si="766"/>
        <v>188394.47120506864</v>
      </c>
      <c r="BE101" s="11">
        <f t="shared" si="766"/>
        <v>225323.46047692004</v>
      </c>
      <c r="BF101" s="11">
        <f t="shared" si="766"/>
        <v>263631.42993801989</v>
      </c>
      <c r="BG101" s="11">
        <f t="shared" si="766"/>
        <v>301027.82941367652</v>
      </c>
      <c r="BH101" s="11">
        <f t="shared" si="766"/>
        <v>337822.64890651277</v>
      </c>
      <c r="BI101" s="11">
        <f t="shared" si="766"/>
        <v>375558.09489070415</v>
      </c>
      <c r="BJ101" s="11">
        <f t="shared" si="766"/>
        <v>411401.77932846494</v>
      </c>
      <c r="BK101" s="11">
        <f t="shared" si="766"/>
        <v>445446.65701039624</v>
      </c>
      <c r="BL101" s="11">
        <f t="shared" ref="BL101:BW101" si="767">BL92+BL100</f>
        <v>0.80701039626728743</v>
      </c>
      <c r="BM101" s="11">
        <f t="shared" si="767"/>
        <v>0.80701039626728743</v>
      </c>
      <c r="BN101" s="11">
        <f t="shared" si="767"/>
        <v>0.80701039626728743</v>
      </c>
      <c r="BO101" s="11">
        <f t="shared" si="767"/>
        <v>0.80701039626728743</v>
      </c>
      <c r="BP101" s="11">
        <f t="shared" si="767"/>
        <v>0.80701039626728743</v>
      </c>
      <c r="BQ101" s="11">
        <f t="shared" si="767"/>
        <v>0.80701039626728743</v>
      </c>
      <c r="BR101" s="11">
        <f t="shared" si="767"/>
        <v>0.80701039626728743</v>
      </c>
      <c r="BS101" s="11">
        <f t="shared" si="767"/>
        <v>0.80701039626728743</v>
      </c>
      <c r="BT101" s="11">
        <f t="shared" si="767"/>
        <v>0.80701039626728743</v>
      </c>
      <c r="BU101" s="11">
        <f t="shared" si="767"/>
        <v>0.80701039626728743</v>
      </c>
      <c r="BV101" s="11">
        <f t="shared" si="767"/>
        <v>0.80701039626728743</v>
      </c>
      <c r="BW101" s="11">
        <f t="shared" si="767"/>
        <v>-2.9896037327126201E-3</v>
      </c>
      <c r="BX101" s="11">
        <f t="shared" ref="BX101:CI101" si="768">BX92+BX100</f>
        <v>-2.9896037327126201E-3</v>
      </c>
      <c r="BY101" s="11">
        <f t="shared" si="768"/>
        <v>-2.9896037327126201E-3</v>
      </c>
      <c r="BZ101" s="11">
        <f t="shared" si="768"/>
        <v>-2.9896037327126201E-3</v>
      </c>
      <c r="CA101" s="11">
        <f t="shared" si="768"/>
        <v>-2.9896037327126201E-3</v>
      </c>
      <c r="CB101" s="11">
        <f t="shared" si="768"/>
        <v>-2.9896037327126201E-3</v>
      </c>
      <c r="CC101" s="11">
        <f t="shared" si="768"/>
        <v>-2.9896037327126201E-3</v>
      </c>
      <c r="CD101" s="11">
        <f t="shared" si="768"/>
        <v>-2.9896037327126201E-3</v>
      </c>
      <c r="CE101" s="11">
        <f t="shared" si="768"/>
        <v>-2.9896037327126201E-3</v>
      </c>
      <c r="CF101" s="11">
        <f t="shared" si="768"/>
        <v>-2.9896037327126201E-3</v>
      </c>
      <c r="CG101" s="11">
        <f t="shared" si="768"/>
        <v>-2.9896037327126201E-3</v>
      </c>
      <c r="CH101" s="11">
        <f t="shared" si="768"/>
        <v>-2.9896037327126201E-3</v>
      </c>
      <c r="CI101" s="11">
        <f t="shared" si="768"/>
        <v>-2.9896037327126201E-3</v>
      </c>
      <c r="CJ101" s="11">
        <f t="shared" ref="CJ101:CU101" si="769">CJ92+CJ100</f>
        <v>-2.9896037327126201E-3</v>
      </c>
      <c r="CK101" s="11">
        <f t="shared" si="769"/>
        <v>-2.9896037327126201E-3</v>
      </c>
      <c r="CL101" s="11">
        <f t="shared" si="769"/>
        <v>-2.9896037327126201E-3</v>
      </c>
      <c r="CM101" s="11">
        <f t="shared" si="769"/>
        <v>-2.9896037327126201E-3</v>
      </c>
      <c r="CN101" s="11">
        <f t="shared" si="769"/>
        <v>-2.9896037327126201E-3</v>
      </c>
      <c r="CO101" s="11">
        <f t="shared" si="769"/>
        <v>-2.9896037327126201E-3</v>
      </c>
      <c r="CP101" s="11">
        <f t="shared" si="769"/>
        <v>-2.9896037327126201E-3</v>
      </c>
      <c r="CQ101" s="11">
        <f t="shared" si="769"/>
        <v>-2.9896037327126201E-3</v>
      </c>
      <c r="CR101" s="11">
        <f t="shared" si="769"/>
        <v>-2.9896037327126201E-3</v>
      </c>
      <c r="CS101" s="11">
        <f t="shared" si="769"/>
        <v>-2.9896037327126201E-3</v>
      </c>
      <c r="CT101" s="11">
        <f t="shared" si="769"/>
        <v>-2.9896037327126201E-3</v>
      </c>
      <c r="CU101" s="11">
        <f t="shared" si="769"/>
        <v>-2.9896037327126201E-3</v>
      </c>
      <c r="CV101" s="11">
        <f t="shared" ref="CV101:DG101" si="770">CV92+CV100</f>
        <v>-2.9896037327126201E-3</v>
      </c>
      <c r="CW101" s="11">
        <f t="shared" si="770"/>
        <v>-2.9896037327126201E-3</v>
      </c>
      <c r="CX101" s="11">
        <f t="shared" si="770"/>
        <v>-2.9896037327126201E-3</v>
      </c>
      <c r="CY101" s="11">
        <f t="shared" si="770"/>
        <v>-2.9896037327126201E-3</v>
      </c>
      <c r="CZ101" s="11">
        <f t="shared" si="770"/>
        <v>-2.9896037327126201E-3</v>
      </c>
      <c r="DA101" s="11">
        <f t="shared" si="770"/>
        <v>-2.9896037327126201E-3</v>
      </c>
      <c r="DB101" s="11">
        <f t="shared" si="770"/>
        <v>-2.9896037327126201E-3</v>
      </c>
      <c r="DC101" s="11">
        <f t="shared" si="770"/>
        <v>-2.9896037327126201E-3</v>
      </c>
      <c r="DD101" s="11">
        <f t="shared" si="770"/>
        <v>-2.9896037327126201E-3</v>
      </c>
      <c r="DE101" s="11">
        <f t="shared" si="770"/>
        <v>-2.9896037327126201E-3</v>
      </c>
      <c r="DF101" s="11">
        <f t="shared" si="770"/>
        <v>-2.9896037327126201E-3</v>
      </c>
      <c r="DG101" s="11">
        <f t="shared" si="770"/>
        <v>-2.9896037327126201E-3</v>
      </c>
      <c r="DH101" s="11">
        <f t="shared" ref="DH101" si="771">DH92+DH100</f>
        <v>-2.9896037327126201E-3</v>
      </c>
      <c r="DI101" s="11">
        <f t="shared" si="766"/>
        <v>-2.9896037327126201E-3</v>
      </c>
      <c r="DJ101" s="11">
        <f t="shared" si="766"/>
        <v>-2.9896037327126201E-3</v>
      </c>
      <c r="DK101" s="11">
        <f t="shared" si="766"/>
        <v>-2.9896037327126201E-3</v>
      </c>
      <c r="DL101" s="11">
        <f t="shared" ref="DL101:DW101" si="772">DL92+DL100</f>
        <v>-2.9896037327126201E-3</v>
      </c>
      <c r="DM101" s="11">
        <f t="shared" si="772"/>
        <v>-2.9896037327126201E-3</v>
      </c>
      <c r="DN101" s="11">
        <f t="shared" si="772"/>
        <v>-2.9896037327126201E-3</v>
      </c>
      <c r="DO101" s="11">
        <f t="shared" si="772"/>
        <v>-2.9896037327126201E-3</v>
      </c>
      <c r="DP101" s="11">
        <f t="shared" si="772"/>
        <v>-2.9896037327126201E-3</v>
      </c>
      <c r="DQ101" s="11">
        <f t="shared" si="772"/>
        <v>-2.9896037327126201E-3</v>
      </c>
      <c r="DR101" s="11">
        <f t="shared" si="772"/>
        <v>-2.9896037327126201E-3</v>
      </c>
      <c r="DS101" s="11">
        <f t="shared" si="772"/>
        <v>-2.9896037327126201E-3</v>
      </c>
      <c r="DT101" s="11">
        <f t="shared" si="772"/>
        <v>-2.9896037327126201E-3</v>
      </c>
      <c r="DU101" s="11">
        <f t="shared" si="772"/>
        <v>-2.9896037327126201E-3</v>
      </c>
      <c r="DV101" s="11">
        <f t="shared" si="772"/>
        <v>-2.9896037327126201E-3</v>
      </c>
      <c r="DW101" s="11">
        <f t="shared" si="772"/>
        <v>-2.9896037327126201E-3</v>
      </c>
    </row>
    <row r="102" spans="1:128" x14ac:dyDescent="0.2">
      <c r="F102" s="4"/>
    </row>
    <row r="103" spans="1:128" x14ac:dyDescent="0.2">
      <c r="A103" s="52" t="s">
        <v>156</v>
      </c>
      <c r="C103" s="10">
        <v>18237402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</row>
    <row r="104" spans="1:128" s="112" customFormat="1" x14ac:dyDescent="0.2">
      <c r="A104" s="4"/>
      <c r="B104" s="4" t="s">
        <v>141</v>
      </c>
      <c r="C104" s="10">
        <v>25400802</v>
      </c>
      <c r="D104" s="11">
        <v>0</v>
      </c>
      <c r="E104" s="11">
        <f>D110</f>
        <v>0</v>
      </c>
      <c r="F104" s="11">
        <f t="shared" ref="F104:BK104" si="773">E110</f>
        <v>0</v>
      </c>
      <c r="G104" s="11">
        <f t="shared" si="773"/>
        <v>0</v>
      </c>
      <c r="H104" s="11">
        <f t="shared" si="773"/>
        <v>0</v>
      </c>
      <c r="I104" s="11">
        <f t="shared" si="773"/>
        <v>0</v>
      </c>
      <c r="J104" s="11">
        <f t="shared" si="773"/>
        <v>0</v>
      </c>
      <c r="K104" s="11">
        <f t="shared" si="773"/>
        <v>0</v>
      </c>
      <c r="L104" s="11">
        <f t="shared" si="773"/>
        <v>0</v>
      </c>
      <c r="M104" s="11">
        <f t="shared" si="773"/>
        <v>0</v>
      </c>
      <c r="N104" s="11">
        <f t="shared" si="773"/>
        <v>0</v>
      </c>
      <c r="O104" s="11">
        <f t="shared" si="773"/>
        <v>0</v>
      </c>
      <c r="P104" s="11">
        <f t="shared" si="773"/>
        <v>0</v>
      </c>
      <c r="Q104" s="11">
        <f t="shared" si="773"/>
        <v>0</v>
      </c>
      <c r="R104" s="11">
        <f t="shared" si="773"/>
        <v>0</v>
      </c>
      <c r="S104" s="11">
        <f t="shared" si="773"/>
        <v>0</v>
      </c>
      <c r="T104" s="11">
        <f t="shared" si="773"/>
        <v>0</v>
      </c>
      <c r="U104" s="11">
        <f t="shared" si="773"/>
        <v>0</v>
      </c>
      <c r="V104" s="11">
        <f t="shared" si="773"/>
        <v>0</v>
      </c>
      <c r="W104" s="11">
        <f t="shared" si="773"/>
        <v>0</v>
      </c>
      <c r="X104" s="11">
        <f t="shared" si="773"/>
        <v>0</v>
      </c>
      <c r="Y104" s="11">
        <f t="shared" si="773"/>
        <v>0</v>
      </c>
      <c r="Z104" s="11">
        <f t="shared" si="773"/>
        <v>0</v>
      </c>
      <c r="AA104" s="11">
        <f t="shared" si="773"/>
        <v>0</v>
      </c>
      <c r="AB104" s="11">
        <f t="shared" si="773"/>
        <v>0</v>
      </c>
      <c r="AC104" s="11">
        <f t="shared" si="773"/>
        <v>0</v>
      </c>
      <c r="AD104" s="11">
        <f t="shared" si="773"/>
        <v>0</v>
      </c>
      <c r="AE104" s="11">
        <f t="shared" si="773"/>
        <v>0</v>
      </c>
      <c r="AF104" s="11">
        <f t="shared" si="773"/>
        <v>0</v>
      </c>
      <c r="AG104" s="11">
        <f t="shared" si="773"/>
        <v>0</v>
      </c>
      <c r="AH104" s="11">
        <f t="shared" si="773"/>
        <v>0</v>
      </c>
      <c r="AI104" s="11">
        <f t="shared" si="773"/>
        <v>0</v>
      </c>
      <c r="AJ104" s="11">
        <f t="shared" si="773"/>
        <v>0</v>
      </c>
      <c r="AK104" s="11">
        <f t="shared" si="773"/>
        <v>0</v>
      </c>
      <c r="AL104" s="11">
        <f t="shared" si="773"/>
        <v>0</v>
      </c>
      <c r="AM104" s="11">
        <f t="shared" si="773"/>
        <v>0</v>
      </c>
      <c r="AN104" s="11">
        <f t="shared" si="773"/>
        <v>0</v>
      </c>
      <c r="AO104" s="11">
        <f t="shared" si="773"/>
        <v>0</v>
      </c>
      <c r="AP104" s="11">
        <f t="shared" si="773"/>
        <v>0</v>
      </c>
      <c r="AQ104" s="11">
        <f t="shared" si="773"/>
        <v>0</v>
      </c>
      <c r="AR104" s="11">
        <f t="shared" si="773"/>
        <v>0</v>
      </c>
      <c r="AS104" s="11">
        <f t="shared" si="773"/>
        <v>0</v>
      </c>
      <c r="AT104" s="11">
        <f t="shared" si="773"/>
        <v>0</v>
      </c>
      <c r="AU104" s="11">
        <f t="shared" si="773"/>
        <v>0</v>
      </c>
      <c r="AV104" s="11">
        <f t="shared" si="773"/>
        <v>0</v>
      </c>
      <c r="AW104" s="11">
        <f t="shared" si="773"/>
        <v>0</v>
      </c>
      <c r="AX104" s="11">
        <f t="shared" si="773"/>
        <v>0</v>
      </c>
      <c r="AY104" s="11">
        <f t="shared" si="773"/>
        <v>0</v>
      </c>
      <c r="AZ104" s="11">
        <f t="shared" si="773"/>
        <v>0</v>
      </c>
      <c r="BA104" s="11">
        <f t="shared" si="773"/>
        <v>0</v>
      </c>
      <c r="BB104" s="11">
        <f t="shared" si="773"/>
        <v>0</v>
      </c>
      <c r="BC104" s="11">
        <f t="shared" si="773"/>
        <v>0</v>
      </c>
      <c r="BD104" s="11">
        <f t="shared" si="773"/>
        <v>0</v>
      </c>
      <c r="BE104" s="11">
        <f t="shared" si="773"/>
        <v>0</v>
      </c>
      <c r="BF104" s="11">
        <f t="shared" si="773"/>
        <v>0</v>
      </c>
      <c r="BG104" s="11">
        <f t="shared" si="773"/>
        <v>0</v>
      </c>
      <c r="BH104" s="11">
        <f t="shared" si="773"/>
        <v>0</v>
      </c>
      <c r="BI104" s="11">
        <f t="shared" si="773"/>
        <v>0</v>
      </c>
      <c r="BJ104" s="11">
        <f t="shared" si="773"/>
        <v>0</v>
      </c>
      <c r="BK104" s="11">
        <f t="shared" si="773"/>
        <v>0</v>
      </c>
      <c r="BL104" s="11">
        <f t="shared" ref="BL104" si="774">BK110</f>
        <v>-991.62777672766117</v>
      </c>
      <c r="BM104" s="11">
        <f t="shared" ref="BM104" si="775">BL110</f>
        <v>321178.2947732723</v>
      </c>
      <c r="BN104" s="11">
        <f t="shared" ref="BN104" si="776">BM110</f>
        <v>337213.05477327231</v>
      </c>
      <c r="BO104" s="11">
        <f t="shared" ref="BO104" si="777">BN110</f>
        <v>345163.39477327233</v>
      </c>
      <c r="BP104" s="11">
        <f t="shared" ref="BP104" si="778">BO110</f>
        <v>347032.02477327234</v>
      </c>
      <c r="BQ104" s="11">
        <f t="shared" ref="BQ104" si="779">BP110</f>
        <v>33063.740000000049</v>
      </c>
      <c r="BR104" s="11">
        <f t="shared" ref="BR104" si="780">BQ110</f>
        <v>29120.230000000047</v>
      </c>
      <c r="BS104" s="11">
        <f t="shared" ref="BS104" si="781">BR110</f>
        <v>24564.450000000048</v>
      </c>
      <c r="BT104" s="11">
        <f t="shared" ref="BT104" si="782">BS110</f>
        <v>20057.290000000048</v>
      </c>
      <c r="BU104" s="11">
        <f t="shared" ref="BU104" si="783">BT110</f>
        <v>15295.870000000048</v>
      </c>
      <c r="BV104" s="11">
        <f t="shared" ref="BV104" si="784">BU110</f>
        <v>9769.7900000000482</v>
      </c>
      <c r="BW104" s="11">
        <f t="shared" ref="BW104" si="785">BV110</f>
        <v>3282.7600000000484</v>
      </c>
      <c r="BX104" s="11">
        <f t="shared" ref="BX104" si="786">BW110</f>
        <v>-3949.1799999999512</v>
      </c>
      <c r="BY104" s="11">
        <f t="shared" ref="BY104" si="787">BX110</f>
        <v>-9748.0199999999513</v>
      </c>
      <c r="BZ104" s="11">
        <f t="shared" ref="BZ104" si="788">BY110</f>
        <v>-19369.279999999952</v>
      </c>
      <c r="CA104" s="11">
        <f t="shared" ref="CA104" si="789">BZ110</f>
        <v>-35191.709999999948</v>
      </c>
      <c r="CB104" s="11">
        <f t="shared" ref="CB104" si="790">CA110</f>
        <v>-51644.699999999953</v>
      </c>
      <c r="CC104" s="11">
        <f t="shared" ref="CC104" si="791">CB110</f>
        <v>-63184.240000000005</v>
      </c>
      <c r="CD104" s="11">
        <f t="shared" ref="CD104" si="792">CC110</f>
        <v>-78214.040000000008</v>
      </c>
      <c r="CE104" s="11">
        <f t="shared" ref="CE104" si="793">CD110</f>
        <v>-93538.530000000013</v>
      </c>
      <c r="CF104" s="11">
        <f t="shared" ref="CF104" si="794">CE110</f>
        <v>-109454.51000000001</v>
      </c>
      <c r="CG104" s="11">
        <f t="shared" ref="CG104" si="795">CF110</f>
        <v>-126665.46</v>
      </c>
      <c r="CH104" s="11">
        <f t="shared" ref="CH104" si="796">CG110</f>
        <v>-145299.21000000002</v>
      </c>
      <c r="CI104" s="11">
        <f t="shared" ref="CI104" si="797">CH110</f>
        <v>-161131.14000000001</v>
      </c>
      <c r="CJ104" s="11">
        <f t="shared" ref="CJ104" si="798">CI110</f>
        <v>-173249.65000000002</v>
      </c>
      <c r="CK104" s="11">
        <f t="shared" ref="CK104" si="799">CJ110</f>
        <v>-182367.17</v>
      </c>
      <c r="CL104" s="11">
        <f t="shared" ref="CL104" si="800">CK110</f>
        <v>-190206.75</v>
      </c>
      <c r="CM104" s="11">
        <f t="shared" ref="CM104" si="801">CL110</f>
        <v>-197666.6</v>
      </c>
      <c r="CN104" s="11">
        <f t="shared" ref="CN104" si="802">CM110</f>
        <v>-201497.30000000002</v>
      </c>
      <c r="CO104" s="11">
        <f t="shared" ref="CO104" si="803">CN110</f>
        <v>-27456.239999999991</v>
      </c>
      <c r="CP104" s="11">
        <f t="shared" ref="CP104" si="804">CO110</f>
        <v>-24353.489999999991</v>
      </c>
      <c r="CQ104" s="11">
        <f t="shared" ref="CQ104" si="805">CP110</f>
        <v>-21411.479999999989</v>
      </c>
      <c r="CR104" s="11">
        <f t="shared" ref="CR104" si="806">CQ110</f>
        <v>-17312.749999999989</v>
      </c>
      <c r="CS104" s="11">
        <f t="shared" ref="CS104" si="807">CR110</f>
        <v>-11497.249999999989</v>
      </c>
      <c r="CT104" s="11">
        <f t="shared" ref="CT104" si="808">CS110</f>
        <v>-3606.1499999999887</v>
      </c>
      <c r="CU104" s="11">
        <f t="shared" ref="CU104" si="809">CT110</f>
        <v>6195.4400000000114</v>
      </c>
      <c r="CV104" s="11">
        <f t="shared" ref="CV104" si="810">CU110</f>
        <v>20043.220000000012</v>
      </c>
      <c r="CW104" s="11">
        <f t="shared" ref="CW104" si="811">CV110</f>
        <v>40162.720000000016</v>
      </c>
      <c r="CX104" s="11">
        <f t="shared" ref="CX104" si="812">CW110</f>
        <v>62069.510000000017</v>
      </c>
      <c r="CY104" s="11">
        <f t="shared" ref="CY104" si="813">CX110</f>
        <v>82685.300000000017</v>
      </c>
      <c r="CZ104" s="11">
        <f t="shared" ref="CZ104" si="814">CY110</f>
        <v>104799.98000000001</v>
      </c>
      <c r="DA104" s="11">
        <f t="shared" ref="DA104" si="815">CZ110</f>
        <v>108888.37</v>
      </c>
      <c r="DB104" s="11">
        <f t="shared" ref="DB104" si="816">DA110</f>
        <v>133326.22</v>
      </c>
      <c r="DC104" s="11">
        <f t="shared" ref="DC104" si="817">DB110</f>
        <v>157841.17000000001</v>
      </c>
      <c r="DD104" s="11">
        <f t="shared" ref="DD104" si="818">DC110</f>
        <v>182360.09000000003</v>
      </c>
      <c r="DE104" s="11">
        <f t="shared" ref="DE104" si="819">DD110</f>
        <v>206408.52000000002</v>
      </c>
      <c r="DF104" s="11">
        <f t="shared" ref="DF104" si="820">DE110</f>
        <v>228923.19</v>
      </c>
      <c r="DG104" s="11">
        <f t="shared" ref="DG104" si="821">DF110</f>
        <v>249967.47</v>
      </c>
      <c r="DH104" s="11">
        <f t="shared" ref="DH104" si="822">DG110</f>
        <v>269223.44</v>
      </c>
      <c r="DI104" s="11">
        <f t="shared" ref="DI104" si="823">DH110</f>
        <v>284434.63</v>
      </c>
      <c r="DJ104" s="11">
        <f t="shared" ref="DJ104" si="824">DI110</f>
        <v>295285.86</v>
      </c>
      <c r="DK104" s="11">
        <f t="shared" ref="DK104" si="825">DJ110</f>
        <v>304567.25</v>
      </c>
      <c r="DL104" s="11">
        <f t="shared" ref="DL104" si="826">DK110</f>
        <v>310853.13</v>
      </c>
      <c r="DM104" s="11">
        <f t="shared" ref="DM104" si="827">DL110</f>
        <v>43481.510000000009</v>
      </c>
      <c r="DN104" s="11">
        <f t="shared" ref="DN104" si="828">DM110</f>
        <v>42635.630000000012</v>
      </c>
      <c r="DO104" s="11">
        <f t="shared" ref="DO104" si="829">DN110</f>
        <v>39055.910000000011</v>
      </c>
      <c r="DP104" s="11">
        <f t="shared" ref="DP104" si="830">DO110</f>
        <v>35196.240000000013</v>
      </c>
      <c r="DQ104" s="11">
        <f t="shared" ref="DQ104" si="831">DP110</f>
        <v>32654.700000000012</v>
      </c>
      <c r="DR104" s="11">
        <f t="shared" ref="DR104" si="832">DQ110</f>
        <v>32080.860000000011</v>
      </c>
      <c r="DS104" s="11">
        <f t="shared" ref="DS104" si="833">DR110</f>
        <v>29343.200000000012</v>
      </c>
      <c r="DT104" s="11">
        <f t="shared" ref="DT104" si="834">DS110</f>
        <v>20364.98000000001</v>
      </c>
      <c r="DU104" s="11">
        <f t="shared" ref="DU104" si="835">DT110</f>
        <v>5119.0300000000097</v>
      </c>
      <c r="DV104" s="11">
        <f t="shared" ref="DV104" si="836">DU110</f>
        <v>-15378.05999999999</v>
      </c>
      <c r="DW104" s="11">
        <f t="shared" ref="DW104" si="837">DV110</f>
        <v>-15378.05999999999</v>
      </c>
      <c r="DX104" s="4"/>
    </row>
    <row r="105" spans="1:128" s="112" customFormat="1" x14ac:dyDescent="0.2">
      <c r="B105" s="111" t="s">
        <v>142</v>
      </c>
      <c r="C105" s="7"/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0</v>
      </c>
      <c r="AN105" s="15">
        <v>0</v>
      </c>
      <c r="AO105" s="15">
        <v>0</v>
      </c>
      <c r="AP105" s="15">
        <v>0</v>
      </c>
      <c r="AQ105" s="15">
        <v>0</v>
      </c>
      <c r="AR105" s="15">
        <v>0</v>
      </c>
      <c r="AS105" s="15">
        <v>0</v>
      </c>
      <c r="AT105" s="15">
        <v>0</v>
      </c>
      <c r="AU105" s="15">
        <v>0</v>
      </c>
      <c r="AV105" s="15">
        <v>0</v>
      </c>
      <c r="AW105" s="15">
        <v>0</v>
      </c>
      <c r="AX105" s="15">
        <v>0</v>
      </c>
      <c r="AY105" s="15">
        <v>0</v>
      </c>
      <c r="AZ105" s="15">
        <v>0</v>
      </c>
      <c r="BA105" s="15">
        <v>0</v>
      </c>
      <c r="BB105" s="15">
        <v>0</v>
      </c>
      <c r="BC105" s="15">
        <v>0</v>
      </c>
      <c r="BD105" s="15">
        <v>0</v>
      </c>
      <c r="BE105" s="15">
        <v>0</v>
      </c>
      <c r="BF105" s="15">
        <v>0</v>
      </c>
      <c r="BG105" s="15">
        <v>0</v>
      </c>
      <c r="BH105" s="15">
        <v>0</v>
      </c>
      <c r="BI105" s="15">
        <v>0</v>
      </c>
      <c r="BJ105" s="15">
        <v>0</v>
      </c>
      <c r="BK105" s="15">
        <v>0</v>
      </c>
      <c r="BL105" s="15">
        <v>0</v>
      </c>
      <c r="BM105" s="15">
        <v>0</v>
      </c>
      <c r="BN105" s="15">
        <v>0</v>
      </c>
      <c r="BO105" s="15">
        <v>0</v>
      </c>
      <c r="BP105" s="15">
        <v>-312156.80477327231</v>
      </c>
      <c r="BQ105" s="15">
        <v>0</v>
      </c>
      <c r="BR105" s="15">
        <v>0</v>
      </c>
      <c r="BS105" s="15">
        <v>0</v>
      </c>
      <c r="BT105" s="15">
        <v>0</v>
      </c>
      <c r="BU105" s="15">
        <v>0</v>
      </c>
      <c r="BV105" s="15">
        <v>0</v>
      </c>
      <c r="BW105" s="15">
        <v>0</v>
      </c>
      <c r="BX105" s="15">
        <v>0</v>
      </c>
      <c r="BY105" s="15">
        <v>0</v>
      </c>
      <c r="BZ105" s="15">
        <v>0</v>
      </c>
      <c r="CA105" s="15">
        <v>0</v>
      </c>
      <c r="CB105" s="15">
        <v>3949.1799999999512</v>
      </c>
      <c r="CC105" s="15">
        <v>0</v>
      </c>
      <c r="CD105" s="15">
        <v>0</v>
      </c>
      <c r="CE105" s="15">
        <v>0</v>
      </c>
      <c r="CF105" s="15">
        <v>0</v>
      </c>
      <c r="CG105" s="15">
        <v>0</v>
      </c>
      <c r="CH105" s="15">
        <v>0</v>
      </c>
      <c r="CI105" s="15">
        <v>0</v>
      </c>
      <c r="CJ105" s="15">
        <v>0</v>
      </c>
      <c r="CK105" s="15">
        <v>0</v>
      </c>
      <c r="CL105" s="15">
        <v>0</v>
      </c>
      <c r="CM105" s="15">
        <v>0</v>
      </c>
      <c r="CN105" s="15">
        <v>173249.65000000002</v>
      </c>
      <c r="CO105" s="15">
        <v>0</v>
      </c>
      <c r="CP105" s="15">
        <v>0</v>
      </c>
      <c r="CQ105" s="15">
        <v>0</v>
      </c>
      <c r="CR105" s="15">
        <v>0</v>
      </c>
      <c r="CS105" s="15">
        <v>0</v>
      </c>
      <c r="CT105" s="15">
        <v>0</v>
      </c>
      <c r="CU105" s="15">
        <v>0</v>
      </c>
      <c r="CV105" s="15">
        <v>0</v>
      </c>
      <c r="CW105" s="15">
        <v>0</v>
      </c>
      <c r="CX105" s="15">
        <v>0</v>
      </c>
      <c r="CY105" s="15">
        <v>0</v>
      </c>
      <c r="CZ105" s="15">
        <v>-20043.220000000012</v>
      </c>
      <c r="DA105" s="15">
        <v>0</v>
      </c>
      <c r="DB105" s="15">
        <v>0</v>
      </c>
      <c r="DC105" s="15">
        <v>0</v>
      </c>
      <c r="DD105" s="15">
        <v>0</v>
      </c>
      <c r="DE105" s="15">
        <v>0</v>
      </c>
      <c r="DF105" s="15">
        <v>0</v>
      </c>
      <c r="DG105" s="15">
        <v>0</v>
      </c>
      <c r="DH105" s="15">
        <v>0</v>
      </c>
      <c r="DI105" s="15">
        <v>0</v>
      </c>
      <c r="DJ105" s="15">
        <v>0</v>
      </c>
      <c r="DK105" s="15">
        <v>0</v>
      </c>
      <c r="DL105" s="14">
        <v>-269223.44</v>
      </c>
      <c r="DM105" s="15">
        <v>0</v>
      </c>
      <c r="DN105" s="15">
        <v>0</v>
      </c>
      <c r="DO105" s="15">
        <v>0</v>
      </c>
      <c r="DP105" s="15">
        <v>0</v>
      </c>
      <c r="DQ105" s="15">
        <v>0</v>
      </c>
      <c r="DR105" s="15">
        <v>0</v>
      </c>
      <c r="DS105" s="15">
        <v>0</v>
      </c>
      <c r="DT105" s="15">
        <v>0</v>
      </c>
      <c r="DU105" s="15">
        <v>0</v>
      </c>
      <c r="DV105" s="15"/>
      <c r="DW105" s="15"/>
    </row>
    <row r="106" spans="1:128" s="111" customFormat="1" x14ac:dyDescent="0.2">
      <c r="A106" s="112"/>
      <c r="B106" s="111" t="s">
        <v>157</v>
      </c>
      <c r="C106" s="7"/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0</v>
      </c>
      <c r="AG106" s="15">
        <v>0</v>
      </c>
      <c r="AH106" s="15">
        <v>0</v>
      </c>
      <c r="AI106" s="15">
        <v>0</v>
      </c>
      <c r="AJ106" s="15">
        <v>0</v>
      </c>
      <c r="AK106" s="15">
        <v>0</v>
      </c>
      <c r="AL106" s="15">
        <v>0</v>
      </c>
      <c r="AM106" s="15">
        <v>0</v>
      </c>
      <c r="AN106" s="15">
        <v>0</v>
      </c>
      <c r="AO106" s="15">
        <v>0</v>
      </c>
      <c r="AP106" s="15">
        <v>0</v>
      </c>
      <c r="AQ106" s="15">
        <v>0</v>
      </c>
      <c r="AR106" s="15">
        <v>0</v>
      </c>
      <c r="AS106" s="15">
        <v>0</v>
      </c>
      <c r="AT106" s="15">
        <v>0</v>
      </c>
      <c r="AU106" s="15">
        <v>0</v>
      </c>
      <c r="AV106" s="15">
        <v>0</v>
      </c>
      <c r="AW106" s="15">
        <v>0</v>
      </c>
      <c r="AX106" s="15">
        <v>0</v>
      </c>
      <c r="AY106" s="15">
        <v>0</v>
      </c>
      <c r="AZ106" s="15">
        <v>0</v>
      </c>
      <c r="BA106" s="15">
        <v>0</v>
      </c>
      <c r="BB106" s="15">
        <v>0</v>
      </c>
      <c r="BC106" s="15">
        <v>0</v>
      </c>
      <c r="BD106" s="15">
        <v>0</v>
      </c>
      <c r="BE106" s="15">
        <v>0</v>
      </c>
      <c r="BF106" s="15">
        <v>0</v>
      </c>
      <c r="BG106" s="15">
        <v>0</v>
      </c>
      <c r="BH106" s="15">
        <v>0</v>
      </c>
      <c r="BI106" s="15">
        <v>0</v>
      </c>
      <c r="BJ106" s="15">
        <v>0</v>
      </c>
      <c r="BK106" s="15">
        <v>0</v>
      </c>
      <c r="BL106" s="15">
        <v>313148.43254999997</v>
      </c>
      <c r="BM106" s="15">
        <v>0</v>
      </c>
      <c r="BN106" s="15">
        <v>0</v>
      </c>
      <c r="BO106" s="15">
        <v>0</v>
      </c>
      <c r="BP106" s="15">
        <v>0</v>
      </c>
      <c r="BQ106" s="15">
        <v>0</v>
      </c>
      <c r="BR106" s="15">
        <v>0</v>
      </c>
      <c r="BS106" s="15">
        <v>0</v>
      </c>
      <c r="BT106" s="15">
        <v>0</v>
      </c>
      <c r="BU106" s="15">
        <v>0</v>
      </c>
      <c r="BV106" s="15">
        <v>0</v>
      </c>
      <c r="BW106" s="15">
        <v>0</v>
      </c>
      <c r="BX106" s="15">
        <v>0</v>
      </c>
      <c r="BY106" s="15">
        <v>0</v>
      </c>
      <c r="BZ106" s="15">
        <v>0</v>
      </c>
      <c r="CA106" s="15">
        <v>0</v>
      </c>
      <c r="CB106" s="15">
        <v>0</v>
      </c>
      <c r="CC106" s="15">
        <v>0</v>
      </c>
      <c r="CD106" s="15">
        <v>0</v>
      </c>
      <c r="CE106" s="15">
        <v>0</v>
      </c>
      <c r="CF106" s="15">
        <v>0</v>
      </c>
      <c r="CG106" s="15">
        <v>0</v>
      </c>
      <c r="CH106" s="15">
        <v>0</v>
      </c>
      <c r="CI106" s="15">
        <v>0</v>
      </c>
      <c r="CJ106" s="15">
        <v>0</v>
      </c>
      <c r="CK106" s="15">
        <v>0</v>
      </c>
      <c r="CL106" s="15">
        <v>0</v>
      </c>
      <c r="CM106" s="15">
        <v>0</v>
      </c>
      <c r="CN106" s="15">
        <v>0</v>
      </c>
      <c r="CO106" s="15">
        <v>0</v>
      </c>
      <c r="CP106" s="15">
        <v>0</v>
      </c>
      <c r="CQ106" s="15">
        <v>0</v>
      </c>
      <c r="CR106" s="15">
        <v>0</v>
      </c>
      <c r="CS106" s="15">
        <v>0</v>
      </c>
      <c r="CT106" s="15">
        <v>0</v>
      </c>
      <c r="CU106" s="15">
        <v>0</v>
      </c>
      <c r="CV106" s="15">
        <v>0</v>
      </c>
      <c r="CW106" s="15">
        <v>0</v>
      </c>
      <c r="CX106" s="15">
        <v>0</v>
      </c>
      <c r="CY106" s="15">
        <v>0</v>
      </c>
      <c r="CZ106" s="15">
        <v>0</v>
      </c>
      <c r="DA106" s="15">
        <v>0</v>
      </c>
      <c r="DB106" s="15">
        <v>0</v>
      </c>
      <c r="DC106" s="15">
        <v>0</v>
      </c>
      <c r="DD106" s="15">
        <v>0</v>
      </c>
      <c r="DE106" s="15">
        <v>0</v>
      </c>
      <c r="DF106" s="15">
        <v>0</v>
      </c>
      <c r="DG106" s="15">
        <v>0</v>
      </c>
      <c r="DH106" s="15">
        <v>0</v>
      </c>
      <c r="DI106" s="15">
        <v>0</v>
      </c>
      <c r="DJ106" s="15">
        <v>0</v>
      </c>
      <c r="DK106" s="15">
        <v>0</v>
      </c>
      <c r="DL106" s="15">
        <v>0</v>
      </c>
      <c r="DM106" s="15">
        <v>0</v>
      </c>
      <c r="DN106" s="15">
        <v>0</v>
      </c>
      <c r="DO106" s="15">
        <v>0</v>
      </c>
      <c r="DP106" s="15">
        <v>0</v>
      </c>
      <c r="DQ106" s="15">
        <v>0</v>
      </c>
      <c r="DR106" s="15">
        <v>0</v>
      </c>
      <c r="DS106" s="15">
        <v>0</v>
      </c>
      <c r="DT106" s="15">
        <v>0</v>
      </c>
      <c r="DU106" s="15">
        <v>0</v>
      </c>
      <c r="DV106" s="15"/>
      <c r="DW106" s="15"/>
      <c r="DX106" s="112"/>
    </row>
    <row r="107" spans="1:128" s="111" customFormat="1" x14ac:dyDescent="0.2">
      <c r="A107" s="112"/>
      <c r="B107" s="111" t="s">
        <v>320</v>
      </c>
      <c r="C107" s="7"/>
      <c r="D107" s="116">
        <v>0</v>
      </c>
      <c r="E107" s="116">
        <v>0</v>
      </c>
      <c r="F107" s="116">
        <v>0</v>
      </c>
      <c r="G107" s="116">
        <v>0</v>
      </c>
      <c r="H107" s="116">
        <v>0</v>
      </c>
      <c r="I107" s="116">
        <v>0</v>
      </c>
      <c r="J107" s="116">
        <v>0</v>
      </c>
      <c r="K107" s="116">
        <v>0</v>
      </c>
      <c r="L107" s="116">
        <v>0</v>
      </c>
      <c r="M107" s="116">
        <v>0</v>
      </c>
      <c r="N107" s="116">
        <v>0</v>
      </c>
      <c r="O107" s="116">
        <v>0</v>
      </c>
      <c r="P107" s="116">
        <v>0</v>
      </c>
      <c r="Q107" s="116">
        <v>0</v>
      </c>
      <c r="R107" s="116">
        <v>0</v>
      </c>
      <c r="S107" s="116">
        <v>0</v>
      </c>
      <c r="T107" s="116">
        <v>0</v>
      </c>
      <c r="U107" s="116">
        <v>0</v>
      </c>
      <c r="V107" s="116">
        <v>0</v>
      </c>
      <c r="W107" s="116">
        <v>0</v>
      </c>
      <c r="X107" s="116">
        <v>0</v>
      </c>
      <c r="Y107" s="116">
        <v>0</v>
      </c>
      <c r="Z107" s="116">
        <v>0</v>
      </c>
      <c r="AA107" s="116">
        <v>0</v>
      </c>
      <c r="AB107" s="116">
        <v>0</v>
      </c>
      <c r="AC107" s="116">
        <v>0</v>
      </c>
      <c r="AD107" s="116">
        <v>0</v>
      </c>
      <c r="AE107" s="116">
        <v>0</v>
      </c>
      <c r="AF107" s="116">
        <v>0</v>
      </c>
      <c r="AG107" s="116">
        <v>0</v>
      </c>
      <c r="AH107" s="116">
        <v>0</v>
      </c>
      <c r="AI107" s="116">
        <v>0</v>
      </c>
      <c r="AJ107" s="116">
        <v>0</v>
      </c>
      <c r="AK107" s="116">
        <v>0</v>
      </c>
      <c r="AL107" s="116">
        <v>0</v>
      </c>
      <c r="AM107" s="116">
        <v>0</v>
      </c>
      <c r="AN107" s="116">
        <v>0</v>
      </c>
      <c r="AO107" s="116">
        <v>0</v>
      </c>
      <c r="AP107" s="116">
        <v>0</v>
      </c>
      <c r="AQ107" s="116">
        <v>0</v>
      </c>
      <c r="AR107" s="116">
        <v>0</v>
      </c>
      <c r="AS107" s="116">
        <v>0</v>
      </c>
      <c r="AT107" s="116">
        <v>0</v>
      </c>
      <c r="AU107" s="116">
        <v>0</v>
      </c>
      <c r="AV107" s="116">
        <v>0</v>
      </c>
      <c r="AW107" s="116">
        <v>0</v>
      </c>
      <c r="AX107" s="116">
        <v>0</v>
      </c>
      <c r="AY107" s="116">
        <v>0</v>
      </c>
      <c r="AZ107" s="116">
        <v>0</v>
      </c>
      <c r="BA107" s="116">
        <v>0</v>
      </c>
      <c r="BB107" s="116">
        <v>0</v>
      </c>
      <c r="BC107" s="116">
        <v>0</v>
      </c>
      <c r="BD107" s="116">
        <v>0</v>
      </c>
      <c r="BE107" s="116">
        <v>0</v>
      </c>
      <c r="BF107" s="116">
        <v>0</v>
      </c>
      <c r="BG107" s="116">
        <v>0</v>
      </c>
      <c r="BH107" s="116">
        <v>0</v>
      </c>
      <c r="BI107" s="116">
        <v>0</v>
      </c>
      <c r="BJ107" s="116">
        <v>0</v>
      </c>
      <c r="BK107" s="116">
        <v>0</v>
      </c>
      <c r="BL107" s="116">
        <v>0</v>
      </c>
      <c r="BM107" s="116">
        <v>0</v>
      </c>
      <c r="BN107" s="116">
        <v>0</v>
      </c>
      <c r="BO107" s="116">
        <v>0</v>
      </c>
      <c r="BP107" s="116">
        <v>0</v>
      </c>
      <c r="BQ107" s="116">
        <v>0</v>
      </c>
      <c r="BR107" s="116">
        <v>0</v>
      </c>
      <c r="BS107" s="116">
        <v>0</v>
      </c>
      <c r="BT107" s="116">
        <v>0</v>
      </c>
      <c r="BU107" s="116">
        <v>0</v>
      </c>
      <c r="BV107" s="116">
        <v>0</v>
      </c>
      <c r="BW107" s="116">
        <v>0</v>
      </c>
      <c r="BX107" s="116">
        <v>0</v>
      </c>
      <c r="BY107" s="116">
        <v>0</v>
      </c>
      <c r="BZ107" s="116">
        <v>0</v>
      </c>
      <c r="CA107" s="116">
        <v>0</v>
      </c>
      <c r="CB107" s="116">
        <v>0</v>
      </c>
      <c r="CC107" s="116">
        <v>0</v>
      </c>
      <c r="CD107" s="116">
        <v>0</v>
      </c>
      <c r="CE107" s="116">
        <v>0</v>
      </c>
      <c r="CF107" s="116">
        <v>0</v>
      </c>
      <c r="CG107" s="116">
        <v>0</v>
      </c>
      <c r="CH107" s="116">
        <v>0</v>
      </c>
      <c r="CI107" s="116">
        <v>0</v>
      </c>
      <c r="CJ107" s="116">
        <v>0</v>
      </c>
      <c r="CK107" s="116">
        <v>0</v>
      </c>
      <c r="CL107" s="116">
        <v>0</v>
      </c>
      <c r="CM107" s="116">
        <v>-126.28</v>
      </c>
      <c r="CN107" s="15">
        <v>0</v>
      </c>
      <c r="CO107" s="15">
        <v>0</v>
      </c>
      <c r="CP107" s="15">
        <v>0</v>
      </c>
      <c r="CQ107" s="15">
        <v>0</v>
      </c>
      <c r="CR107" s="15">
        <v>0</v>
      </c>
      <c r="CS107" s="15">
        <v>0</v>
      </c>
      <c r="CT107" s="15">
        <v>0</v>
      </c>
      <c r="CU107" s="15">
        <v>0</v>
      </c>
      <c r="CV107" s="15">
        <v>0</v>
      </c>
      <c r="CW107" s="15">
        <v>0</v>
      </c>
      <c r="CX107" s="15">
        <v>0</v>
      </c>
      <c r="CY107" s="15">
        <v>0</v>
      </c>
      <c r="CZ107" s="15">
        <v>0</v>
      </c>
      <c r="DA107" s="15">
        <v>0</v>
      </c>
      <c r="DB107" s="15">
        <v>0</v>
      </c>
      <c r="DC107" s="15">
        <v>0</v>
      </c>
      <c r="DD107" s="15">
        <v>0</v>
      </c>
      <c r="DE107" s="15">
        <v>0</v>
      </c>
      <c r="DF107" s="15">
        <v>0</v>
      </c>
      <c r="DG107" s="15">
        <v>0</v>
      </c>
      <c r="DH107" s="116">
        <v>0</v>
      </c>
      <c r="DI107" s="116">
        <v>0</v>
      </c>
      <c r="DJ107" s="116">
        <v>0</v>
      </c>
      <c r="DK107" s="116">
        <v>0</v>
      </c>
      <c r="DL107" s="15">
        <v>0</v>
      </c>
      <c r="DM107" s="15">
        <v>0</v>
      </c>
      <c r="DN107" s="15">
        <v>0</v>
      </c>
      <c r="DO107" s="15">
        <v>0</v>
      </c>
      <c r="DP107" s="15">
        <v>0</v>
      </c>
      <c r="DQ107" s="15">
        <v>0</v>
      </c>
      <c r="DR107" s="15">
        <v>0</v>
      </c>
      <c r="DS107" s="15">
        <v>0</v>
      </c>
      <c r="DT107" s="15">
        <v>0</v>
      </c>
      <c r="DU107" s="15">
        <v>0</v>
      </c>
      <c r="DV107" s="15"/>
      <c r="DW107" s="15"/>
      <c r="DX107" s="112"/>
    </row>
    <row r="108" spans="1:128" x14ac:dyDescent="0.2">
      <c r="A108" s="111"/>
      <c r="B108" s="111" t="s">
        <v>155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  <c r="AI108" s="15">
        <v>0</v>
      </c>
      <c r="AJ108" s="15">
        <v>0</v>
      </c>
      <c r="AK108" s="15">
        <v>0</v>
      </c>
      <c r="AL108" s="15">
        <v>0</v>
      </c>
      <c r="AM108" s="15">
        <v>0</v>
      </c>
      <c r="AN108" s="15">
        <v>0</v>
      </c>
      <c r="AO108" s="15">
        <v>0</v>
      </c>
      <c r="AP108" s="15">
        <v>0</v>
      </c>
      <c r="AQ108" s="15">
        <v>0</v>
      </c>
      <c r="AR108" s="15">
        <v>0</v>
      </c>
      <c r="AS108" s="15">
        <v>0</v>
      </c>
      <c r="AT108" s="15">
        <v>0</v>
      </c>
      <c r="AU108" s="15">
        <v>0</v>
      </c>
      <c r="AV108" s="15">
        <v>0</v>
      </c>
      <c r="AW108" s="15">
        <v>0</v>
      </c>
      <c r="AX108" s="15">
        <v>0</v>
      </c>
      <c r="AY108" s="15">
        <v>0</v>
      </c>
      <c r="AZ108" s="15">
        <v>0</v>
      </c>
      <c r="BA108" s="15">
        <v>0</v>
      </c>
      <c r="BB108" s="15">
        <v>0</v>
      </c>
      <c r="BC108" s="15">
        <v>0</v>
      </c>
      <c r="BD108" s="15">
        <v>0</v>
      </c>
      <c r="BE108" s="15">
        <v>0</v>
      </c>
      <c r="BF108" s="15">
        <v>0</v>
      </c>
      <c r="BG108" s="15">
        <v>0</v>
      </c>
      <c r="BH108" s="15">
        <v>0</v>
      </c>
      <c r="BI108" s="15">
        <v>0</v>
      </c>
      <c r="BJ108" s="15">
        <v>0</v>
      </c>
      <c r="BK108" s="15">
        <v>-991.62777672766117</v>
      </c>
      <c r="BL108" s="15">
        <v>9021.49</v>
      </c>
      <c r="BM108" s="15">
        <v>16034.76</v>
      </c>
      <c r="BN108" s="15">
        <v>7950.34</v>
      </c>
      <c r="BO108" s="15">
        <v>1868.63</v>
      </c>
      <c r="BP108" s="15">
        <v>-1811.48</v>
      </c>
      <c r="BQ108" s="15">
        <v>-3943.51</v>
      </c>
      <c r="BR108" s="15">
        <v>-4555.78</v>
      </c>
      <c r="BS108" s="15">
        <v>-4507.16</v>
      </c>
      <c r="BT108" s="15">
        <v>-4761.42</v>
      </c>
      <c r="BU108" s="15">
        <v>-5526.08</v>
      </c>
      <c r="BV108" s="15">
        <v>-6487.03</v>
      </c>
      <c r="BW108" s="15">
        <v>-7231.94</v>
      </c>
      <c r="BX108" s="15">
        <v>-5798.84</v>
      </c>
      <c r="BY108" s="15">
        <v>-9621.26</v>
      </c>
      <c r="BZ108" s="15">
        <v>-15822.43</v>
      </c>
      <c r="CA108" s="15">
        <v>-16452.990000000002</v>
      </c>
      <c r="CB108" s="15">
        <v>-15488.72</v>
      </c>
      <c r="CC108" s="15">
        <v>-15029.8</v>
      </c>
      <c r="CD108" s="15">
        <v>-15324.49</v>
      </c>
      <c r="CE108" s="15">
        <v>-15915.98</v>
      </c>
      <c r="CF108" s="15">
        <v>-17210.95</v>
      </c>
      <c r="CG108" s="15">
        <v>-18633.75</v>
      </c>
      <c r="CH108" s="15">
        <v>-15831.93</v>
      </c>
      <c r="CI108" s="15">
        <v>-12118.51</v>
      </c>
      <c r="CJ108" s="15">
        <v>-9117.52</v>
      </c>
      <c r="CK108" s="15">
        <v>-7839.58</v>
      </c>
      <c r="CL108" s="15">
        <v>-7459.85</v>
      </c>
      <c r="CM108" s="15">
        <v>-3704.42</v>
      </c>
      <c r="CN108" s="15">
        <v>791.41</v>
      </c>
      <c r="CO108" s="15">
        <v>3102.75</v>
      </c>
      <c r="CP108" s="15">
        <v>2942.01</v>
      </c>
      <c r="CQ108" s="15">
        <v>4098.7299999999996</v>
      </c>
      <c r="CR108" s="15">
        <v>5815.5</v>
      </c>
      <c r="CS108" s="15">
        <v>7891.1</v>
      </c>
      <c r="CT108" s="15">
        <v>9801.59</v>
      </c>
      <c r="CU108" s="15">
        <v>13847.78</v>
      </c>
      <c r="CV108" s="15">
        <v>20119.5</v>
      </c>
      <c r="CW108" s="15">
        <v>21906.79</v>
      </c>
      <c r="CX108" s="15">
        <v>20615.79</v>
      </c>
      <c r="CY108" s="15">
        <v>22114.68</v>
      </c>
      <c r="CZ108" s="15">
        <v>24131.61</v>
      </c>
      <c r="DA108" s="15">
        <v>24437.85</v>
      </c>
      <c r="DB108" s="15">
        <v>24514.95</v>
      </c>
      <c r="DC108" s="15">
        <v>24518.92</v>
      </c>
      <c r="DD108" s="15">
        <v>24048.43</v>
      </c>
      <c r="DE108" s="15">
        <v>22514.67</v>
      </c>
      <c r="DF108" s="15">
        <v>21044.28</v>
      </c>
      <c r="DG108" s="15">
        <v>19255.97</v>
      </c>
      <c r="DH108" s="14">
        <f>'Sch31&amp;31T Deferral Calc'!C16</f>
        <v>15211.19</v>
      </c>
      <c r="DI108" s="14">
        <f>'Sch31&amp;31T Deferral Calc'!D16</f>
        <v>10851.23</v>
      </c>
      <c r="DJ108" s="14">
        <f>'Sch31&amp;31T Deferral Calc'!E16</f>
        <v>9281.39</v>
      </c>
      <c r="DK108" s="14">
        <f>'Sch31&amp;31T Deferral Calc'!F16</f>
        <v>6285.88</v>
      </c>
      <c r="DL108" s="14">
        <f>'Sch31&amp;31T Deferral Calc'!G16</f>
        <v>1851.82</v>
      </c>
      <c r="DM108" s="14">
        <f>'Sch31&amp;31T Deferral Calc'!H16</f>
        <v>-845.88</v>
      </c>
      <c r="DN108" s="14">
        <f>'Sch31&amp;31T Deferral Calc'!I16</f>
        <v>-3579.72</v>
      </c>
      <c r="DO108" s="14">
        <f>'Sch31&amp;31T Deferral Calc'!J16</f>
        <v>-3859.67</v>
      </c>
      <c r="DP108" s="14">
        <f>'Sch31&amp;31T Deferral Calc'!K16</f>
        <v>-2541.54</v>
      </c>
      <c r="DQ108" s="14">
        <f>'Sch31&amp;31T Deferral Calc'!L16</f>
        <v>-573.84</v>
      </c>
      <c r="DR108" s="14">
        <f>'Sch31&amp;31T Deferral Calc'!M16</f>
        <v>-2737.66</v>
      </c>
      <c r="DS108" s="14">
        <f>'Sch31&amp;31T Deferral Calc'!N16</f>
        <v>-8978.2199999999993</v>
      </c>
      <c r="DT108" s="14">
        <f>'Sch31&amp;31T Deferral Calc'!O16+'Sch31&amp;31T Deferral Calc'!P16</f>
        <v>-15245.95</v>
      </c>
      <c r="DU108" s="14">
        <f>'Sch31&amp;31T Deferral Calc'!Q16</f>
        <v>-20497.09</v>
      </c>
      <c r="DV108" s="14"/>
      <c r="DW108" s="14"/>
      <c r="DX108" s="111"/>
    </row>
    <row r="109" spans="1:128" x14ac:dyDescent="0.2">
      <c r="B109" s="4" t="s">
        <v>144</v>
      </c>
      <c r="D109" s="16">
        <f t="shared" ref="D109:DK109" si="838">SUM(D105:D108)</f>
        <v>0</v>
      </c>
      <c r="E109" s="16">
        <f t="shared" si="838"/>
        <v>0</v>
      </c>
      <c r="F109" s="16">
        <f t="shared" si="838"/>
        <v>0</v>
      </c>
      <c r="G109" s="16">
        <f t="shared" si="838"/>
        <v>0</v>
      </c>
      <c r="H109" s="16">
        <f t="shared" si="838"/>
        <v>0</v>
      </c>
      <c r="I109" s="16">
        <f t="shared" si="838"/>
        <v>0</v>
      </c>
      <c r="J109" s="16">
        <f t="shared" si="838"/>
        <v>0</v>
      </c>
      <c r="K109" s="16">
        <f t="shared" si="838"/>
        <v>0</v>
      </c>
      <c r="L109" s="16">
        <f t="shared" si="838"/>
        <v>0</v>
      </c>
      <c r="M109" s="16">
        <f t="shared" si="838"/>
        <v>0</v>
      </c>
      <c r="N109" s="16">
        <f t="shared" si="838"/>
        <v>0</v>
      </c>
      <c r="O109" s="16">
        <f t="shared" si="838"/>
        <v>0</v>
      </c>
      <c r="P109" s="16">
        <f t="shared" si="838"/>
        <v>0</v>
      </c>
      <c r="Q109" s="16">
        <f t="shared" si="838"/>
        <v>0</v>
      </c>
      <c r="R109" s="16">
        <f t="shared" si="838"/>
        <v>0</v>
      </c>
      <c r="S109" s="16">
        <f t="shared" si="838"/>
        <v>0</v>
      </c>
      <c r="T109" s="16">
        <f t="shared" si="838"/>
        <v>0</v>
      </c>
      <c r="U109" s="16">
        <f t="shared" si="838"/>
        <v>0</v>
      </c>
      <c r="V109" s="16">
        <f t="shared" si="838"/>
        <v>0</v>
      </c>
      <c r="W109" s="16">
        <f t="shared" si="838"/>
        <v>0</v>
      </c>
      <c r="X109" s="16">
        <f t="shared" si="838"/>
        <v>0</v>
      </c>
      <c r="Y109" s="16">
        <f t="shared" si="838"/>
        <v>0</v>
      </c>
      <c r="Z109" s="16">
        <f t="shared" si="838"/>
        <v>0</v>
      </c>
      <c r="AA109" s="16">
        <f t="shared" si="838"/>
        <v>0</v>
      </c>
      <c r="AB109" s="16">
        <f t="shared" si="838"/>
        <v>0</v>
      </c>
      <c r="AC109" s="16">
        <f t="shared" si="838"/>
        <v>0</v>
      </c>
      <c r="AD109" s="16">
        <f t="shared" si="838"/>
        <v>0</v>
      </c>
      <c r="AE109" s="16">
        <f t="shared" si="838"/>
        <v>0</v>
      </c>
      <c r="AF109" s="16">
        <f t="shared" si="838"/>
        <v>0</v>
      </c>
      <c r="AG109" s="16">
        <f t="shared" si="838"/>
        <v>0</v>
      </c>
      <c r="AH109" s="16">
        <f t="shared" si="838"/>
        <v>0</v>
      </c>
      <c r="AI109" s="16">
        <f t="shared" si="838"/>
        <v>0</v>
      </c>
      <c r="AJ109" s="16">
        <f t="shared" si="838"/>
        <v>0</v>
      </c>
      <c r="AK109" s="16">
        <f t="shared" si="838"/>
        <v>0</v>
      </c>
      <c r="AL109" s="16">
        <f t="shared" si="838"/>
        <v>0</v>
      </c>
      <c r="AM109" s="16">
        <f t="shared" si="838"/>
        <v>0</v>
      </c>
      <c r="AN109" s="16">
        <f t="shared" si="838"/>
        <v>0</v>
      </c>
      <c r="AO109" s="16">
        <f t="shared" si="838"/>
        <v>0</v>
      </c>
      <c r="AP109" s="16">
        <f t="shared" si="838"/>
        <v>0</v>
      </c>
      <c r="AQ109" s="16">
        <f t="shared" si="838"/>
        <v>0</v>
      </c>
      <c r="AR109" s="16">
        <f t="shared" si="838"/>
        <v>0</v>
      </c>
      <c r="AS109" s="16">
        <f t="shared" si="838"/>
        <v>0</v>
      </c>
      <c r="AT109" s="16">
        <f t="shared" si="838"/>
        <v>0</v>
      </c>
      <c r="AU109" s="16">
        <f t="shared" si="838"/>
        <v>0</v>
      </c>
      <c r="AV109" s="16">
        <f t="shared" si="838"/>
        <v>0</v>
      </c>
      <c r="AW109" s="16">
        <f t="shared" si="838"/>
        <v>0</v>
      </c>
      <c r="AX109" s="16">
        <f t="shared" si="838"/>
        <v>0</v>
      </c>
      <c r="AY109" s="16">
        <f t="shared" si="838"/>
        <v>0</v>
      </c>
      <c r="AZ109" s="16">
        <f t="shared" si="838"/>
        <v>0</v>
      </c>
      <c r="BA109" s="16">
        <f t="shared" si="838"/>
        <v>0</v>
      </c>
      <c r="BB109" s="16">
        <f t="shared" si="838"/>
        <v>0</v>
      </c>
      <c r="BC109" s="16">
        <f t="shared" si="838"/>
        <v>0</v>
      </c>
      <c r="BD109" s="16">
        <f t="shared" si="838"/>
        <v>0</v>
      </c>
      <c r="BE109" s="16">
        <f t="shared" si="838"/>
        <v>0</v>
      </c>
      <c r="BF109" s="16">
        <f t="shared" si="838"/>
        <v>0</v>
      </c>
      <c r="BG109" s="16">
        <f t="shared" si="838"/>
        <v>0</v>
      </c>
      <c r="BH109" s="16">
        <f t="shared" si="838"/>
        <v>0</v>
      </c>
      <c r="BI109" s="16">
        <f t="shared" si="838"/>
        <v>0</v>
      </c>
      <c r="BJ109" s="16">
        <f t="shared" si="838"/>
        <v>0</v>
      </c>
      <c r="BK109" s="16">
        <f t="shared" si="838"/>
        <v>-991.62777672766117</v>
      </c>
      <c r="BL109" s="16">
        <f t="shared" ref="BL109:BW109" si="839">SUM(BL105:BL108)</f>
        <v>322169.92254999996</v>
      </c>
      <c r="BM109" s="16">
        <f t="shared" si="839"/>
        <v>16034.76</v>
      </c>
      <c r="BN109" s="16">
        <f t="shared" si="839"/>
        <v>7950.34</v>
      </c>
      <c r="BO109" s="16">
        <f t="shared" si="839"/>
        <v>1868.63</v>
      </c>
      <c r="BP109" s="16">
        <f t="shared" si="839"/>
        <v>-313968.28477327229</v>
      </c>
      <c r="BQ109" s="16">
        <f t="shared" si="839"/>
        <v>-3943.51</v>
      </c>
      <c r="BR109" s="16">
        <f t="shared" si="839"/>
        <v>-4555.78</v>
      </c>
      <c r="BS109" s="16">
        <f t="shared" si="839"/>
        <v>-4507.16</v>
      </c>
      <c r="BT109" s="16">
        <f t="shared" si="839"/>
        <v>-4761.42</v>
      </c>
      <c r="BU109" s="16">
        <f t="shared" si="839"/>
        <v>-5526.08</v>
      </c>
      <c r="BV109" s="16">
        <f t="shared" si="839"/>
        <v>-6487.03</v>
      </c>
      <c r="BW109" s="16">
        <f t="shared" si="839"/>
        <v>-7231.94</v>
      </c>
      <c r="BX109" s="16">
        <f t="shared" ref="BX109:CI109" si="840">SUM(BX105:BX108)</f>
        <v>-5798.84</v>
      </c>
      <c r="BY109" s="16">
        <f t="shared" si="840"/>
        <v>-9621.26</v>
      </c>
      <c r="BZ109" s="16">
        <f t="shared" si="840"/>
        <v>-15822.43</v>
      </c>
      <c r="CA109" s="16">
        <f t="shared" si="840"/>
        <v>-16452.990000000002</v>
      </c>
      <c r="CB109" s="16">
        <f t="shared" si="840"/>
        <v>-11539.540000000048</v>
      </c>
      <c r="CC109" s="16">
        <f t="shared" si="840"/>
        <v>-15029.8</v>
      </c>
      <c r="CD109" s="16">
        <f t="shared" si="840"/>
        <v>-15324.49</v>
      </c>
      <c r="CE109" s="16">
        <f t="shared" si="840"/>
        <v>-15915.98</v>
      </c>
      <c r="CF109" s="16">
        <f t="shared" si="840"/>
        <v>-17210.95</v>
      </c>
      <c r="CG109" s="16">
        <f t="shared" si="840"/>
        <v>-18633.75</v>
      </c>
      <c r="CH109" s="16">
        <f t="shared" si="840"/>
        <v>-15831.93</v>
      </c>
      <c r="CI109" s="16">
        <f t="shared" si="840"/>
        <v>-12118.51</v>
      </c>
      <c r="CJ109" s="16">
        <f t="shared" ref="CJ109:CU109" si="841">SUM(CJ105:CJ108)</f>
        <v>-9117.52</v>
      </c>
      <c r="CK109" s="16">
        <f t="shared" si="841"/>
        <v>-7839.58</v>
      </c>
      <c r="CL109" s="16">
        <f t="shared" si="841"/>
        <v>-7459.85</v>
      </c>
      <c r="CM109" s="16">
        <f t="shared" si="841"/>
        <v>-3830.7000000000003</v>
      </c>
      <c r="CN109" s="16">
        <f t="shared" si="841"/>
        <v>174041.06000000003</v>
      </c>
      <c r="CO109" s="16">
        <f t="shared" si="841"/>
        <v>3102.75</v>
      </c>
      <c r="CP109" s="16">
        <f t="shared" si="841"/>
        <v>2942.01</v>
      </c>
      <c r="CQ109" s="16">
        <f t="shared" si="841"/>
        <v>4098.7299999999996</v>
      </c>
      <c r="CR109" s="16">
        <f t="shared" si="841"/>
        <v>5815.5</v>
      </c>
      <c r="CS109" s="16">
        <f t="shared" si="841"/>
        <v>7891.1</v>
      </c>
      <c r="CT109" s="16">
        <f t="shared" si="841"/>
        <v>9801.59</v>
      </c>
      <c r="CU109" s="16">
        <f t="shared" si="841"/>
        <v>13847.78</v>
      </c>
      <c r="CV109" s="16">
        <f t="shared" ref="CV109:DB109" si="842">SUM(CV105:CV108)</f>
        <v>20119.5</v>
      </c>
      <c r="CW109" s="16">
        <f t="shared" si="842"/>
        <v>21906.79</v>
      </c>
      <c r="CX109" s="16">
        <f t="shared" si="842"/>
        <v>20615.79</v>
      </c>
      <c r="CY109" s="16">
        <f t="shared" si="842"/>
        <v>22114.68</v>
      </c>
      <c r="CZ109" s="16">
        <f t="shared" si="842"/>
        <v>4088.3899999999885</v>
      </c>
      <c r="DA109" s="16">
        <f t="shared" si="842"/>
        <v>24437.85</v>
      </c>
      <c r="DB109" s="16">
        <f t="shared" si="842"/>
        <v>24514.95</v>
      </c>
      <c r="DC109" s="16">
        <f t="shared" ref="DC109:DJ109" si="843">SUM(DC105:DC108)</f>
        <v>24518.92</v>
      </c>
      <c r="DD109" s="16">
        <f t="shared" si="843"/>
        <v>24048.43</v>
      </c>
      <c r="DE109" s="16">
        <f t="shared" si="843"/>
        <v>22514.67</v>
      </c>
      <c r="DF109" s="16">
        <f t="shared" si="843"/>
        <v>21044.28</v>
      </c>
      <c r="DG109" s="16">
        <f t="shared" si="843"/>
        <v>19255.97</v>
      </c>
      <c r="DH109" s="16">
        <f t="shared" si="843"/>
        <v>15211.19</v>
      </c>
      <c r="DI109" s="16">
        <f t="shared" si="843"/>
        <v>10851.23</v>
      </c>
      <c r="DJ109" s="16">
        <f t="shared" si="843"/>
        <v>9281.39</v>
      </c>
      <c r="DK109" s="16">
        <f t="shared" si="838"/>
        <v>6285.88</v>
      </c>
      <c r="DL109" s="16">
        <f t="shared" ref="DL109:DR109" si="844">SUM(DL105:DL108)</f>
        <v>-267371.62</v>
      </c>
      <c r="DM109" s="16">
        <f t="shared" si="844"/>
        <v>-845.88</v>
      </c>
      <c r="DN109" s="16">
        <f t="shared" si="844"/>
        <v>-3579.72</v>
      </c>
      <c r="DO109" s="16">
        <f t="shared" si="844"/>
        <v>-3859.67</v>
      </c>
      <c r="DP109" s="16">
        <f t="shared" si="844"/>
        <v>-2541.54</v>
      </c>
      <c r="DQ109" s="16">
        <f t="shared" si="844"/>
        <v>-573.84</v>
      </c>
      <c r="DR109" s="16">
        <f t="shared" si="844"/>
        <v>-2737.66</v>
      </c>
      <c r="DS109" s="16">
        <f t="shared" ref="DS109:DW109" si="845">SUM(DS105:DS108)</f>
        <v>-8978.2199999999993</v>
      </c>
      <c r="DT109" s="16">
        <f t="shared" si="845"/>
        <v>-15245.95</v>
      </c>
      <c r="DU109" s="16">
        <f t="shared" si="845"/>
        <v>-20497.09</v>
      </c>
      <c r="DV109" s="16">
        <f t="shared" si="845"/>
        <v>0</v>
      </c>
      <c r="DW109" s="16">
        <f t="shared" si="845"/>
        <v>0</v>
      </c>
    </row>
    <row r="110" spans="1:128" x14ac:dyDescent="0.2">
      <c r="B110" s="4" t="s">
        <v>145</v>
      </c>
      <c r="D110" s="11">
        <f>D104+D109</f>
        <v>0</v>
      </c>
      <c r="E110" s="11">
        <f t="shared" ref="E110:DK110" si="846">E104+E109</f>
        <v>0</v>
      </c>
      <c r="F110" s="11">
        <f t="shared" si="846"/>
        <v>0</v>
      </c>
      <c r="G110" s="11">
        <f t="shared" si="846"/>
        <v>0</v>
      </c>
      <c r="H110" s="11">
        <f t="shared" si="846"/>
        <v>0</v>
      </c>
      <c r="I110" s="11">
        <f t="shared" si="846"/>
        <v>0</v>
      </c>
      <c r="J110" s="11">
        <f t="shared" si="846"/>
        <v>0</v>
      </c>
      <c r="K110" s="11">
        <f t="shared" si="846"/>
        <v>0</v>
      </c>
      <c r="L110" s="11">
        <f t="shared" si="846"/>
        <v>0</v>
      </c>
      <c r="M110" s="11">
        <f t="shared" si="846"/>
        <v>0</v>
      </c>
      <c r="N110" s="11">
        <f t="shared" si="846"/>
        <v>0</v>
      </c>
      <c r="O110" s="11">
        <f t="shared" si="846"/>
        <v>0</v>
      </c>
      <c r="P110" s="11">
        <f t="shared" si="846"/>
        <v>0</v>
      </c>
      <c r="Q110" s="11">
        <f t="shared" si="846"/>
        <v>0</v>
      </c>
      <c r="R110" s="11">
        <f t="shared" si="846"/>
        <v>0</v>
      </c>
      <c r="S110" s="11">
        <f t="shared" si="846"/>
        <v>0</v>
      </c>
      <c r="T110" s="11">
        <f t="shared" si="846"/>
        <v>0</v>
      </c>
      <c r="U110" s="11">
        <f t="shared" si="846"/>
        <v>0</v>
      </c>
      <c r="V110" s="11">
        <f t="shared" si="846"/>
        <v>0</v>
      </c>
      <c r="W110" s="11">
        <f t="shared" si="846"/>
        <v>0</v>
      </c>
      <c r="X110" s="11">
        <f t="shared" si="846"/>
        <v>0</v>
      </c>
      <c r="Y110" s="11">
        <f t="shared" si="846"/>
        <v>0</v>
      </c>
      <c r="Z110" s="11">
        <f t="shared" si="846"/>
        <v>0</v>
      </c>
      <c r="AA110" s="11">
        <f t="shared" si="846"/>
        <v>0</v>
      </c>
      <c r="AB110" s="11">
        <f t="shared" si="846"/>
        <v>0</v>
      </c>
      <c r="AC110" s="11">
        <f t="shared" si="846"/>
        <v>0</v>
      </c>
      <c r="AD110" s="11">
        <f t="shared" si="846"/>
        <v>0</v>
      </c>
      <c r="AE110" s="11">
        <f t="shared" si="846"/>
        <v>0</v>
      </c>
      <c r="AF110" s="11">
        <f t="shared" si="846"/>
        <v>0</v>
      </c>
      <c r="AG110" s="11">
        <f t="shared" si="846"/>
        <v>0</v>
      </c>
      <c r="AH110" s="11">
        <f t="shared" si="846"/>
        <v>0</v>
      </c>
      <c r="AI110" s="11">
        <f t="shared" si="846"/>
        <v>0</v>
      </c>
      <c r="AJ110" s="11">
        <f t="shared" si="846"/>
        <v>0</v>
      </c>
      <c r="AK110" s="11">
        <f t="shared" si="846"/>
        <v>0</v>
      </c>
      <c r="AL110" s="11">
        <f t="shared" si="846"/>
        <v>0</v>
      </c>
      <c r="AM110" s="11">
        <f t="shared" si="846"/>
        <v>0</v>
      </c>
      <c r="AN110" s="11">
        <f t="shared" si="846"/>
        <v>0</v>
      </c>
      <c r="AO110" s="11">
        <f t="shared" si="846"/>
        <v>0</v>
      </c>
      <c r="AP110" s="11">
        <f t="shared" si="846"/>
        <v>0</v>
      </c>
      <c r="AQ110" s="11">
        <f t="shared" si="846"/>
        <v>0</v>
      </c>
      <c r="AR110" s="11">
        <f t="shared" si="846"/>
        <v>0</v>
      </c>
      <c r="AS110" s="11">
        <f t="shared" si="846"/>
        <v>0</v>
      </c>
      <c r="AT110" s="11">
        <f t="shared" si="846"/>
        <v>0</v>
      </c>
      <c r="AU110" s="11">
        <f t="shared" si="846"/>
        <v>0</v>
      </c>
      <c r="AV110" s="11">
        <f t="shared" si="846"/>
        <v>0</v>
      </c>
      <c r="AW110" s="11">
        <f t="shared" si="846"/>
        <v>0</v>
      </c>
      <c r="AX110" s="11">
        <f t="shared" si="846"/>
        <v>0</v>
      </c>
      <c r="AY110" s="11">
        <f t="shared" si="846"/>
        <v>0</v>
      </c>
      <c r="AZ110" s="11">
        <f t="shared" si="846"/>
        <v>0</v>
      </c>
      <c r="BA110" s="11">
        <f t="shared" si="846"/>
        <v>0</v>
      </c>
      <c r="BB110" s="11">
        <f t="shared" si="846"/>
        <v>0</v>
      </c>
      <c r="BC110" s="11">
        <f t="shared" si="846"/>
        <v>0</v>
      </c>
      <c r="BD110" s="11">
        <f t="shared" si="846"/>
        <v>0</v>
      </c>
      <c r="BE110" s="11">
        <f t="shared" si="846"/>
        <v>0</v>
      </c>
      <c r="BF110" s="11">
        <f t="shared" si="846"/>
        <v>0</v>
      </c>
      <c r="BG110" s="11">
        <f t="shared" si="846"/>
        <v>0</v>
      </c>
      <c r="BH110" s="11">
        <f t="shared" si="846"/>
        <v>0</v>
      </c>
      <c r="BI110" s="11">
        <f t="shared" si="846"/>
        <v>0</v>
      </c>
      <c r="BJ110" s="11">
        <f t="shared" si="846"/>
        <v>0</v>
      </c>
      <c r="BK110" s="11">
        <f t="shared" si="846"/>
        <v>-991.62777672766117</v>
      </c>
      <c r="BL110" s="11">
        <f t="shared" ref="BL110:BW110" si="847">BL104+BL109</f>
        <v>321178.2947732723</v>
      </c>
      <c r="BM110" s="11">
        <f t="shared" si="847"/>
        <v>337213.05477327231</v>
      </c>
      <c r="BN110" s="11">
        <f t="shared" si="847"/>
        <v>345163.39477327233</v>
      </c>
      <c r="BO110" s="11">
        <f t="shared" si="847"/>
        <v>347032.02477327234</v>
      </c>
      <c r="BP110" s="11">
        <f t="shared" si="847"/>
        <v>33063.740000000049</v>
      </c>
      <c r="BQ110" s="11">
        <f t="shared" si="847"/>
        <v>29120.230000000047</v>
      </c>
      <c r="BR110" s="11">
        <f t="shared" si="847"/>
        <v>24564.450000000048</v>
      </c>
      <c r="BS110" s="11">
        <f t="shared" si="847"/>
        <v>20057.290000000048</v>
      </c>
      <c r="BT110" s="11">
        <f t="shared" si="847"/>
        <v>15295.870000000048</v>
      </c>
      <c r="BU110" s="11">
        <f t="shared" si="847"/>
        <v>9769.7900000000482</v>
      </c>
      <c r="BV110" s="11">
        <f t="shared" si="847"/>
        <v>3282.7600000000484</v>
      </c>
      <c r="BW110" s="11">
        <f t="shared" si="847"/>
        <v>-3949.1799999999512</v>
      </c>
      <c r="BX110" s="11">
        <f t="shared" ref="BX110:CI110" si="848">BX104+BX109</f>
        <v>-9748.0199999999513</v>
      </c>
      <c r="BY110" s="11">
        <f t="shared" si="848"/>
        <v>-19369.279999999952</v>
      </c>
      <c r="BZ110" s="11">
        <f t="shared" si="848"/>
        <v>-35191.709999999948</v>
      </c>
      <c r="CA110" s="11">
        <f t="shared" si="848"/>
        <v>-51644.699999999953</v>
      </c>
      <c r="CB110" s="11">
        <f t="shared" si="848"/>
        <v>-63184.240000000005</v>
      </c>
      <c r="CC110" s="11">
        <f t="shared" si="848"/>
        <v>-78214.040000000008</v>
      </c>
      <c r="CD110" s="11">
        <f t="shared" si="848"/>
        <v>-93538.530000000013</v>
      </c>
      <c r="CE110" s="11">
        <f t="shared" si="848"/>
        <v>-109454.51000000001</v>
      </c>
      <c r="CF110" s="11">
        <f t="shared" si="848"/>
        <v>-126665.46</v>
      </c>
      <c r="CG110" s="11">
        <f t="shared" si="848"/>
        <v>-145299.21000000002</v>
      </c>
      <c r="CH110" s="11">
        <f t="shared" si="848"/>
        <v>-161131.14000000001</v>
      </c>
      <c r="CI110" s="11">
        <f t="shared" si="848"/>
        <v>-173249.65000000002</v>
      </c>
      <c r="CJ110" s="11">
        <f t="shared" ref="CJ110:CU110" si="849">CJ104+CJ109</f>
        <v>-182367.17</v>
      </c>
      <c r="CK110" s="11">
        <f t="shared" si="849"/>
        <v>-190206.75</v>
      </c>
      <c r="CL110" s="11">
        <f t="shared" si="849"/>
        <v>-197666.6</v>
      </c>
      <c r="CM110" s="11">
        <f t="shared" si="849"/>
        <v>-201497.30000000002</v>
      </c>
      <c r="CN110" s="11">
        <f t="shared" si="849"/>
        <v>-27456.239999999991</v>
      </c>
      <c r="CO110" s="11">
        <f t="shared" si="849"/>
        <v>-24353.489999999991</v>
      </c>
      <c r="CP110" s="11">
        <f t="shared" si="849"/>
        <v>-21411.479999999989</v>
      </c>
      <c r="CQ110" s="11">
        <f t="shared" si="849"/>
        <v>-17312.749999999989</v>
      </c>
      <c r="CR110" s="11">
        <f t="shared" si="849"/>
        <v>-11497.249999999989</v>
      </c>
      <c r="CS110" s="11">
        <f t="shared" si="849"/>
        <v>-3606.1499999999887</v>
      </c>
      <c r="CT110" s="11">
        <f t="shared" si="849"/>
        <v>6195.4400000000114</v>
      </c>
      <c r="CU110" s="11">
        <f t="shared" si="849"/>
        <v>20043.220000000012</v>
      </c>
      <c r="CV110" s="11">
        <f t="shared" ref="CV110:DB110" si="850">CV104+CV109</f>
        <v>40162.720000000016</v>
      </c>
      <c r="CW110" s="11">
        <f t="shared" si="850"/>
        <v>62069.510000000017</v>
      </c>
      <c r="CX110" s="11">
        <f t="shared" si="850"/>
        <v>82685.300000000017</v>
      </c>
      <c r="CY110" s="11">
        <f t="shared" si="850"/>
        <v>104799.98000000001</v>
      </c>
      <c r="CZ110" s="11">
        <f t="shared" si="850"/>
        <v>108888.37</v>
      </c>
      <c r="DA110" s="11">
        <f t="shared" si="850"/>
        <v>133326.22</v>
      </c>
      <c r="DB110" s="11">
        <f t="shared" si="850"/>
        <v>157841.17000000001</v>
      </c>
      <c r="DC110" s="11">
        <f t="shared" ref="DC110:DJ110" si="851">DC104+DC109</f>
        <v>182360.09000000003</v>
      </c>
      <c r="DD110" s="11">
        <f t="shared" si="851"/>
        <v>206408.52000000002</v>
      </c>
      <c r="DE110" s="11">
        <f t="shared" si="851"/>
        <v>228923.19</v>
      </c>
      <c r="DF110" s="11">
        <f t="shared" si="851"/>
        <v>249967.47</v>
      </c>
      <c r="DG110" s="11">
        <f t="shared" si="851"/>
        <v>269223.44</v>
      </c>
      <c r="DH110" s="11">
        <f t="shared" si="851"/>
        <v>284434.63</v>
      </c>
      <c r="DI110" s="11">
        <f t="shared" si="851"/>
        <v>295285.86</v>
      </c>
      <c r="DJ110" s="11">
        <f t="shared" si="851"/>
        <v>304567.25</v>
      </c>
      <c r="DK110" s="11">
        <f t="shared" si="846"/>
        <v>310853.13</v>
      </c>
      <c r="DL110" s="11">
        <f t="shared" ref="DL110:DR110" si="852">DL104+DL109</f>
        <v>43481.510000000009</v>
      </c>
      <c r="DM110" s="11">
        <f t="shared" si="852"/>
        <v>42635.630000000012</v>
      </c>
      <c r="DN110" s="11">
        <f t="shared" si="852"/>
        <v>39055.910000000011</v>
      </c>
      <c r="DO110" s="11">
        <f t="shared" si="852"/>
        <v>35196.240000000013</v>
      </c>
      <c r="DP110" s="11">
        <f t="shared" si="852"/>
        <v>32654.700000000012</v>
      </c>
      <c r="DQ110" s="11">
        <f t="shared" si="852"/>
        <v>32080.860000000011</v>
      </c>
      <c r="DR110" s="11">
        <f t="shared" si="852"/>
        <v>29343.200000000012</v>
      </c>
      <c r="DS110" s="11">
        <f t="shared" ref="DS110:DW110" si="853">DS104+DS109</f>
        <v>20364.98000000001</v>
      </c>
      <c r="DT110" s="11">
        <f t="shared" si="853"/>
        <v>5119.0300000000097</v>
      </c>
      <c r="DU110" s="11">
        <f t="shared" si="853"/>
        <v>-15378.05999999999</v>
      </c>
      <c r="DV110" s="11">
        <f t="shared" si="853"/>
        <v>-15378.05999999999</v>
      </c>
      <c r="DW110" s="11">
        <f t="shared" si="853"/>
        <v>-15378.05999999999</v>
      </c>
    </row>
    <row r="111" spans="1:128" x14ac:dyDescent="0.2"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11"/>
      <c r="DT111" s="11"/>
      <c r="DU111" s="11"/>
      <c r="DV111" s="11"/>
      <c r="DW111" s="11"/>
    </row>
    <row r="112" spans="1:128" x14ac:dyDescent="0.2">
      <c r="A112" s="52" t="s">
        <v>158</v>
      </c>
      <c r="C112" s="10">
        <v>18237412</v>
      </c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</row>
    <row r="113" spans="1:128" x14ac:dyDescent="0.2">
      <c r="B113" s="4" t="s">
        <v>141</v>
      </c>
      <c r="C113" s="10">
        <v>25400812</v>
      </c>
      <c r="D113" s="11">
        <v>0</v>
      </c>
      <c r="E113" s="11">
        <f>D119</f>
        <v>0</v>
      </c>
      <c r="F113" s="11">
        <f t="shared" ref="F113:DK113" si="854">E119</f>
        <v>0</v>
      </c>
      <c r="G113" s="11">
        <f t="shared" si="854"/>
        <v>0</v>
      </c>
      <c r="H113" s="11">
        <f t="shared" si="854"/>
        <v>0</v>
      </c>
      <c r="I113" s="11">
        <f t="shared" si="854"/>
        <v>0</v>
      </c>
      <c r="J113" s="11">
        <f t="shared" si="854"/>
        <v>0</v>
      </c>
      <c r="K113" s="11">
        <f t="shared" si="854"/>
        <v>0</v>
      </c>
      <c r="L113" s="11">
        <f t="shared" si="854"/>
        <v>0</v>
      </c>
      <c r="M113" s="11">
        <f t="shared" si="854"/>
        <v>0</v>
      </c>
      <c r="N113" s="11">
        <f t="shared" si="854"/>
        <v>0</v>
      </c>
      <c r="O113" s="11">
        <f t="shared" si="854"/>
        <v>0</v>
      </c>
      <c r="P113" s="11">
        <f t="shared" si="854"/>
        <v>0</v>
      </c>
      <c r="Q113" s="11">
        <f t="shared" si="854"/>
        <v>0</v>
      </c>
      <c r="R113" s="11">
        <f t="shared" si="854"/>
        <v>0</v>
      </c>
      <c r="S113" s="11">
        <f t="shared" si="854"/>
        <v>0</v>
      </c>
      <c r="T113" s="11">
        <f t="shared" si="854"/>
        <v>0</v>
      </c>
      <c r="U113" s="11">
        <f t="shared" si="854"/>
        <v>0</v>
      </c>
      <c r="V113" s="11">
        <f t="shared" si="854"/>
        <v>0</v>
      </c>
      <c r="W113" s="11">
        <f t="shared" si="854"/>
        <v>0</v>
      </c>
      <c r="X113" s="11">
        <f t="shared" si="854"/>
        <v>0</v>
      </c>
      <c r="Y113" s="11">
        <f t="shared" si="854"/>
        <v>0</v>
      </c>
      <c r="Z113" s="11">
        <f t="shared" si="854"/>
        <v>0</v>
      </c>
      <c r="AA113" s="11">
        <f t="shared" si="854"/>
        <v>0</v>
      </c>
      <c r="AB113" s="11">
        <f t="shared" si="854"/>
        <v>0</v>
      </c>
      <c r="AC113" s="11">
        <f t="shared" si="854"/>
        <v>0</v>
      </c>
      <c r="AD113" s="11">
        <f t="shared" si="854"/>
        <v>0</v>
      </c>
      <c r="AE113" s="11">
        <f t="shared" si="854"/>
        <v>0</v>
      </c>
      <c r="AF113" s="11">
        <f t="shared" si="854"/>
        <v>0</v>
      </c>
      <c r="AG113" s="11">
        <f t="shared" si="854"/>
        <v>0</v>
      </c>
      <c r="AH113" s="11">
        <f t="shared" si="854"/>
        <v>0</v>
      </c>
      <c r="AI113" s="11">
        <f t="shared" si="854"/>
        <v>0</v>
      </c>
      <c r="AJ113" s="11">
        <f t="shared" si="854"/>
        <v>0</v>
      </c>
      <c r="AK113" s="11">
        <f t="shared" si="854"/>
        <v>0</v>
      </c>
      <c r="AL113" s="11">
        <f t="shared" si="854"/>
        <v>0</v>
      </c>
      <c r="AM113" s="11">
        <f t="shared" si="854"/>
        <v>0</v>
      </c>
      <c r="AN113" s="11">
        <f t="shared" si="854"/>
        <v>0</v>
      </c>
      <c r="AO113" s="11">
        <f t="shared" si="854"/>
        <v>0</v>
      </c>
      <c r="AP113" s="11">
        <f t="shared" si="854"/>
        <v>0</v>
      </c>
      <c r="AQ113" s="11">
        <f t="shared" si="854"/>
        <v>0</v>
      </c>
      <c r="AR113" s="11">
        <f t="shared" si="854"/>
        <v>0</v>
      </c>
      <c r="AS113" s="11">
        <f t="shared" si="854"/>
        <v>0</v>
      </c>
      <c r="AT113" s="11">
        <f t="shared" si="854"/>
        <v>0</v>
      </c>
      <c r="AU113" s="11">
        <f t="shared" si="854"/>
        <v>0</v>
      </c>
      <c r="AV113" s="11">
        <f t="shared" si="854"/>
        <v>0</v>
      </c>
      <c r="AW113" s="11">
        <f t="shared" si="854"/>
        <v>0</v>
      </c>
      <c r="AX113" s="11">
        <f t="shared" si="854"/>
        <v>0</v>
      </c>
      <c r="AY113" s="11">
        <f t="shared" si="854"/>
        <v>0</v>
      </c>
      <c r="AZ113" s="11">
        <f t="shared" si="854"/>
        <v>0</v>
      </c>
      <c r="BA113" s="11">
        <f t="shared" si="854"/>
        <v>0</v>
      </c>
      <c r="BB113" s="11">
        <f t="shared" si="854"/>
        <v>0</v>
      </c>
      <c r="BC113" s="11">
        <f t="shared" si="854"/>
        <v>0</v>
      </c>
      <c r="BD113" s="11">
        <f t="shared" si="854"/>
        <v>0</v>
      </c>
      <c r="BE113" s="11">
        <f t="shared" si="854"/>
        <v>0</v>
      </c>
      <c r="BF113" s="11">
        <f t="shared" si="854"/>
        <v>0</v>
      </c>
      <c r="BG113" s="11">
        <f t="shared" si="854"/>
        <v>0</v>
      </c>
      <c r="BH113" s="11">
        <f t="shared" si="854"/>
        <v>0</v>
      </c>
      <c r="BI113" s="11">
        <f t="shared" si="854"/>
        <v>0</v>
      </c>
      <c r="BJ113" s="11">
        <f t="shared" si="854"/>
        <v>0</v>
      </c>
      <c r="BK113" s="11">
        <f t="shared" si="854"/>
        <v>0</v>
      </c>
      <c r="BL113" s="11">
        <f t="shared" ref="BL113" si="855">BK119</f>
        <v>98.070075554343177</v>
      </c>
      <c r="BM113" s="11">
        <f t="shared" ref="BM113" si="856">BL119</f>
        <v>137536.97752555431</v>
      </c>
      <c r="BN113" s="11">
        <f t="shared" ref="BN113" si="857">BM119</f>
        <v>146888.17752555432</v>
      </c>
      <c r="BO113" s="11">
        <f t="shared" ref="BO113" si="858">BN119</f>
        <v>155654.83752555432</v>
      </c>
      <c r="BP113" s="11">
        <f t="shared" ref="BP113" si="859">BO119</f>
        <v>164542.10752555431</v>
      </c>
      <c r="BQ113" s="11">
        <f t="shared" ref="BQ113" si="860">BP119</f>
        <v>39624.929999999993</v>
      </c>
      <c r="BR113" s="11">
        <f t="shared" ref="BR113" si="861">BQ119</f>
        <v>45815.789999999994</v>
      </c>
      <c r="BS113" s="11">
        <f t="shared" ref="BS113" si="862">BR119</f>
        <v>52144.289999999994</v>
      </c>
      <c r="BT113" s="11">
        <f t="shared" ref="BT113" si="863">BS119</f>
        <v>57107.34</v>
      </c>
      <c r="BU113" s="11">
        <f t="shared" ref="BU113" si="864">BT119</f>
        <v>60134.53</v>
      </c>
      <c r="BV113" s="11">
        <f t="shared" ref="BV113" si="865">BU119</f>
        <v>62701.85</v>
      </c>
      <c r="BW113" s="11">
        <f t="shared" ref="BW113" si="866">BV119</f>
        <v>64801.32</v>
      </c>
      <c r="BX113" s="11">
        <f t="shared" ref="BX113" si="867">BW119</f>
        <v>66607.31</v>
      </c>
      <c r="BY113" s="11">
        <f t="shared" ref="BY113" si="868">BX119</f>
        <v>68490.02</v>
      </c>
      <c r="BZ113" s="11">
        <f t="shared" ref="BZ113" si="869">BY119</f>
        <v>70035.360000000001</v>
      </c>
      <c r="CA113" s="11">
        <f t="shared" ref="CA113" si="870">BZ119</f>
        <v>71039.28</v>
      </c>
      <c r="CB113" s="11">
        <f t="shared" ref="CB113" si="871">CA119</f>
        <v>71551.539999999994</v>
      </c>
      <c r="CC113" s="11">
        <f t="shared" ref="CC113" si="872">CB119</f>
        <v>4597.179999999993</v>
      </c>
      <c r="CD113" s="11">
        <f t="shared" ref="CD113" si="873">CC119</f>
        <v>2654.1499999999933</v>
      </c>
      <c r="CE113" s="11">
        <f t="shared" ref="CE113" si="874">CD119</f>
        <v>-693.25000000000682</v>
      </c>
      <c r="CF113" s="11">
        <f t="shared" ref="CF113" si="875">CE119</f>
        <v>-4859.4200000000073</v>
      </c>
      <c r="CG113" s="11">
        <f t="shared" ref="CG113" si="876">CF119</f>
        <v>-10110.790000000008</v>
      </c>
      <c r="CH113" s="11">
        <f t="shared" ref="CH113" si="877">CG119</f>
        <v>-16054.950000000008</v>
      </c>
      <c r="CI113" s="11">
        <f t="shared" ref="CI113" si="878">CH119</f>
        <v>-22352.960000000006</v>
      </c>
      <c r="CJ113" s="11">
        <f t="shared" ref="CJ113" si="879">CI119</f>
        <v>-28618.620000000006</v>
      </c>
      <c r="CK113" s="11">
        <f t="shared" ref="CK113" si="880">CJ119</f>
        <v>-34177.590000000004</v>
      </c>
      <c r="CL113" s="11">
        <f t="shared" ref="CL113" si="881">CK119</f>
        <v>-40426.850000000006</v>
      </c>
      <c r="CM113" s="11">
        <f t="shared" ref="CM113" si="882">CL119</f>
        <v>-46935.16</v>
      </c>
      <c r="CN113" s="11">
        <f t="shared" ref="CN113" si="883">CM119</f>
        <v>-52925.090000000004</v>
      </c>
      <c r="CO113" s="11">
        <f t="shared" ref="CO113" si="884">CN119</f>
        <v>-29979.219999999998</v>
      </c>
      <c r="CP113" s="11">
        <f t="shared" ref="CP113" si="885">CO119</f>
        <v>-37063.43</v>
      </c>
      <c r="CQ113" s="11">
        <f t="shared" ref="CQ113" si="886">CP119</f>
        <v>-43415.82</v>
      </c>
      <c r="CR113" s="11">
        <f t="shared" ref="CR113" si="887">CQ119</f>
        <v>-50315.68</v>
      </c>
      <c r="CS113" s="11">
        <f t="shared" ref="CS113" si="888">CR119</f>
        <v>-57567.08</v>
      </c>
      <c r="CT113" s="11">
        <f t="shared" ref="CT113" si="889">CS119</f>
        <v>-64646.340000000004</v>
      </c>
      <c r="CU113" s="11">
        <f t="shared" ref="CU113" si="890">CT119</f>
        <v>-71710.37000000001</v>
      </c>
      <c r="CV113" s="11">
        <f t="shared" ref="CV113" si="891">CU119</f>
        <v>-78166.700000000012</v>
      </c>
      <c r="CW113" s="11">
        <f t="shared" ref="CW113" si="892">CV119</f>
        <v>-83593.63</v>
      </c>
      <c r="CX113" s="11">
        <f t="shared" ref="CX113" si="893">CW119</f>
        <v>-88478.36</v>
      </c>
      <c r="CY113" s="11">
        <f t="shared" ref="CY113" si="894">CX119</f>
        <v>-93527.37</v>
      </c>
      <c r="CZ113" s="11">
        <f t="shared" ref="CZ113" si="895">CY119</f>
        <v>-98769.67</v>
      </c>
      <c r="DA113" s="11">
        <f t="shared" ref="DA113" si="896">CZ119</f>
        <v>-26136.849999999991</v>
      </c>
      <c r="DB113" s="11">
        <f t="shared" ref="DB113" si="897">DA119</f>
        <v>-31818.03999999999</v>
      </c>
      <c r="DC113" s="11">
        <f t="shared" ref="DC113" si="898">DB119</f>
        <v>-38178.299999999988</v>
      </c>
      <c r="DD113" s="11">
        <f t="shared" ref="DD113" si="899">DC119</f>
        <v>-45020.209999999992</v>
      </c>
      <c r="DE113" s="11">
        <f t="shared" ref="DE113" si="900">DD119</f>
        <v>-51942.51999999999</v>
      </c>
      <c r="DF113" s="11">
        <f t="shared" ref="DF113" si="901">DE119</f>
        <v>-59201.899999999987</v>
      </c>
      <c r="DG113" s="11">
        <f t="shared" ref="DG113" si="902">DF119</f>
        <v>-66429.809999999983</v>
      </c>
      <c r="DH113" s="11">
        <f t="shared" ref="DH113" si="903">DG119</f>
        <v>-73378.139999999985</v>
      </c>
      <c r="DI113" s="11">
        <f t="shared" ref="DI113" si="904">DH119</f>
        <v>-79887.739999999991</v>
      </c>
      <c r="DJ113" s="11">
        <f t="shared" ref="DJ113" si="905">DI119</f>
        <v>-86170.95</v>
      </c>
      <c r="DK113" s="11">
        <f t="shared" si="854"/>
        <v>-92583.599999999991</v>
      </c>
      <c r="DL113" s="11">
        <f t="shared" ref="DL113" si="906">DK119</f>
        <v>-99378.95</v>
      </c>
      <c r="DM113" s="11">
        <f t="shared" ref="DM113" si="907">DL119</f>
        <v>-33331.410000000018</v>
      </c>
      <c r="DN113" s="11">
        <f t="shared" ref="DN113" si="908">DM119</f>
        <v>-40956.750000000015</v>
      </c>
      <c r="DO113" s="11">
        <f t="shared" ref="DO113" si="909">DN119</f>
        <v>-50417.560000000012</v>
      </c>
      <c r="DP113" s="11">
        <f t="shared" ref="DP113" si="910">DO119</f>
        <v>-60807.590000000011</v>
      </c>
      <c r="DQ113" s="11">
        <f t="shared" ref="DQ113" si="911">DP119</f>
        <v>-71274.960000000006</v>
      </c>
      <c r="DR113" s="11">
        <f t="shared" ref="DR113" si="912">DQ119</f>
        <v>-85959.5</v>
      </c>
      <c r="DS113" s="11">
        <f t="shared" ref="DS113" si="913">DR119</f>
        <v>-101160.15</v>
      </c>
      <c r="DT113" s="11">
        <f t="shared" ref="DT113" si="914">DS119</f>
        <v>-116492.65999999999</v>
      </c>
      <c r="DU113" s="11">
        <f t="shared" ref="DU113" si="915">DT119</f>
        <v>-135324.04999999999</v>
      </c>
      <c r="DV113" s="11">
        <f t="shared" ref="DV113" si="916">DU119</f>
        <v>-153306.78</v>
      </c>
      <c r="DW113" s="11">
        <f t="shared" ref="DW113" si="917">DV119</f>
        <v>-153306.78</v>
      </c>
    </row>
    <row r="114" spans="1:128" x14ac:dyDescent="0.2">
      <c r="A114" s="112"/>
      <c r="B114" s="111" t="s">
        <v>142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0</v>
      </c>
      <c r="AK114" s="15">
        <v>0</v>
      </c>
      <c r="AL114" s="15">
        <v>0</v>
      </c>
      <c r="AM114" s="15">
        <v>0</v>
      </c>
      <c r="AN114" s="15">
        <v>0</v>
      </c>
      <c r="AO114" s="15">
        <v>0</v>
      </c>
      <c r="AP114" s="15">
        <v>0</v>
      </c>
      <c r="AQ114" s="15">
        <v>0</v>
      </c>
      <c r="AR114" s="15">
        <v>0</v>
      </c>
      <c r="AS114" s="15">
        <v>0</v>
      </c>
      <c r="AT114" s="15">
        <v>0</v>
      </c>
      <c r="AU114" s="15">
        <v>0</v>
      </c>
      <c r="AV114" s="15">
        <v>0</v>
      </c>
      <c r="AW114" s="15">
        <v>0</v>
      </c>
      <c r="AX114" s="15">
        <v>0</v>
      </c>
      <c r="AY114" s="15">
        <v>0</v>
      </c>
      <c r="AZ114" s="15">
        <v>0</v>
      </c>
      <c r="BA114" s="15">
        <v>0</v>
      </c>
      <c r="BB114" s="15">
        <v>0</v>
      </c>
      <c r="BC114" s="15">
        <v>0</v>
      </c>
      <c r="BD114" s="15">
        <v>0</v>
      </c>
      <c r="BE114" s="15">
        <v>0</v>
      </c>
      <c r="BF114" s="15">
        <v>0</v>
      </c>
      <c r="BG114" s="15">
        <v>0</v>
      </c>
      <c r="BH114" s="15">
        <v>0</v>
      </c>
      <c r="BI114" s="15">
        <v>0</v>
      </c>
      <c r="BJ114" s="15">
        <v>0</v>
      </c>
      <c r="BK114" s="15">
        <v>0</v>
      </c>
      <c r="BL114" s="15">
        <v>0</v>
      </c>
      <c r="BM114" s="15">
        <v>0</v>
      </c>
      <c r="BN114" s="15">
        <v>0</v>
      </c>
      <c r="BO114" s="15">
        <v>0</v>
      </c>
      <c r="BP114" s="15">
        <v>-132395.48752555432</v>
      </c>
      <c r="BQ114" s="15">
        <v>0</v>
      </c>
      <c r="BR114" s="15">
        <v>0</v>
      </c>
      <c r="BS114" s="15">
        <v>0</v>
      </c>
      <c r="BT114" s="15">
        <v>0</v>
      </c>
      <c r="BU114" s="15">
        <v>0</v>
      </c>
      <c r="BV114" s="15">
        <v>0</v>
      </c>
      <c r="BW114" s="15">
        <v>0</v>
      </c>
      <c r="BX114" s="15">
        <v>0</v>
      </c>
      <c r="BY114" s="15">
        <v>0</v>
      </c>
      <c r="BZ114" s="15">
        <v>0</v>
      </c>
      <c r="CA114" s="15">
        <v>0</v>
      </c>
      <c r="CB114" s="15">
        <v>-66607.31</v>
      </c>
      <c r="CC114" s="15">
        <v>0</v>
      </c>
      <c r="CD114" s="15">
        <v>0</v>
      </c>
      <c r="CE114" s="15">
        <v>0</v>
      </c>
      <c r="CF114" s="15">
        <v>0</v>
      </c>
      <c r="CG114" s="15">
        <v>0</v>
      </c>
      <c r="CH114" s="15">
        <v>0</v>
      </c>
      <c r="CI114" s="15">
        <v>0</v>
      </c>
      <c r="CJ114" s="15">
        <v>0</v>
      </c>
      <c r="CK114" s="15">
        <v>0</v>
      </c>
      <c r="CL114" s="15">
        <v>0</v>
      </c>
      <c r="CM114" s="15">
        <v>0</v>
      </c>
      <c r="CN114" s="15">
        <v>28618.620000000006</v>
      </c>
      <c r="CO114" s="15">
        <v>0</v>
      </c>
      <c r="CP114" s="15">
        <v>0</v>
      </c>
      <c r="CQ114" s="15">
        <v>0</v>
      </c>
      <c r="CR114" s="15">
        <v>0</v>
      </c>
      <c r="CS114" s="15">
        <v>0</v>
      </c>
      <c r="CT114" s="15">
        <v>0</v>
      </c>
      <c r="CU114" s="15">
        <v>0</v>
      </c>
      <c r="CV114" s="15">
        <v>0</v>
      </c>
      <c r="CW114" s="15">
        <v>0</v>
      </c>
      <c r="CX114" s="15">
        <v>0</v>
      </c>
      <c r="CY114" s="15">
        <v>0</v>
      </c>
      <c r="CZ114" s="15">
        <v>78166.700000000012</v>
      </c>
      <c r="DA114" s="15">
        <v>0</v>
      </c>
      <c r="DB114" s="15">
        <v>0</v>
      </c>
      <c r="DC114" s="15">
        <v>0</v>
      </c>
      <c r="DD114" s="15">
        <v>0</v>
      </c>
      <c r="DE114" s="15">
        <v>0</v>
      </c>
      <c r="DF114" s="15">
        <v>0</v>
      </c>
      <c r="DG114" s="15">
        <v>0</v>
      </c>
      <c r="DH114" s="15">
        <v>0</v>
      </c>
      <c r="DI114" s="15">
        <v>0</v>
      </c>
      <c r="DJ114" s="15">
        <v>0</v>
      </c>
      <c r="DK114" s="15">
        <v>0</v>
      </c>
      <c r="DL114" s="14">
        <v>73378.139999999985</v>
      </c>
      <c r="DM114" s="13">
        <v>0</v>
      </c>
      <c r="DN114" s="13">
        <v>0</v>
      </c>
      <c r="DO114" s="13">
        <v>0</v>
      </c>
      <c r="DP114" s="13">
        <v>0</v>
      </c>
      <c r="DQ114" s="13">
        <v>0</v>
      </c>
      <c r="DR114" s="13">
        <v>0</v>
      </c>
      <c r="DS114" s="13">
        <v>0</v>
      </c>
      <c r="DT114" s="13">
        <v>0</v>
      </c>
      <c r="DU114" s="13">
        <v>0</v>
      </c>
      <c r="DV114" s="13"/>
      <c r="DW114" s="13"/>
    </row>
    <row r="115" spans="1:128" x14ac:dyDescent="0.2">
      <c r="A115" s="112"/>
      <c r="B115" s="111" t="s">
        <v>157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15">
        <v>0</v>
      </c>
      <c r="AL115" s="15">
        <v>0</v>
      </c>
      <c r="AM115" s="15">
        <v>0</v>
      </c>
      <c r="AN115" s="15">
        <v>0</v>
      </c>
      <c r="AO115" s="15">
        <v>0</v>
      </c>
      <c r="AP115" s="15">
        <v>0</v>
      </c>
      <c r="AQ115" s="15">
        <v>0</v>
      </c>
      <c r="AR115" s="15">
        <v>0</v>
      </c>
      <c r="AS115" s="15">
        <v>0</v>
      </c>
      <c r="AT115" s="15">
        <v>0</v>
      </c>
      <c r="AU115" s="15">
        <v>0</v>
      </c>
      <c r="AV115" s="15">
        <v>0</v>
      </c>
      <c r="AW115" s="15">
        <v>0</v>
      </c>
      <c r="AX115" s="15">
        <v>0</v>
      </c>
      <c r="AY115" s="15">
        <v>0</v>
      </c>
      <c r="AZ115" s="15">
        <v>0</v>
      </c>
      <c r="BA115" s="15">
        <v>0</v>
      </c>
      <c r="BB115" s="15">
        <v>0</v>
      </c>
      <c r="BC115" s="15">
        <v>0</v>
      </c>
      <c r="BD115" s="15">
        <v>0</v>
      </c>
      <c r="BE115" s="15">
        <v>0</v>
      </c>
      <c r="BF115" s="15">
        <v>0</v>
      </c>
      <c r="BG115" s="15">
        <v>0</v>
      </c>
      <c r="BH115" s="15">
        <v>0</v>
      </c>
      <c r="BI115" s="15">
        <v>0</v>
      </c>
      <c r="BJ115" s="15">
        <v>0</v>
      </c>
      <c r="BK115" s="15">
        <v>0</v>
      </c>
      <c r="BL115" s="15">
        <v>132297.41744999998</v>
      </c>
      <c r="BM115" s="15">
        <v>0</v>
      </c>
      <c r="BN115" s="15">
        <v>0</v>
      </c>
      <c r="BO115" s="15">
        <v>0</v>
      </c>
      <c r="BP115" s="15">
        <v>0</v>
      </c>
      <c r="BQ115" s="15">
        <v>0</v>
      </c>
      <c r="BR115" s="15">
        <v>0</v>
      </c>
      <c r="BS115" s="15">
        <v>0</v>
      </c>
      <c r="BT115" s="15">
        <v>0</v>
      </c>
      <c r="BU115" s="15">
        <v>0</v>
      </c>
      <c r="BV115" s="15">
        <v>0</v>
      </c>
      <c r="BW115" s="15">
        <v>0</v>
      </c>
      <c r="BX115" s="15">
        <v>0</v>
      </c>
      <c r="BY115" s="15">
        <v>0</v>
      </c>
      <c r="BZ115" s="15">
        <v>0</v>
      </c>
      <c r="CA115" s="15">
        <v>0</v>
      </c>
      <c r="CB115" s="15">
        <v>0</v>
      </c>
      <c r="CC115" s="15">
        <v>0</v>
      </c>
      <c r="CD115" s="15">
        <v>0</v>
      </c>
      <c r="CE115" s="15">
        <v>0</v>
      </c>
      <c r="CF115" s="15">
        <v>0</v>
      </c>
      <c r="CG115" s="15">
        <v>0</v>
      </c>
      <c r="CH115" s="15">
        <v>0</v>
      </c>
      <c r="CI115" s="15">
        <v>0</v>
      </c>
      <c r="CJ115" s="15">
        <v>0</v>
      </c>
      <c r="CK115" s="15">
        <v>0</v>
      </c>
      <c r="CL115" s="15">
        <v>0</v>
      </c>
      <c r="CM115" s="15">
        <v>0</v>
      </c>
      <c r="CN115" s="15">
        <v>0</v>
      </c>
      <c r="CO115" s="15">
        <v>0</v>
      </c>
      <c r="CP115" s="15">
        <v>0</v>
      </c>
      <c r="CQ115" s="15">
        <v>0</v>
      </c>
      <c r="CR115" s="15">
        <v>0</v>
      </c>
      <c r="CS115" s="15">
        <v>0</v>
      </c>
      <c r="CT115" s="15">
        <v>0</v>
      </c>
      <c r="CU115" s="15">
        <v>0</v>
      </c>
      <c r="CV115" s="15">
        <v>0</v>
      </c>
      <c r="CW115" s="15">
        <v>0</v>
      </c>
      <c r="CX115" s="15">
        <v>0</v>
      </c>
      <c r="CY115" s="15">
        <v>0</v>
      </c>
      <c r="CZ115" s="15">
        <v>0</v>
      </c>
      <c r="DA115" s="15">
        <v>0</v>
      </c>
      <c r="DB115" s="15">
        <v>0</v>
      </c>
      <c r="DC115" s="15">
        <v>0</v>
      </c>
      <c r="DD115" s="15">
        <v>0</v>
      </c>
      <c r="DE115" s="15">
        <v>0</v>
      </c>
      <c r="DF115" s="15">
        <v>0</v>
      </c>
      <c r="DG115" s="15">
        <v>0</v>
      </c>
      <c r="DH115" s="15">
        <v>0</v>
      </c>
      <c r="DI115" s="15">
        <v>0</v>
      </c>
      <c r="DJ115" s="15">
        <v>0</v>
      </c>
      <c r="DK115" s="15">
        <v>0</v>
      </c>
      <c r="DL115" s="15">
        <v>0</v>
      </c>
      <c r="DM115" s="13">
        <v>0</v>
      </c>
      <c r="DN115" s="13">
        <v>0</v>
      </c>
      <c r="DO115" s="13">
        <v>0</v>
      </c>
      <c r="DP115" s="13">
        <v>0</v>
      </c>
      <c r="DQ115" s="13">
        <v>0</v>
      </c>
      <c r="DR115" s="13">
        <v>0</v>
      </c>
      <c r="DS115" s="13">
        <v>0</v>
      </c>
      <c r="DT115" s="13">
        <v>0</v>
      </c>
      <c r="DU115" s="13">
        <v>0</v>
      </c>
      <c r="DV115" s="13"/>
      <c r="DW115" s="13"/>
    </row>
    <row r="116" spans="1:128" s="111" customFormat="1" x14ac:dyDescent="0.2">
      <c r="A116" s="112"/>
      <c r="B116" s="111" t="s">
        <v>320</v>
      </c>
      <c r="C116" s="7"/>
      <c r="D116" s="116">
        <v>0</v>
      </c>
      <c r="E116" s="116">
        <v>0</v>
      </c>
      <c r="F116" s="116">
        <v>0</v>
      </c>
      <c r="G116" s="116">
        <v>0</v>
      </c>
      <c r="H116" s="116">
        <v>0</v>
      </c>
      <c r="I116" s="116">
        <v>0</v>
      </c>
      <c r="J116" s="116">
        <v>0</v>
      </c>
      <c r="K116" s="116">
        <v>0</v>
      </c>
      <c r="L116" s="116">
        <v>0</v>
      </c>
      <c r="M116" s="116">
        <v>0</v>
      </c>
      <c r="N116" s="116">
        <v>0</v>
      </c>
      <c r="O116" s="116">
        <v>0</v>
      </c>
      <c r="P116" s="116">
        <v>0</v>
      </c>
      <c r="Q116" s="116">
        <v>0</v>
      </c>
      <c r="R116" s="116">
        <v>0</v>
      </c>
      <c r="S116" s="116">
        <v>0</v>
      </c>
      <c r="T116" s="116">
        <v>0</v>
      </c>
      <c r="U116" s="116">
        <v>0</v>
      </c>
      <c r="V116" s="116">
        <v>0</v>
      </c>
      <c r="W116" s="116">
        <v>0</v>
      </c>
      <c r="X116" s="116">
        <v>0</v>
      </c>
      <c r="Y116" s="116">
        <v>0</v>
      </c>
      <c r="Z116" s="116">
        <v>0</v>
      </c>
      <c r="AA116" s="116">
        <v>0</v>
      </c>
      <c r="AB116" s="116">
        <v>0</v>
      </c>
      <c r="AC116" s="116">
        <v>0</v>
      </c>
      <c r="AD116" s="116">
        <v>0</v>
      </c>
      <c r="AE116" s="116">
        <v>0</v>
      </c>
      <c r="AF116" s="116">
        <v>0</v>
      </c>
      <c r="AG116" s="116">
        <v>0</v>
      </c>
      <c r="AH116" s="116">
        <v>0</v>
      </c>
      <c r="AI116" s="116">
        <v>0</v>
      </c>
      <c r="AJ116" s="116">
        <v>0</v>
      </c>
      <c r="AK116" s="116">
        <v>0</v>
      </c>
      <c r="AL116" s="116">
        <v>0</v>
      </c>
      <c r="AM116" s="116">
        <v>0</v>
      </c>
      <c r="AN116" s="116">
        <v>0</v>
      </c>
      <c r="AO116" s="116">
        <v>0</v>
      </c>
      <c r="AP116" s="116">
        <v>0</v>
      </c>
      <c r="AQ116" s="116">
        <v>0</v>
      </c>
      <c r="AR116" s="116">
        <v>0</v>
      </c>
      <c r="AS116" s="116">
        <v>0</v>
      </c>
      <c r="AT116" s="116">
        <v>0</v>
      </c>
      <c r="AU116" s="116">
        <v>0</v>
      </c>
      <c r="AV116" s="116">
        <v>0</v>
      </c>
      <c r="AW116" s="116">
        <v>0</v>
      </c>
      <c r="AX116" s="116">
        <v>0</v>
      </c>
      <c r="AY116" s="116">
        <v>0</v>
      </c>
      <c r="AZ116" s="116">
        <v>0</v>
      </c>
      <c r="BA116" s="116">
        <v>0</v>
      </c>
      <c r="BB116" s="116">
        <v>0</v>
      </c>
      <c r="BC116" s="116">
        <v>0</v>
      </c>
      <c r="BD116" s="116">
        <v>0</v>
      </c>
      <c r="BE116" s="116">
        <v>0</v>
      </c>
      <c r="BF116" s="116">
        <v>0</v>
      </c>
      <c r="BG116" s="116">
        <v>0</v>
      </c>
      <c r="BH116" s="116">
        <v>0</v>
      </c>
      <c r="BI116" s="116">
        <v>0</v>
      </c>
      <c r="BJ116" s="116">
        <v>0</v>
      </c>
      <c r="BK116" s="116">
        <v>0</v>
      </c>
      <c r="BL116" s="116">
        <v>0</v>
      </c>
      <c r="BM116" s="116">
        <v>0</v>
      </c>
      <c r="BN116" s="116">
        <v>0</v>
      </c>
      <c r="BO116" s="116">
        <v>0</v>
      </c>
      <c r="BP116" s="116">
        <v>0</v>
      </c>
      <c r="BQ116" s="116">
        <v>0</v>
      </c>
      <c r="BR116" s="116">
        <v>0</v>
      </c>
      <c r="BS116" s="116">
        <v>0</v>
      </c>
      <c r="BT116" s="116">
        <v>0</v>
      </c>
      <c r="BU116" s="116">
        <v>0</v>
      </c>
      <c r="BV116" s="116">
        <v>0</v>
      </c>
      <c r="BW116" s="116">
        <v>0</v>
      </c>
      <c r="BX116" s="116">
        <v>0</v>
      </c>
      <c r="BY116" s="116">
        <v>0</v>
      </c>
      <c r="BZ116" s="116">
        <v>0</v>
      </c>
      <c r="CA116" s="116">
        <v>0</v>
      </c>
      <c r="CB116" s="116">
        <v>0</v>
      </c>
      <c r="CC116" s="116">
        <v>0</v>
      </c>
      <c r="CD116" s="116">
        <v>0</v>
      </c>
      <c r="CE116" s="116">
        <v>0</v>
      </c>
      <c r="CF116" s="116">
        <v>0</v>
      </c>
      <c r="CG116" s="116">
        <v>0</v>
      </c>
      <c r="CH116" s="116">
        <v>0</v>
      </c>
      <c r="CI116" s="116">
        <v>0</v>
      </c>
      <c r="CJ116" s="116">
        <v>0</v>
      </c>
      <c r="CK116" s="116">
        <v>0</v>
      </c>
      <c r="CL116" s="116">
        <v>0</v>
      </c>
      <c r="CM116" s="116">
        <v>-361.81</v>
      </c>
      <c r="CN116" s="15">
        <v>0</v>
      </c>
      <c r="CO116" s="15">
        <v>0</v>
      </c>
      <c r="CP116" s="15">
        <v>0</v>
      </c>
      <c r="CQ116" s="15">
        <v>0</v>
      </c>
      <c r="CR116" s="15">
        <v>0</v>
      </c>
      <c r="CS116" s="15">
        <v>0</v>
      </c>
      <c r="CT116" s="15">
        <v>0</v>
      </c>
      <c r="CU116" s="15">
        <v>0</v>
      </c>
      <c r="CV116" s="15">
        <v>0</v>
      </c>
      <c r="CW116" s="15">
        <v>0</v>
      </c>
      <c r="CX116" s="15">
        <v>0</v>
      </c>
      <c r="CY116" s="15">
        <v>0</v>
      </c>
      <c r="CZ116" s="15">
        <v>0</v>
      </c>
      <c r="DA116" s="15">
        <v>0</v>
      </c>
      <c r="DB116" s="15">
        <v>0</v>
      </c>
      <c r="DC116" s="15">
        <v>0</v>
      </c>
      <c r="DD116" s="15">
        <v>0</v>
      </c>
      <c r="DE116" s="15">
        <v>0</v>
      </c>
      <c r="DF116" s="15">
        <v>0</v>
      </c>
      <c r="DG116" s="15">
        <v>0</v>
      </c>
      <c r="DH116" s="116">
        <v>0</v>
      </c>
      <c r="DI116" s="116">
        <v>0</v>
      </c>
      <c r="DJ116" s="116">
        <v>0</v>
      </c>
      <c r="DK116" s="116">
        <v>0</v>
      </c>
      <c r="DL116" s="15">
        <v>0</v>
      </c>
      <c r="DM116" s="15">
        <v>0</v>
      </c>
      <c r="DN116" s="15">
        <v>0</v>
      </c>
      <c r="DO116" s="15">
        <v>0</v>
      </c>
      <c r="DP116" s="15">
        <v>0</v>
      </c>
      <c r="DQ116" s="15">
        <v>0</v>
      </c>
      <c r="DR116" s="15">
        <v>0</v>
      </c>
      <c r="DS116" s="15">
        <v>0</v>
      </c>
      <c r="DT116" s="15">
        <v>0</v>
      </c>
      <c r="DU116" s="15">
        <v>0</v>
      </c>
      <c r="DV116" s="15"/>
      <c r="DW116" s="15"/>
      <c r="DX116" s="112"/>
    </row>
    <row r="117" spans="1:128" x14ac:dyDescent="0.2">
      <c r="A117" s="111"/>
      <c r="B117" s="111" t="s">
        <v>155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0</v>
      </c>
      <c r="AJ117" s="15">
        <v>0</v>
      </c>
      <c r="AK117" s="15">
        <v>0</v>
      </c>
      <c r="AL117" s="15">
        <v>0</v>
      </c>
      <c r="AM117" s="15">
        <v>0</v>
      </c>
      <c r="AN117" s="15">
        <v>0</v>
      </c>
      <c r="AO117" s="15">
        <v>0</v>
      </c>
      <c r="AP117" s="15">
        <v>0</v>
      </c>
      <c r="AQ117" s="15">
        <v>0</v>
      </c>
      <c r="AR117" s="15">
        <v>0</v>
      </c>
      <c r="AS117" s="15">
        <v>0</v>
      </c>
      <c r="AT117" s="15">
        <v>0</v>
      </c>
      <c r="AU117" s="15">
        <v>0</v>
      </c>
      <c r="AV117" s="15">
        <v>0</v>
      </c>
      <c r="AW117" s="15">
        <v>0</v>
      </c>
      <c r="AX117" s="15">
        <v>0</v>
      </c>
      <c r="AY117" s="15">
        <v>0</v>
      </c>
      <c r="AZ117" s="15">
        <v>0</v>
      </c>
      <c r="BA117" s="15">
        <v>0</v>
      </c>
      <c r="BB117" s="15">
        <v>0</v>
      </c>
      <c r="BC117" s="15">
        <v>0</v>
      </c>
      <c r="BD117" s="15">
        <v>0</v>
      </c>
      <c r="BE117" s="15">
        <v>0</v>
      </c>
      <c r="BF117" s="15">
        <v>0</v>
      </c>
      <c r="BG117" s="15">
        <v>0</v>
      </c>
      <c r="BH117" s="15">
        <v>0</v>
      </c>
      <c r="BI117" s="15">
        <v>0</v>
      </c>
      <c r="BJ117" s="15">
        <v>0</v>
      </c>
      <c r="BK117" s="15">
        <v>98.070075554343177</v>
      </c>
      <c r="BL117" s="15">
        <v>5141.49</v>
      </c>
      <c r="BM117" s="15">
        <v>9351.2000000000007</v>
      </c>
      <c r="BN117" s="15">
        <v>8766.66</v>
      </c>
      <c r="BO117" s="15">
        <v>8887.27</v>
      </c>
      <c r="BP117" s="15">
        <v>7478.31</v>
      </c>
      <c r="BQ117" s="15">
        <v>6190.86</v>
      </c>
      <c r="BR117" s="15">
        <v>6328.5</v>
      </c>
      <c r="BS117" s="15">
        <v>4963.05</v>
      </c>
      <c r="BT117" s="15">
        <v>3027.19</v>
      </c>
      <c r="BU117" s="15">
        <v>2567.3200000000002</v>
      </c>
      <c r="BV117" s="15">
        <v>2099.4699999999998</v>
      </c>
      <c r="BW117" s="15">
        <v>1805.99</v>
      </c>
      <c r="BX117" s="15">
        <v>1882.71</v>
      </c>
      <c r="BY117" s="15">
        <v>1545.34</v>
      </c>
      <c r="BZ117" s="15">
        <v>1003.92</v>
      </c>
      <c r="CA117" s="15">
        <v>512.26</v>
      </c>
      <c r="CB117" s="15">
        <v>-347.05</v>
      </c>
      <c r="CC117" s="15">
        <v>-1943.03</v>
      </c>
      <c r="CD117" s="15">
        <v>-3347.4</v>
      </c>
      <c r="CE117" s="15">
        <v>-4166.17</v>
      </c>
      <c r="CF117" s="15">
        <v>-5251.37</v>
      </c>
      <c r="CG117" s="15">
        <v>-5944.16</v>
      </c>
      <c r="CH117" s="15">
        <v>-6298.01</v>
      </c>
      <c r="CI117" s="15">
        <v>-6265.66</v>
      </c>
      <c r="CJ117" s="15">
        <v>-5558.97</v>
      </c>
      <c r="CK117" s="15">
        <v>-6249.26</v>
      </c>
      <c r="CL117" s="15">
        <v>-6508.31</v>
      </c>
      <c r="CM117" s="15">
        <v>-5628.12</v>
      </c>
      <c r="CN117" s="15">
        <v>-5672.75</v>
      </c>
      <c r="CO117" s="15">
        <v>-7084.21</v>
      </c>
      <c r="CP117" s="15">
        <v>-6352.39</v>
      </c>
      <c r="CQ117" s="15">
        <v>-6899.86</v>
      </c>
      <c r="CR117" s="15">
        <v>-7251.4</v>
      </c>
      <c r="CS117" s="15">
        <v>-7079.26</v>
      </c>
      <c r="CT117" s="15">
        <v>-7064.03</v>
      </c>
      <c r="CU117" s="15">
        <v>-6456.33</v>
      </c>
      <c r="CV117" s="15">
        <v>-5426.93</v>
      </c>
      <c r="CW117" s="15">
        <v>-4884.7299999999996</v>
      </c>
      <c r="CX117" s="15">
        <v>-5049.01</v>
      </c>
      <c r="CY117" s="15">
        <v>-5242.3</v>
      </c>
      <c r="CZ117" s="15">
        <v>-5533.88</v>
      </c>
      <c r="DA117" s="15">
        <v>-5681.19</v>
      </c>
      <c r="DB117" s="15">
        <v>-6360.26</v>
      </c>
      <c r="DC117" s="15">
        <v>-6841.91</v>
      </c>
      <c r="DD117" s="15">
        <v>-6922.31</v>
      </c>
      <c r="DE117" s="15">
        <v>-7259.38</v>
      </c>
      <c r="DF117" s="15">
        <v>-7227.91</v>
      </c>
      <c r="DG117" s="15">
        <v>-6948.33</v>
      </c>
      <c r="DH117" s="14">
        <f>'Sch 41&amp;86 Deferral Calc'!C16</f>
        <v>-6509.6</v>
      </c>
      <c r="DI117" s="14">
        <f>'Sch 41&amp;86 Deferral Calc'!D16</f>
        <v>-6283.21</v>
      </c>
      <c r="DJ117" s="14">
        <f>'Sch 41&amp;86 Deferral Calc'!E16</f>
        <v>-6412.65</v>
      </c>
      <c r="DK117" s="14">
        <f>'Sch 41&amp;86 Deferral Calc'!F16</f>
        <v>-6795.35</v>
      </c>
      <c r="DL117" s="14">
        <f>'Sch 41&amp;86 Deferral Calc'!G16</f>
        <v>-7330.6</v>
      </c>
      <c r="DM117" s="14">
        <f>'Sch 41&amp;86 Deferral Calc'!H16</f>
        <v>-7625.34</v>
      </c>
      <c r="DN117" s="14">
        <f>'Sch 41&amp;86 Deferral Calc'!I16</f>
        <v>-9460.81</v>
      </c>
      <c r="DO117" s="14">
        <f>'Sch 41&amp;86 Deferral Calc'!J16</f>
        <v>-10390.030000000001</v>
      </c>
      <c r="DP117" s="14">
        <f>'Sch 41&amp;86 Deferral Calc'!K16</f>
        <v>-10467.370000000001</v>
      </c>
      <c r="DQ117" s="14">
        <f>'Sch 41&amp;86 Deferral Calc'!L16</f>
        <v>-14684.54</v>
      </c>
      <c r="DR117" s="14">
        <f>'Sch 41&amp;86 Deferral Calc'!M16</f>
        <v>-15200.65</v>
      </c>
      <c r="DS117" s="14">
        <f>'Sch 41&amp;86 Deferral Calc'!N16</f>
        <v>-15332.51</v>
      </c>
      <c r="DT117" s="14">
        <f>'Sch 41&amp;86 Deferral Calc'!O16+'Sch 41&amp;86 Deferral Calc'!P16</f>
        <v>-18831.39</v>
      </c>
      <c r="DU117" s="14">
        <f>'Sch 41&amp;86 Deferral Calc'!Q16</f>
        <v>-17982.73</v>
      </c>
      <c r="DV117" s="14"/>
      <c r="DW117" s="14"/>
    </row>
    <row r="118" spans="1:128" x14ac:dyDescent="0.2">
      <c r="B118" s="4" t="s">
        <v>144</v>
      </c>
      <c r="D118" s="16">
        <f t="shared" ref="D118:BK118" si="918">SUM(D114:D117)</f>
        <v>0</v>
      </c>
      <c r="E118" s="16">
        <f t="shared" si="918"/>
        <v>0</v>
      </c>
      <c r="F118" s="16">
        <f t="shared" si="918"/>
        <v>0</v>
      </c>
      <c r="G118" s="16">
        <f t="shared" si="918"/>
        <v>0</v>
      </c>
      <c r="H118" s="16">
        <f t="shared" si="918"/>
        <v>0</v>
      </c>
      <c r="I118" s="16">
        <f t="shared" si="918"/>
        <v>0</v>
      </c>
      <c r="J118" s="16">
        <f t="shared" si="918"/>
        <v>0</v>
      </c>
      <c r="K118" s="16">
        <f t="shared" si="918"/>
        <v>0</v>
      </c>
      <c r="L118" s="16">
        <f t="shared" si="918"/>
        <v>0</v>
      </c>
      <c r="M118" s="16">
        <f t="shared" si="918"/>
        <v>0</v>
      </c>
      <c r="N118" s="16">
        <f t="shared" si="918"/>
        <v>0</v>
      </c>
      <c r="O118" s="16">
        <f t="shared" si="918"/>
        <v>0</v>
      </c>
      <c r="P118" s="16">
        <f t="shared" si="918"/>
        <v>0</v>
      </c>
      <c r="Q118" s="16">
        <f t="shared" si="918"/>
        <v>0</v>
      </c>
      <c r="R118" s="16">
        <f t="shared" si="918"/>
        <v>0</v>
      </c>
      <c r="S118" s="16">
        <f t="shared" si="918"/>
        <v>0</v>
      </c>
      <c r="T118" s="16">
        <f t="shared" si="918"/>
        <v>0</v>
      </c>
      <c r="U118" s="16">
        <f t="shared" si="918"/>
        <v>0</v>
      </c>
      <c r="V118" s="16">
        <f t="shared" si="918"/>
        <v>0</v>
      </c>
      <c r="W118" s="16">
        <f t="shared" si="918"/>
        <v>0</v>
      </c>
      <c r="X118" s="16">
        <f t="shared" si="918"/>
        <v>0</v>
      </c>
      <c r="Y118" s="16">
        <f t="shared" si="918"/>
        <v>0</v>
      </c>
      <c r="Z118" s="16">
        <f t="shared" si="918"/>
        <v>0</v>
      </c>
      <c r="AA118" s="16">
        <f t="shared" si="918"/>
        <v>0</v>
      </c>
      <c r="AB118" s="16">
        <f t="shared" si="918"/>
        <v>0</v>
      </c>
      <c r="AC118" s="16">
        <f t="shared" si="918"/>
        <v>0</v>
      </c>
      <c r="AD118" s="16">
        <f t="shared" si="918"/>
        <v>0</v>
      </c>
      <c r="AE118" s="16">
        <f t="shared" si="918"/>
        <v>0</v>
      </c>
      <c r="AF118" s="16">
        <f t="shared" si="918"/>
        <v>0</v>
      </c>
      <c r="AG118" s="16">
        <f t="shared" si="918"/>
        <v>0</v>
      </c>
      <c r="AH118" s="16">
        <f t="shared" si="918"/>
        <v>0</v>
      </c>
      <c r="AI118" s="16">
        <f t="shared" si="918"/>
        <v>0</v>
      </c>
      <c r="AJ118" s="16">
        <f t="shared" si="918"/>
        <v>0</v>
      </c>
      <c r="AK118" s="16">
        <f t="shared" si="918"/>
        <v>0</v>
      </c>
      <c r="AL118" s="16">
        <f t="shared" si="918"/>
        <v>0</v>
      </c>
      <c r="AM118" s="16">
        <f t="shared" si="918"/>
        <v>0</v>
      </c>
      <c r="AN118" s="16">
        <f t="shared" si="918"/>
        <v>0</v>
      </c>
      <c r="AO118" s="16">
        <f t="shared" si="918"/>
        <v>0</v>
      </c>
      <c r="AP118" s="16">
        <f t="shared" si="918"/>
        <v>0</v>
      </c>
      <c r="AQ118" s="16">
        <f t="shared" si="918"/>
        <v>0</v>
      </c>
      <c r="AR118" s="16">
        <f t="shared" si="918"/>
        <v>0</v>
      </c>
      <c r="AS118" s="16">
        <f t="shared" si="918"/>
        <v>0</v>
      </c>
      <c r="AT118" s="16">
        <f t="shared" si="918"/>
        <v>0</v>
      </c>
      <c r="AU118" s="16">
        <f t="shared" si="918"/>
        <v>0</v>
      </c>
      <c r="AV118" s="16">
        <f t="shared" si="918"/>
        <v>0</v>
      </c>
      <c r="AW118" s="16">
        <f t="shared" si="918"/>
        <v>0</v>
      </c>
      <c r="AX118" s="16">
        <f t="shared" si="918"/>
        <v>0</v>
      </c>
      <c r="AY118" s="16">
        <f t="shared" si="918"/>
        <v>0</v>
      </c>
      <c r="AZ118" s="16">
        <f t="shared" si="918"/>
        <v>0</v>
      </c>
      <c r="BA118" s="16">
        <f t="shared" si="918"/>
        <v>0</v>
      </c>
      <c r="BB118" s="16">
        <f t="shared" si="918"/>
        <v>0</v>
      </c>
      <c r="BC118" s="16">
        <f t="shared" si="918"/>
        <v>0</v>
      </c>
      <c r="BD118" s="16">
        <f t="shared" si="918"/>
        <v>0</v>
      </c>
      <c r="BE118" s="16">
        <f t="shared" si="918"/>
        <v>0</v>
      </c>
      <c r="BF118" s="16">
        <f t="shared" si="918"/>
        <v>0</v>
      </c>
      <c r="BG118" s="16">
        <f t="shared" si="918"/>
        <v>0</v>
      </c>
      <c r="BH118" s="16">
        <f t="shared" si="918"/>
        <v>0</v>
      </c>
      <c r="BI118" s="16">
        <f t="shared" si="918"/>
        <v>0</v>
      </c>
      <c r="BJ118" s="16">
        <f t="shared" si="918"/>
        <v>0</v>
      </c>
      <c r="BK118" s="16">
        <f t="shared" si="918"/>
        <v>98.070075554343177</v>
      </c>
      <c r="BL118" s="16">
        <f t="shared" ref="BL118:BW118" si="919">SUM(BL114:BL117)</f>
        <v>137438.90744999997</v>
      </c>
      <c r="BM118" s="16">
        <f t="shared" si="919"/>
        <v>9351.2000000000007</v>
      </c>
      <c r="BN118" s="16">
        <f t="shared" si="919"/>
        <v>8766.66</v>
      </c>
      <c r="BO118" s="16">
        <f t="shared" si="919"/>
        <v>8887.27</v>
      </c>
      <c r="BP118" s="16">
        <f t="shared" si="919"/>
        <v>-124917.17752555432</v>
      </c>
      <c r="BQ118" s="16">
        <f t="shared" si="919"/>
        <v>6190.86</v>
      </c>
      <c r="BR118" s="16">
        <f t="shared" si="919"/>
        <v>6328.5</v>
      </c>
      <c r="BS118" s="16">
        <f t="shared" si="919"/>
        <v>4963.05</v>
      </c>
      <c r="BT118" s="16">
        <f t="shared" si="919"/>
        <v>3027.19</v>
      </c>
      <c r="BU118" s="16">
        <f t="shared" si="919"/>
        <v>2567.3200000000002</v>
      </c>
      <c r="BV118" s="16">
        <f t="shared" si="919"/>
        <v>2099.4699999999998</v>
      </c>
      <c r="BW118" s="16">
        <f t="shared" si="919"/>
        <v>1805.99</v>
      </c>
      <c r="BX118" s="16">
        <f t="shared" ref="BX118:CI118" si="920">SUM(BX114:BX117)</f>
        <v>1882.71</v>
      </c>
      <c r="BY118" s="16">
        <f t="shared" si="920"/>
        <v>1545.34</v>
      </c>
      <c r="BZ118" s="16">
        <f t="shared" si="920"/>
        <v>1003.92</v>
      </c>
      <c r="CA118" s="16">
        <f t="shared" si="920"/>
        <v>512.26</v>
      </c>
      <c r="CB118" s="16">
        <f t="shared" si="920"/>
        <v>-66954.36</v>
      </c>
      <c r="CC118" s="16">
        <f t="shared" si="920"/>
        <v>-1943.03</v>
      </c>
      <c r="CD118" s="16">
        <f t="shared" si="920"/>
        <v>-3347.4</v>
      </c>
      <c r="CE118" s="16">
        <f t="shared" si="920"/>
        <v>-4166.17</v>
      </c>
      <c r="CF118" s="16">
        <f t="shared" si="920"/>
        <v>-5251.37</v>
      </c>
      <c r="CG118" s="16">
        <f t="shared" si="920"/>
        <v>-5944.16</v>
      </c>
      <c r="CH118" s="16">
        <f t="shared" si="920"/>
        <v>-6298.01</v>
      </c>
      <c r="CI118" s="16">
        <f t="shared" si="920"/>
        <v>-6265.66</v>
      </c>
      <c r="CJ118" s="16">
        <f t="shared" ref="CJ118:CU118" si="921">SUM(CJ114:CJ117)</f>
        <v>-5558.97</v>
      </c>
      <c r="CK118" s="16">
        <f t="shared" si="921"/>
        <v>-6249.26</v>
      </c>
      <c r="CL118" s="16">
        <f t="shared" si="921"/>
        <v>-6508.31</v>
      </c>
      <c r="CM118" s="16">
        <f t="shared" si="921"/>
        <v>-5989.93</v>
      </c>
      <c r="CN118" s="16">
        <f t="shared" si="921"/>
        <v>22945.870000000006</v>
      </c>
      <c r="CO118" s="16">
        <f t="shared" si="921"/>
        <v>-7084.21</v>
      </c>
      <c r="CP118" s="16">
        <f t="shared" si="921"/>
        <v>-6352.39</v>
      </c>
      <c r="CQ118" s="16">
        <f t="shared" si="921"/>
        <v>-6899.86</v>
      </c>
      <c r="CR118" s="16">
        <f t="shared" si="921"/>
        <v>-7251.4</v>
      </c>
      <c r="CS118" s="16">
        <f t="shared" si="921"/>
        <v>-7079.26</v>
      </c>
      <c r="CT118" s="16">
        <f t="shared" si="921"/>
        <v>-7064.03</v>
      </c>
      <c r="CU118" s="16">
        <f t="shared" si="921"/>
        <v>-6456.33</v>
      </c>
      <c r="CV118" s="16">
        <f t="shared" ref="CV118" si="922">SUM(CV114:CV117)</f>
        <v>-5426.93</v>
      </c>
      <c r="CW118" s="16">
        <f t="shared" ref="CW118:DU118" si="923">SUM(CW114:CW117)</f>
        <v>-4884.7299999999996</v>
      </c>
      <c r="CX118" s="16">
        <f t="shared" si="923"/>
        <v>-5049.01</v>
      </c>
      <c r="CY118" s="16">
        <f t="shared" si="923"/>
        <v>-5242.3</v>
      </c>
      <c r="CZ118" s="16">
        <f t="shared" si="923"/>
        <v>72632.820000000007</v>
      </c>
      <c r="DA118" s="16">
        <f t="shared" si="923"/>
        <v>-5681.19</v>
      </c>
      <c r="DB118" s="16">
        <f t="shared" si="923"/>
        <v>-6360.26</v>
      </c>
      <c r="DC118" s="16">
        <f t="shared" si="923"/>
        <v>-6841.91</v>
      </c>
      <c r="DD118" s="16">
        <f t="shared" si="923"/>
        <v>-6922.31</v>
      </c>
      <c r="DE118" s="16">
        <f t="shared" si="923"/>
        <v>-7259.38</v>
      </c>
      <c r="DF118" s="16">
        <f t="shared" si="923"/>
        <v>-7227.91</v>
      </c>
      <c r="DG118" s="16">
        <f t="shared" si="923"/>
        <v>-6948.33</v>
      </c>
      <c r="DH118" s="16">
        <f t="shared" si="923"/>
        <v>-6509.6</v>
      </c>
      <c r="DI118" s="16">
        <f t="shared" si="923"/>
        <v>-6283.21</v>
      </c>
      <c r="DJ118" s="16">
        <f t="shared" si="923"/>
        <v>-6412.65</v>
      </c>
      <c r="DK118" s="16">
        <f t="shared" si="923"/>
        <v>-6795.35</v>
      </c>
      <c r="DL118" s="16">
        <f t="shared" si="923"/>
        <v>66047.539999999979</v>
      </c>
      <c r="DM118" s="16">
        <f t="shared" si="923"/>
        <v>-7625.34</v>
      </c>
      <c r="DN118" s="16">
        <f t="shared" si="923"/>
        <v>-9460.81</v>
      </c>
      <c r="DO118" s="16">
        <f t="shared" si="923"/>
        <v>-10390.030000000001</v>
      </c>
      <c r="DP118" s="16">
        <f t="shared" si="923"/>
        <v>-10467.370000000001</v>
      </c>
      <c r="DQ118" s="16">
        <f t="shared" si="923"/>
        <v>-14684.54</v>
      </c>
      <c r="DR118" s="16">
        <f t="shared" si="923"/>
        <v>-15200.65</v>
      </c>
      <c r="DS118" s="16">
        <f t="shared" si="923"/>
        <v>-15332.51</v>
      </c>
      <c r="DT118" s="16">
        <f t="shared" si="923"/>
        <v>-18831.39</v>
      </c>
      <c r="DU118" s="16">
        <f t="shared" si="923"/>
        <v>-17982.73</v>
      </c>
      <c r="DV118" s="16">
        <f t="shared" ref="DV118:DW118" si="924">SUM(DV114:DV117)</f>
        <v>0</v>
      </c>
      <c r="DW118" s="16">
        <f t="shared" si="924"/>
        <v>0</v>
      </c>
    </row>
    <row r="119" spans="1:128" x14ac:dyDescent="0.2">
      <c r="B119" s="4" t="s">
        <v>145</v>
      </c>
      <c r="D119" s="11">
        <f>D113+D118</f>
        <v>0</v>
      </c>
      <c r="E119" s="11">
        <f t="shared" ref="E119:BK119" si="925">E113+E118</f>
        <v>0</v>
      </c>
      <c r="F119" s="11">
        <f t="shared" si="925"/>
        <v>0</v>
      </c>
      <c r="G119" s="11">
        <f t="shared" si="925"/>
        <v>0</v>
      </c>
      <c r="H119" s="11">
        <f t="shared" si="925"/>
        <v>0</v>
      </c>
      <c r="I119" s="11">
        <f t="shared" si="925"/>
        <v>0</v>
      </c>
      <c r="J119" s="11">
        <f t="shared" si="925"/>
        <v>0</v>
      </c>
      <c r="K119" s="11">
        <f t="shared" si="925"/>
        <v>0</v>
      </c>
      <c r="L119" s="11">
        <f t="shared" si="925"/>
        <v>0</v>
      </c>
      <c r="M119" s="11">
        <f t="shared" si="925"/>
        <v>0</v>
      </c>
      <c r="N119" s="11">
        <f t="shared" si="925"/>
        <v>0</v>
      </c>
      <c r="O119" s="11">
        <f t="shared" si="925"/>
        <v>0</v>
      </c>
      <c r="P119" s="11">
        <f t="shared" si="925"/>
        <v>0</v>
      </c>
      <c r="Q119" s="11">
        <f t="shared" si="925"/>
        <v>0</v>
      </c>
      <c r="R119" s="11">
        <f t="shared" si="925"/>
        <v>0</v>
      </c>
      <c r="S119" s="11">
        <f t="shared" si="925"/>
        <v>0</v>
      </c>
      <c r="T119" s="11">
        <f t="shared" si="925"/>
        <v>0</v>
      </c>
      <c r="U119" s="11">
        <f t="shared" si="925"/>
        <v>0</v>
      </c>
      <c r="V119" s="11">
        <f t="shared" si="925"/>
        <v>0</v>
      </c>
      <c r="W119" s="11">
        <f t="shared" si="925"/>
        <v>0</v>
      </c>
      <c r="X119" s="11">
        <f t="shared" si="925"/>
        <v>0</v>
      </c>
      <c r="Y119" s="11">
        <f t="shared" si="925"/>
        <v>0</v>
      </c>
      <c r="Z119" s="11">
        <f t="shared" si="925"/>
        <v>0</v>
      </c>
      <c r="AA119" s="11">
        <f t="shared" si="925"/>
        <v>0</v>
      </c>
      <c r="AB119" s="11">
        <f t="shared" si="925"/>
        <v>0</v>
      </c>
      <c r="AC119" s="11">
        <f t="shared" si="925"/>
        <v>0</v>
      </c>
      <c r="AD119" s="11">
        <f t="shared" si="925"/>
        <v>0</v>
      </c>
      <c r="AE119" s="11">
        <f t="shared" si="925"/>
        <v>0</v>
      </c>
      <c r="AF119" s="11">
        <f t="shared" si="925"/>
        <v>0</v>
      </c>
      <c r="AG119" s="11">
        <f t="shared" si="925"/>
        <v>0</v>
      </c>
      <c r="AH119" s="11">
        <f t="shared" si="925"/>
        <v>0</v>
      </c>
      <c r="AI119" s="11">
        <f t="shared" si="925"/>
        <v>0</v>
      </c>
      <c r="AJ119" s="11">
        <f t="shared" si="925"/>
        <v>0</v>
      </c>
      <c r="AK119" s="11">
        <f t="shared" si="925"/>
        <v>0</v>
      </c>
      <c r="AL119" s="11">
        <f t="shared" si="925"/>
        <v>0</v>
      </c>
      <c r="AM119" s="11">
        <f t="shared" si="925"/>
        <v>0</v>
      </c>
      <c r="AN119" s="11">
        <f t="shared" si="925"/>
        <v>0</v>
      </c>
      <c r="AO119" s="11">
        <f t="shared" si="925"/>
        <v>0</v>
      </c>
      <c r="AP119" s="11">
        <f t="shared" si="925"/>
        <v>0</v>
      </c>
      <c r="AQ119" s="11">
        <f t="shared" si="925"/>
        <v>0</v>
      </c>
      <c r="AR119" s="11">
        <f t="shared" si="925"/>
        <v>0</v>
      </c>
      <c r="AS119" s="11">
        <f t="shared" si="925"/>
        <v>0</v>
      </c>
      <c r="AT119" s="11">
        <f t="shared" si="925"/>
        <v>0</v>
      </c>
      <c r="AU119" s="11">
        <f t="shared" si="925"/>
        <v>0</v>
      </c>
      <c r="AV119" s="11">
        <f t="shared" si="925"/>
        <v>0</v>
      </c>
      <c r="AW119" s="11">
        <f t="shared" si="925"/>
        <v>0</v>
      </c>
      <c r="AX119" s="11">
        <f t="shared" si="925"/>
        <v>0</v>
      </c>
      <c r="AY119" s="11">
        <f t="shared" si="925"/>
        <v>0</v>
      </c>
      <c r="AZ119" s="11">
        <f t="shared" si="925"/>
        <v>0</v>
      </c>
      <c r="BA119" s="11">
        <f t="shared" si="925"/>
        <v>0</v>
      </c>
      <c r="BB119" s="11">
        <f t="shared" si="925"/>
        <v>0</v>
      </c>
      <c r="BC119" s="11">
        <f t="shared" si="925"/>
        <v>0</v>
      </c>
      <c r="BD119" s="11">
        <f t="shared" si="925"/>
        <v>0</v>
      </c>
      <c r="BE119" s="11">
        <f t="shared" si="925"/>
        <v>0</v>
      </c>
      <c r="BF119" s="11">
        <f t="shared" si="925"/>
        <v>0</v>
      </c>
      <c r="BG119" s="11">
        <f t="shared" si="925"/>
        <v>0</v>
      </c>
      <c r="BH119" s="11">
        <f t="shared" si="925"/>
        <v>0</v>
      </c>
      <c r="BI119" s="11">
        <f t="shared" si="925"/>
        <v>0</v>
      </c>
      <c r="BJ119" s="11">
        <f t="shared" si="925"/>
        <v>0</v>
      </c>
      <c r="BK119" s="11">
        <f t="shared" si="925"/>
        <v>98.070075554343177</v>
      </c>
      <c r="BL119" s="11">
        <f t="shared" ref="BL119:BW119" si="926">BL113+BL118</f>
        <v>137536.97752555431</v>
      </c>
      <c r="BM119" s="11">
        <f t="shared" si="926"/>
        <v>146888.17752555432</v>
      </c>
      <c r="BN119" s="11">
        <f t="shared" si="926"/>
        <v>155654.83752555432</v>
      </c>
      <c r="BO119" s="11">
        <f t="shared" si="926"/>
        <v>164542.10752555431</v>
      </c>
      <c r="BP119" s="11">
        <f t="shared" si="926"/>
        <v>39624.929999999993</v>
      </c>
      <c r="BQ119" s="11">
        <f t="shared" si="926"/>
        <v>45815.789999999994</v>
      </c>
      <c r="BR119" s="11">
        <f t="shared" si="926"/>
        <v>52144.289999999994</v>
      </c>
      <c r="BS119" s="11">
        <f t="shared" si="926"/>
        <v>57107.34</v>
      </c>
      <c r="BT119" s="11">
        <f t="shared" si="926"/>
        <v>60134.53</v>
      </c>
      <c r="BU119" s="11">
        <f t="shared" si="926"/>
        <v>62701.85</v>
      </c>
      <c r="BV119" s="11">
        <f t="shared" si="926"/>
        <v>64801.32</v>
      </c>
      <c r="BW119" s="11">
        <f t="shared" si="926"/>
        <v>66607.31</v>
      </c>
      <c r="BX119" s="11">
        <f t="shared" ref="BX119:CI119" si="927">BX113+BX118</f>
        <v>68490.02</v>
      </c>
      <c r="BY119" s="11">
        <f t="shared" si="927"/>
        <v>70035.360000000001</v>
      </c>
      <c r="BZ119" s="11">
        <f t="shared" si="927"/>
        <v>71039.28</v>
      </c>
      <c r="CA119" s="11">
        <f t="shared" si="927"/>
        <v>71551.539999999994</v>
      </c>
      <c r="CB119" s="11">
        <f t="shared" si="927"/>
        <v>4597.179999999993</v>
      </c>
      <c r="CC119" s="11">
        <f t="shared" si="927"/>
        <v>2654.1499999999933</v>
      </c>
      <c r="CD119" s="11">
        <f t="shared" si="927"/>
        <v>-693.25000000000682</v>
      </c>
      <c r="CE119" s="11">
        <f t="shared" si="927"/>
        <v>-4859.4200000000073</v>
      </c>
      <c r="CF119" s="11">
        <f t="shared" si="927"/>
        <v>-10110.790000000008</v>
      </c>
      <c r="CG119" s="11">
        <f t="shared" si="927"/>
        <v>-16054.950000000008</v>
      </c>
      <c r="CH119" s="11">
        <f t="shared" si="927"/>
        <v>-22352.960000000006</v>
      </c>
      <c r="CI119" s="11">
        <f t="shared" si="927"/>
        <v>-28618.620000000006</v>
      </c>
      <c r="CJ119" s="11">
        <f t="shared" ref="CJ119:CU119" si="928">CJ113+CJ118</f>
        <v>-34177.590000000004</v>
      </c>
      <c r="CK119" s="11">
        <f t="shared" si="928"/>
        <v>-40426.850000000006</v>
      </c>
      <c r="CL119" s="11">
        <f t="shared" si="928"/>
        <v>-46935.16</v>
      </c>
      <c r="CM119" s="11">
        <f t="shared" si="928"/>
        <v>-52925.090000000004</v>
      </c>
      <c r="CN119" s="11">
        <f t="shared" si="928"/>
        <v>-29979.219999999998</v>
      </c>
      <c r="CO119" s="11">
        <f t="shared" si="928"/>
        <v>-37063.43</v>
      </c>
      <c r="CP119" s="11">
        <f t="shared" si="928"/>
        <v>-43415.82</v>
      </c>
      <c r="CQ119" s="11">
        <f t="shared" si="928"/>
        <v>-50315.68</v>
      </c>
      <c r="CR119" s="11">
        <f t="shared" si="928"/>
        <v>-57567.08</v>
      </c>
      <c r="CS119" s="11">
        <f t="shared" si="928"/>
        <v>-64646.340000000004</v>
      </c>
      <c r="CT119" s="11">
        <f t="shared" si="928"/>
        <v>-71710.37000000001</v>
      </c>
      <c r="CU119" s="11">
        <f t="shared" si="928"/>
        <v>-78166.700000000012</v>
      </c>
      <c r="CV119" s="11">
        <f t="shared" ref="CV119" si="929">CV113+CV118</f>
        <v>-83593.63</v>
      </c>
      <c r="CW119" s="11">
        <f t="shared" ref="CW119:DU119" si="930">CW113+CW118</f>
        <v>-88478.36</v>
      </c>
      <c r="CX119" s="11">
        <f t="shared" si="930"/>
        <v>-93527.37</v>
      </c>
      <c r="CY119" s="11">
        <f t="shared" si="930"/>
        <v>-98769.67</v>
      </c>
      <c r="CZ119" s="11">
        <f t="shared" si="930"/>
        <v>-26136.849999999991</v>
      </c>
      <c r="DA119" s="11">
        <f t="shared" si="930"/>
        <v>-31818.03999999999</v>
      </c>
      <c r="DB119" s="11">
        <f t="shared" si="930"/>
        <v>-38178.299999999988</v>
      </c>
      <c r="DC119" s="11">
        <f t="shared" si="930"/>
        <v>-45020.209999999992</v>
      </c>
      <c r="DD119" s="11">
        <f t="shared" si="930"/>
        <v>-51942.51999999999</v>
      </c>
      <c r="DE119" s="11">
        <f t="shared" si="930"/>
        <v>-59201.899999999987</v>
      </c>
      <c r="DF119" s="11">
        <f t="shared" si="930"/>
        <v>-66429.809999999983</v>
      </c>
      <c r="DG119" s="11">
        <f t="shared" si="930"/>
        <v>-73378.139999999985</v>
      </c>
      <c r="DH119" s="11">
        <f t="shared" si="930"/>
        <v>-79887.739999999991</v>
      </c>
      <c r="DI119" s="11">
        <f t="shared" si="930"/>
        <v>-86170.95</v>
      </c>
      <c r="DJ119" s="11">
        <f t="shared" si="930"/>
        <v>-92583.599999999991</v>
      </c>
      <c r="DK119" s="11">
        <f t="shared" si="930"/>
        <v>-99378.95</v>
      </c>
      <c r="DL119" s="11">
        <f t="shared" si="930"/>
        <v>-33331.410000000018</v>
      </c>
      <c r="DM119" s="11">
        <f t="shared" si="930"/>
        <v>-40956.750000000015</v>
      </c>
      <c r="DN119" s="11">
        <f t="shared" si="930"/>
        <v>-50417.560000000012</v>
      </c>
      <c r="DO119" s="11">
        <f t="shared" si="930"/>
        <v>-60807.590000000011</v>
      </c>
      <c r="DP119" s="11">
        <f t="shared" si="930"/>
        <v>-71274.960000000006</v>
      </c>
      <c r="DQ119" s="11">
        <f t="shared" si="930"/>
        <v>-85959.5</v>
      </c>
      <c r="DR119" s="11">
        <f t="shared" si="930"/>
        <v>-101160.15</v>
      </c>
      <c r="DS119" s="11">
        <f t="shared" si="930"/>
        <v>-116492.65999999999</v>
      </c>
      <c r="DT119" s="11">
        <f t="shared" si="930"/>
        <v>-135324.04999999999</v>
      </c>
      <c r="DU119" s="11">
        <f t="shared" si="930"/>
        <v>-153306.78</v>
      </c>
      <c r="DV119" s="11">
        <f t="shared" ref="DV119:DW119" si="931">DV113+DV118</f>
        <v>-153306.78</v>
      </c>
      <c r="DW119" s="11">
        <f t="shared" si="931"/>
        <v>-153306.78</v>
      </c>
    </row>
    <row r="120" spans="1:128" x14ac:dyDescent="0.2"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7"/>
      <c r="BY120" s="77"/>
      <c r="BZ120" s="77"/>
      <c r="CA120" s="77"/>
      <c r="CB120" s="77"/>
      <c r="CC120" s="77"/>
      <c r="CD120" s="77"/>
      <c r="CE120" s="77"/>
      <c r="CF120" s="77"/>
      <c r="CG120" s="77"/>
      <c r="CH120" s="77"/>
      <c r="CI120" s="77"/>
      <c r="CJ120" s="77"/>
      <c r="CK120" s="77"/>
      <c r="CL120" s="77"/>
      <c r="CM120" s="77"/>
      <c r="CN120" s="77"/>
      <c r="CO120" s="77"/>
      <c r="CP120" s="77"/>
      <c r="CQ120" s="77"/>
      <c r="CR120" s="77"/>
      <c r="CS120" s="77"/>
      <c r="CT120" s="77"/>
      <c r="CU120" s="77"/>
      <c r="CV120" s="77"/>
      <c r="CW120" s="77"/>
      <c r="CX120" s="77"/>
      <c r="CY120" s="77"/>
      <c r="CZ120" s="77"/>
      <c r="DA120" s="77"/>
      <c r="DB120" s="77"/>
      <c r="DC120" s="77"/>
      <c r="DD120" s="77"/>
      <c r="DE120" s="77"/>
      <c r="DF120" s="77"/>
      <c r="DG120" s="77"/>
      <c r="DH120" s="77"/>
      <c r="DI120" s="77"/>
      <c r="DJ120" s="77"/>
      <c r="DK120" s="77"/>
      <c r="DL120" s="77"/>
      <c r="DM120" s="77"/>
      <c r="DN120" s="77"/>
      <c r="DO120" s="77"/>
      <c r="DP120" s="77"/>
      <c r="DQ120" s="77"/>
      <c r="DR120" s="77"/>
      <c r="DS120" s="77"/>
      <c r="DT120" s="77"/>
      <c r="DU120" s="77"/>
      <c r="DV120" s="11"/>
      <c r="DW120" s="11"/>
    </row>
    <row r="121" spans="1:128" x14ac:dyDescent="0.2">
      <c r="A121" s="52" t="s">
        <v>159</v>
      </c>
    </row>
    <row r="122" spans="1:128" x14ac:dyDescent="0.2">
      <c r="B122" s="4" t="s">
        <v>141</v>
      </c>
      <c r="D122" s="17">
        <f t="shared" ref="D122" si="932">SUM(D9,D18,D53,D92,D27,D36,D44,D64,D73,D82,D104,D113,)</f>
        <v>0</v>
      </c>
      <c r="E122" s="17">
        <f t="shared" ref="E122:BP122" si="933">SUM(E9,E18,E53,E92,E27,E36,E44,E64,E73,E82,E104,E113,)</f>
        <v>0</v>
      </c>
      <c r="F122" s="17">
        <f t="shared" si="933"/>
        <v>0</v>
      </c>
      <c r="G122" s="17">
        <f t="shared" si="933"/>
        <v>0</v>
      </c>
      <c r="H122" s="17">
        <f t="shared" si="933"/>
        <v>0</v>
      </c>
      <c r="I122" s="17">
        <f t="shared" si="933"/>
        <v>0</v>
      </c>
      <c r="J122" s="17">
        <f t="shared" si="933"/>
        <v>0</v>
      </c>
      <c r="K122" s="17">
        <f t="shared" si="933"/>
        <v>749737.8474552728</v>
      </c>
      <c r="L122" s="17">
        <f t="shared" si="933"/>
        <v>1954493.1273065959</v>
      </c>
      <c r="M122" s="17">
        <f t="shared" si="933"/>
        <v>2103473.1949466667</v>
      </c>
      <c r="N122" s="17">
        <f t="shared" si="933"/>
        <v>-876454.6719084481</v>
      </c>
      <c r="O122" s="17">
        <f t="shared" si="933"/>
        <v>96245.504342926608</v>
      </c>
      <c r="P122" s="17">
        <f t="shared" si="933"/>
        <v>-5161465.3767827461</v>
      </c>
      <c r="Q122" s="17">
        <f t="shared" si="933"/>
        <v>-4552807.4272919605</v>
      </c>
      <c r="R122" s="17">
        <f t="shared" si="933"/>
        <v>-6392168.4166245656</v>
      </c>
      <c r="S122" s="17">
        <f t="shared" si="933"/>
        <v>-3663722.3598893592</v>
      </c>
      <c r="T122" s="17">
        <f t="shared" si="933"/>
        <v>-437814.5761522745</v>
      </c>
      <c r="U122" s="17">
        <f t="shared" si="933"/>
        <v>2830612.0059704985</v>
      </c>
      <c r="V122" s="17">
        <f t="shared" si="933"/>
        <v>4777963.0222681044</v>
      </c>
      <c r="W122" s="17">
        <f t="shared" si="933"/>
        <v>6274167.2180051664</v>
      </c>
      <c r="X122" s="17">
        <f t="shared" si="933"/>
        <v>7457966.9598181881</v>
      </c>
      <c r="Y122" s="17">
        <f t="shared" si="933"/>
        <v>10042840.033093061</v>
      </c>
      <c r="Z122" s="17">
        <f t="shared" si="933"/>
        <v>17327113.428218469</v>
      </c>
      <c r="AA122" s="17">
        <f t="shared" si="933"/>
        <v>19118518.687288646</v>
      </c>
      <c r="AB122" s="17">
        <f t="shared" si="933"/>
        <v>26319422.3293055</v>
      </c>
      <c r="AC122" s="17">
        <f t="shared" si="933"/>
        <v>35180099.584160008</v>
      </c>
      <c r="AD122" s="17">
        <f t="shared" si="933"/>
        <v>49692834.335509449</v>
      </c>
      <c r="AE122" s="17">
        <f t="shared" si="933"/>
        <v>55807163.216545254</v>
      </c>
      <c r="AF122" s="17">
        <f t="shared" si="933"/>
        <v>59689876.398589939</v>
      </c>
      <c r="AG122" s="17">
        <f t="shared" si="933"/>
        <v>61765156.453626439</v>
      </c>
      <c r="AH122" s="17">
        <f t="shared" si="933"/>
        <v>64627907.526004195</v>
      </c>
      <c r="AI122" s="17">
        <f t="shared" si="933"/>
        <v>66814543.588727534</v>
      </c>
      <c r="AJ122" s="17">
        <f t="shared" si="933"/>
        <v>67860877.208664984</v>
      </c>
      <c r="AK122" s="17">
        <f t="shared" si="933"/>
        <v>68672431.802373528</v>
      </c>
      <c r="AL122" s="17">
        <f t="shared" si="933"/>
        <v>74512850.991922587</v>
      </c>
      <c r="AM122" s="17">
        <f t="shared" si="933"/>
        <v>73996421.910966754</v>
      </c>
      <c r="AN122" s="17">
        <f t="shared" si="933"/>
        <v>73385548.416961655</v>
      </c>
      <c r="AO122" s="17">
        <f t="shared" si="933"/>
        <v>75360144.510893464</v>
      </c>
      <c r="AP122" s="17">
        <f t="shared" si="933"/>
        <v>84685036.206491947</v>
      </c>
      <c r="AQ122" s="17">
        <f t="shared" si="933"/>
        <v>88464636.47706531</v>
      </c>
      <c r="AR122" s="17">
        <f t="shared" si="933"/>
        <v>97370618.988878861</v>
      </c>
      <c r="AS122" s="17">
        <f t="shared" si="933"/>
        <v>95717498.209962398</v>
      </c>
      <c r="AT122" s="17">
        <f t="shared" si="933"/>
        <v>96795116.74735482</v>
      </c>
      <c r="AU122" s="17">
        <f t="shared" si="933"/>
        <v>97178139.705055684</v>
      </c>
      <c r="AV122" s="17">
        <f t="shared" si="933"/>
        <v>98266771.151236266</v>
      </c>
      <c r="AW122" s="17">
        <f t="shared" si="933"/>
        <v>98640549.910022587</v>
      </c>
      <c r="AX122" s="17">
        <f t="shared" si="933"/>
        <v>100880862.99189651</v>
      </c>
      <c r="AY122" s="17">
        <f t="shared" si="933"/>
        <v>109958592.7477484</v>
      </c>
      <c r="AZ122" s="17">
        <f t="shared" si="933"/>
        <v>102465155.83046538</v>
      </c>
      <c r="BA122" s="17">
        <f t="shared" si="933"/>
        <v>89682390.370465383</v>
      </c>
      <c r="BB122" s="17">
        <f t="shared" si="933"/>
        <v>86747838.280465379</v>
      </c>
      <c r="BC122" s="17">
        <f t="shared" si="933"/>
        <v>83385185.570465386</v>
      </c>
      <c r="BD122" s="17">
        <f t="shared" si="933"/>
        <v>82639222.980465367</v>
      </c>
      <c r="BE122" s="17">
        <f t="shared" si="933"/>
        <v>79093437.883116558</v>
      </c>
      <c r="BF122" s="17">
        <f t="shared" si="933"/>
        <v>79400844.293667853</v>
      </c>
      <c r="BG122" s="17">
        <f t="shared" si="933"/>
        <v>79831967.347579092</v>
      </c>
      <c r="BH122" s="17">
        <f t="shared" si="933"/>
        <v>80464302.718734309</v>
      </c>
      <c r="BI122" s="17">
        <f t="shared" si="933"/>
        <v>81516866.762920126</v>
      </c>
      <c r="BJ122" s="17">
        <f t="shared" si="933"/>
        <v>79374175.263467476</v>
      </c>
      <c r="BK122" s="17">
        <f t="shared" si="933"/>
        <v>77668275.005949467</v>
      </c>
      <c r="BL122" s="17">
        <f t="shared" si="933"/>
        <v>72395629.751954883</v>
      </c>
      <c r="BM122" s="17">
        <f t="shared" si="933"/>
        <v>72751643.391954869</v>
      </c>
      <c r="BN122" s="17">
        <f t="shared" si="933"/>
        <v>64444345.201954879</v>
      </c>
      <c r="BO122" s="17">
        <f t="shared" si="933"/>
        <v>57337622.641954876</v>
      </c>
      <c r="BP122" s="17">
        <f t="shared" si="933"/>
        <v>52309454.101954877</v>
      </c>
      <c r="BQ122" s="17">
        <f t="shared" ref="BQ122:DS122" si="934">SUM(BQ9,BQ18,BQ53,BQ92,BQ27,BQ36,BQ44,BQ64,BQ73,BQ82,BQ104,BQ113,)</f>
        <v>48589326.822562881</v>
      </c>
      <c r="BR122" s="17">
        <f t="shared" si="934"/>
        <v>47143971.37256287</v>
      </c>
      <c r="BS122" s="17">
        <f t="shared" si="934"/>
        <v>47193788.212562874</v>
      </c>
      <c r="BT122" s="17">
        <f t="shared" si="934"/>
        <v>45838205.102562889</v>
      </c>
      <c r="BU122" s="17">
        <f t="shared" si="934"/>
        <v>45129752.412562869</v>
      </c>
      <c r="BV122" s="17">
        <f t="shared" si="934"/>
        <v>42218063.922562882</v>
      </c>
      <c r="BW122" s="17">
        <f t="shared" si="934"/>
        <v>37956667.602562882</v>
      </c>
      <c r="BX122" s="17">
        <f t="shared" si="934"/>
        <v>35507541.852562867</v>
      </c>
      <c r="BY122" s="17">
        <f t="shared" si="934"/>
        <v>32913540.612562865</v>
      </c>
      <c r="BZ122" s="17">
        <f t="shared" si="934"/>
        <v>14382259.692562869</v>
      </c>
      <c r="CA122" s="17">
        <f t="shared" si="934"/>
        <v>9710210.0925628655</v>
      </c>
      <c r="CB122" s="17">
        <f t="shared" si="934"/>
        <v>8288455.6325628674</v>
      </c>
      <c r="CC122" s="17">
        <f t="shared" si="934"/>
        <v>10347167.082562866</v>
      </c>
      <c r="CD122" s="17">
        <f t="shared" si="934"/>
        <v>10204169.70256287</v>
      </c>
      <c r="CE122" s="17">
        <f t="shared" si="934"/>
        <v>9701592.7625628673</v>
      </c>
      <c r="CF122" s="17">
        <f t="shared" si="934"/>
        <v>9089997.1625628676</v>
      </c>
      <c r="CG122" s="17">
        <f t="shared" si="934"/>
        <v>9474458.5925628655</v>
      </c>
      <c r="CH122" s="17">
        <f t="shared" si="934"/>
        <v>5937812.4925628686</v>
      </c>
      <c r="CI122" s="17">
        <f t="shared" si="934"/>
        <v>8563723.9925628658</v>
      </c>
      <c r="CJ122" s="17">
        <f t="shared" si="934"/>
        <v>8654989.8825628646</v>
      </c>
      <c r="CK122" s="17">
        <f t="shared" si="934"/>
        <v>12208274.062562866</v>
      </c>
      <c r="CL122" s="17">
        <f t="shared" si="934"/>
        <v>7780524.6525628679</v>
      </c>
      <c r="CM122" s="17">
        <f t="shared" si="934"/>
        <v>6358015.6325628664</v>
      </c>
      <c r="CN122" s="17">
        <f t="shared" si="934"/>
        <v>8377631.442562867</v>
      </c>
      <c r="CO122" s="17">
        <f t="shared" si="934"/>
        <v>10277811.182562865</v>
      </c>
      <c r="CP122" s="17">
        <f t="shared" si="934"/>
        <v>8827372.7525628675</v>
      </c>
      <c r="CQ122" s="17">
        <f t="shared" si="934"/>
        <v>8099810.7825628659</v>
      </c>
      <c r="CR122" s="17">
        <f t="shared" si="934"/>
        <v>8057376.4925628668</v>
      </c>
      <c r="CS122" s="17">
        <f t="shared" si="934"/>
        <v>10667175.022562865</v>
      </c>
      <c r="CT122" s="17">
        <f t="shared" si="934"/>
        <v>13162687.522562865</v>
      </c>
      <c r="CU122" s="17">
        <f t="shared" si="934"/>
        <v>13498439.452562869</v>
      </c>
      <c r="CV122" s="17">
        <f t="shared" si="934"/>
        <v>21361554.682562869</v>
      </c>
      <c r="CW122" s="17">
        <f t="shared" si="934"/>
        <v>26169667.472562872</v>
      </c>
      <c r="CX122" s="17">
        <f t="shared" si="934"/>
        <v>21870977.602562871</v>
      </c>
      <c r="CY122" s="17">
        <f t="shared" si="934"/>
        <v>19664773.532562871</v>
      </c>
      <c r="CZ122" s="17">
        <f t="shared" si="934"/>
        <v>25140294.512562867</v>
      </c>
      <c r="DA122" s="17">
        <f t="shared" si="934"/>
        <v>24374110.892562862</v>
      </c>
      <c r="DB122" s="17">
        <f t="shared" si="934"/>
        <v>25461435.102562867</v>
      </c>
      <c r="DC122" s="17">
        <f t="shared" si="934"/>
        <v>24930854.142562862</v>
      </c>
      <c r="DD122" s="17">
        <f t="shared" si="934"/>
        <v>24967256.712562867</v>
      </c>
      <c r="DE122" s="17">
        <f t="shared" si="934"/>
        <v>24049541.602562867</v>
      </c>
      <c r="DF122" s="17">
        <f t="shared" si="934"/>
        <v>22024637.702562865</v>
      </c>
      <c r="DG122" s="17">
        <f t="shared" si="934"/>
        <v>24069239.872562859</v>
      </c>
      <c r="DH122" s="17">
        <f t="shared" si="934"/>
        <v>20535513.822562866</v>
      </c>
      <c r="DI122" s="17">
        <f t="shared" si="934"/>
        <v>15900601.892562862</v>
      </c>
      <c r="DJ122" s="17">
        <f t="shared" si="934"/>
        <v>14348528.062562864</v>
      </c>
      <c r="DK122" s="17">
        <f t="shared" si="934"/>
        <v>16030967.872562865</v>
      </c>
      <c r="DL122" s="17">
        <f t="shared" si="934"/>
        <v>10875780.152562866</v>
      </c>
      <c r="DM122" s="17">
        <f t="shared" si="934"/>
        <v>4924579.192562867</v>
      </c>
      <c r="DN122" s="17">
        <f t="shared" si="934"/>
        <v>3667288.3525628652</v>
      </c>
      <c r="DO122" s="17">
        <f t="shared" si="934"/>
        <v>1839672.1025628631</v>
      </c>
      <c r="DP122" s="17">
        <f t="shared" si="934"/>
        <v>2774767.3225628654</v>
      </c>
      <c r="DQ122" s="17">
        <f t="shared" si="934"/>
        <v>4759021.5525628664</v>
      </c>
      <c r="DR122" s="17">
        <f t="shared" si="934"/>
        <v>11457737.392562864</v>
      </c>
      <c r="DS122" s="17">
        <f t="shared" si="934"/>
        <v>4222172.0825628638</v>
      </c>
      <c r="DT122" s="17">
        <f t="shared" ref="DT122:DW122" si="935">SUM(DT9,DT18,DT53,DT92,DT27,DT36,DT44,DT64,DT73,DT82,DT104,DT113,)</f>
        <v>1218233.1525628646</v>
      </c>
      <c r="DU122" s="17">
        <f t="shared" si="935"/>
        <v>3779001.782562864</v>
      </c>
      <c r="DV122" s="17">
        <f t="shared" si="935"/>
        <v>-138751.37743713419</v>
      </c>
      <c r="DW122" s="17">
        <f t="shared" si="935"/>
        <v>-1510323.805719004</v>
      </c>
    </row>
    <row r="123" spans="1:128" x14ac:dyDescent="0.2">
      <c r="B123" s="4" t="s">
        <v>144</v>
      </c>
      <c r="D123" s="18">
        <f>SUM(D14,D32,D40,D49,D69,D78,D88,D109,D118,D23,D60,D100)</f>
        <v>0</v>
      </c>
      <c r="E123" s="18">
        <f t="shared" ref="E123:BP123" si="936">SUM(E14,E32,E40,E49,E69,E78,E88,E109,E118,E23,E60,E100)</f>
        <v>0</v>
      </c>
      <c r="F123" s="18">
        <f t="shared" si="936"/>
        <v>0</v>
      </c>
      <c r="G123" s="18">
        <f t="shared" si="936"/>
        <v>0</v>
      </c>
      <c r="H123" s="18">
        <f t="shared" si="936"/>
        <v>0</v>
      </c>
      <c r="I123" s="18">
        <f t="shared" si="936"/>
        <v>0</v>
      </c>
      <c r="J123" s="18">
        <f t="shared" si="936"/>
        <v>749737.8474552728</v>
      </c>
      <c r="K123" s="18">
        <f t="shared" si="936"/>
        <v>1204755.2798513235</v>
      </c>
      <c r="L123" s="18">
        <f t="shared" si="936"/>
        <v>148980.06764007069</v>
      </c>
      <c r="M123" s="18">
        <f t="shared" si="936"/>
        <v>-2979927.8668551147</v>
      </c>
      <c r="N123" s="18">
        <f t="shared" si="936"/>
        <v>972700.17625137442</v>
      </c>
      <c r="O123" s="18">
        <f t="shared" si="936"/>
        <v>-5257710.8811256727</v>
      </c>
      <c r="P123" s="18">
        <f t="shared" si="936"/>
        <v>608657.9494907863</v>
      </c>
      <c r="Q123" s="18">
        <f t="shared" si="936"/>
        <v>-1839360.9893326061</v>
      </c>
      <c r="R123" s="18">
        <f t="shared" si="936"/>
        <v>2728446.0567352073</v>
      </c>
      <c r="S123" s="18">
        <f t="shared" si="936"/>
        <v>3225907.7837370848</v>
      </c>
      <c r="T123" s="18">
        <f t="shared" si="936"/>
        <v>3268426.582122772</v>
      </c>
      <c r="U123" s="18">
        <f t="shared" si="936"/>
        <v>1947351.0162976058</v>
      </c>
      <c r="V123" s="18">
        <f t="shared" si="936"/>
        <v>1496204.1957370627</v>
      </c>
      <c r="W123" s="18">
        <f t="shared" si="936"/>
        <v>1183799.7418130208</v>
      </c>
      <c r="X123" s="18">
        <f t="shared" si="936"/>
        <v>2584873.0732748746</v>
      </c>
      <c r="Y123" s="18">
        <f t="shared" si="936"/>
        <v>7284273.3951254096</v>
      </c>
      <c r="Z123" s="18">
        <f t="shared" si="936"/>
        <v>1791405.2590701759</v>
      </c>
      <c r="AA123" s="18">
        <f t="shared" si="936"/>
        <v>7200903.6420168523</v>
      </c>
      <c r="AB123" s="18">
        <f t="shared" si="936"/>
        <v>8860677.2548545133</v>
      </c>
      <c r="AC123" s="18">
        <f t="shared" si="936"/>
        <v>14512734.751349444</v>
      </c>
      <c r="AD123" s="18">
        <f t="shared" si="936"/>
        <v>6114328.8810358094</v>
      </c>
      <c r="AE123" s="18">
        <f t="shared" si="936"/>
        <v>3882713.1820446844</v>
      </c>
      <c r="AF123" s="18">
        <f t="shared" si="936"/>
        <v>2075280.0550364964</v>
      </c>
      <c r="AG123" s="18">
        <f t="shared" si="936"/>
        <v>2862751.0723777693</v>
      </c>
      <c r="AH123" s="18">
        <f t="shared" si="936"/>
        <v>2186636.062723333</v>
      </c>
      <c r="AI123" s="18">
        <f t="shared" si="936"/>
        <v>1046333.6199374467</v>
      </c>
      <c r="AJ123" s="18">
        <f t="shared" si="936"/>
        <v>811554.59370854252</v>
      </c>
      <c r="AK123" s="18">
        <f t="shared" si="936"/>
        <v>5840419.1895490801</v>
      </c>
      <c r="AL123" s="18">
        <f t="shared" si="936"/>
        <v>-516429.08095584821</v>
      </c>
      <c r="AM123" s="18">
        <f t="shared" si="936"/>
        <v>-610873.49400509021</v>
      </c>
      <c r="AN123" s="18">
        <f t="shared" si="936"/>
        <v>1974596.0939318137</v>
      </c>
      <c r="AO123" s="18">
        <f t="shared" si="936"/>
        <v>9324891.6955984682</v>
      </c>
      <c r="AP123" s="18">
        <f t="shared" si="936"/>
        <v>3779600.2705733785</v>
      </c>
      <c r="AQ123" s="18">
        <f t="shared" si="936"/>
        <v>8905982.5118135381</v>
      </c>
      <c r="AR123" s="18">
        <f t="shared" si="936"/>
        <v>-1653120.7789164553</v>
      </c>
      <c r="AS123" s="18">
        <f t="shared" si="936"/>
        <v>1077618.5373924146</v>
      </c>
      <c r="AT123" s="18">
        <f t="shared" si="936"/>
        <v>383022.9577008785</v>
      </c>
      <c r="AU123" s="18">
        <f t="shared" si="936"/>
        <v>1088631.4461805879</v>
      </c>
      <c r="AV123" s="18">
        <f t="shared" si="936"/>
        <v>373778.75878632272</v>
      </c>
      <c r="AW123" s="18">
        <f t="shared" si="936"/>
        <v>2240313.0818739147</v>
      </c>
      <c r="AX123" s="18">
        <f t="shared" si="936"/>
        <v>9077729.7558518965</v>
      </c>
      <c r="AY123" s="18">
        <f t="shared" si="936"/>
        <v>-7493436.9172830265</v>
      </c>
      <c r="AZ123" s="18">
        <f t="shared" si="936"/>
        <v>-12782765.460000001</v>
      </c>
      <c r="BA123" s="18">
        <f t="shared" si="936"/>
        <v>-2934552.0900000003</v>
      </c>
      <c r="BB123" s="18">
        <f t="shared" si="936"/>
        <v>-3362652.71</v>
      </c>
      <c r="BC123" s="18">
        <f t="shared" si="936"/>
        <v>-745962.59000000008</v>
      </c>
      <c r="BD123" s="18">
        <f t="shared" si="936"/>
        <v>-3545785.097348813</v>
      </c>
      <c r="BE123" s="18">
        <f t="shared" si="936"/>
        <v>307406.41055127187</v>
      </c>
      <c r="BF123" s="18">
        <f t="shared" si="936"/>
        <v>431123.05391123879</v>
      </c>
      <c r="BG123" s="18">
        <f t="shared" si="936"/>
        <v>632335.37115522579</v>
      </c>
      <c r="BH123" s="18">
        <f t="shared" si="936"/>
        <v>1052564.0441858193</v>
      </c>
      <c r="BI123" s="18">
        <f t="shared" si="936"/>
        <v>-2142691.4994526445</v>
      </c>
      <c r="BJ123" s="18">
        <f t="shared" si="936"/>
        <v>-1705900.2575180146</v>
      </c>
      <c r="BK123" s="18">
        <f t="shared" si="936"/>
        <v>-5272645.2539945943</v>
      </c>
      <c r="BL123" s="18">
        <f t="shared" si="936"/>
        <v>356013.6399999992</v>
      </c>
      <c r="BM123" s="18">
        <f t="shared" si="936"/>
        <v>-8307298.1900000023</v>
      </c>
      <c r="BN123" s="18">
        <f t="shared" si="936"/>
        <v>-7106722.5599999996</v>
      </c>
      <c r="BO123" s="18">
        <f t="shared" si="936"/>
        <v>-5028168.54</v>
      </c>
      <c r="BP123" s="18">
        <f t="shared" si="936"/>
        <v>-3720127.2793920049</v>
      </c>
      <c r="BQ123" s="18">
        <f t="shared" ref="BQ123:DS123" si="937">SUM(BQ14,BQ32,BQ40,BQ49,BQ69,BQ78,BQ88,BQ109,BQ118,BQ23,BQ60,BQ100)</f>
        <v>-1445355.45</v>
      </c>
      <c r="BR123" s="18">
        <f t="shared" si="937"/>
        <v>49816.83999999988</v>
      </c>
      <c r="BS123" s="18">
        <f t="shared" si="937"/>
        <v>-1355583.1099999999</v>
      </c>
      <c r="BT123" s="18">
        <f t="shared" si="937"/>
        <v>-708452.69000000018</v>
      </c>
      <c r="BU123" s="18">
        <f t="shared" si="937"/>
        <v>-2911688.49</v>
      </c>
      <c r="BV123" s="18">
        <f t="shared" si="937"/>
        <v>-4261396.3199999994</v>
      </c>
      <c r="BW123" s="18">
        <f t="shared" si="937"/>
        <v>-2449125.75</v>
      </c>
      <c r="BX123" s="18">
        <f t="shared" si="937"/>
        <v>-2594001.2400000002</v>
      </c>
      <c r="BY123" s="18">
        <f t="shared" si="937"/>
        <v>-18531280.919999998</v>
      </c>
      <c r="BZ123" s="18">
        <f t="shared" si="937"/>
        <v>-4672049.5999999996</v>
      </c>
      <c r="CA123" s="18">
        <f t="shared" si="937"/>
        <v>-1421754.4600000004</v>
      </c>
      <c r="CB123" s="18">
        <f t="shared" si="937"/>
        <v>2058711.4499999995</v>
      </c>
      <c r="CC123" s="18">
        <f t="shared" si="937"/>
        <v>-142997.37999999998</v>
      </c>
      <c r="CD123" s="18">
        <f t="shared" si="937"/>
        <v>-502576.93999999989</v>
      </c>
      <c r="CE123" s="18">
        <f t="shared" si="937"/>
        <v>-611595.60000000009</v>
      </c>
      <c r="CF123" s="18">
        <f t="shared" si="937"/>
        <v>384461.43</v>
      </c>
      <c r="CG123" s="18">
        <f t="shared" si="937"/>
        <v>-3536646.1000000006</v>
      </c>
      <c r="CH123" s="18">
        <f t="shared" si="937"/>
        <v>2625911.5</v>
      </c>
      <c r="CI123" s="18">
        <f t="shared" si="937"/>
        <v>91265.890000000116</v>
      </c>
      <c r="CJ123" s="18">
        <f t="shared" si="937"/>
        <v>3553284.18</v>
      </c>
      <c r="CK123" s="18">
        <f t="shared" si="937"/>
        <v>-4427749.41</v>
      </c>
      <c r="CL123" s="18">
        <f t="shared" si="937"/>
        <v>-1422509.0200000003</v>
      </c>
      <c r="CM123" s="18">
        <f t="shared" si="937"/>
        <v>2019615.8100000003</v>
      </c>
      <c r="CN123" s="18">
        <f t="shared" si="937"/>
        <v>1900179.7400000002</v>
      </c>
      <c r="CO123" s="18">
        <f t="shared" si="937"/>
        <v>-1450438.43</v>
      </c>
      <c r="CP123" s="18">
        <f t="shared" si="937"/>
        <v>-727561.97</v>
      </c>
      <c r="CQ123" s="18">
        <f t="shared" si="937"/>
        <v>-42434.289999999979</v>
      </c>
      <c r="CR123" s="18">
        <f t="shared" si="937"/>
        <v>2609798.5299999993</v>
      </c>
      <c r="CS123" s="18">
        <f t="shared" si="937"/>
        <v>2495512.5000000005</v>
      </c>
      <c r="CT123" s="18">
        <f t="shared" si="937"/>
        <v>335751.92999999993</v>
      </c>
      <c r="CU123" s="18">
        <f t="shared" si="937"/>
        <v>7863115.2300000004</v>
      </c>
      <c r="CV123" s="18">
        <f t="shared" si="937"/>
        <v>4808112.79</v>
      </c>
      <c r="CW123" s="18">
        <f t="shared" si="937"/>
        <v>-4298689.87</v>
      </c>
      <c r="CX123" s="18">
        <f t="shared" si="937"/>
        <v>-2206204.0699999994</v>
      </c>
      <c r="CY123" s="18">
        <f t="shared" si="937"/>
        <v>5475520.9799999995</v>
      </c>
      <c r="CZ123" s="18">
        <f t="shared" si="937"/>
        <v>-766183.62000000267</v>
      </c>
      <c r="DA123" s="18">
        <f t="shared" si="937"/>
        <v>1087324.21</v>
      </c>
      <c r="DB123" s="18">
        <f t="shared" si="937"/>
        <v>-530580.96000000008</v>
      </c>
      <c r="DC123" s="18">
        <f t="shared" si="937"/>
        <v>36402.570000000036</v>
      </c>
      <c r="DD123" s="18">
        <f t="shared" si="937"/>
        <v>-917715.1100000001</v>
      </c>
      <c r="DE123" s="18">
        <f t="shared" si="937"/>
        <v>-2024903.8999999997</v>
      </c>
      <c r="DF123" s="18">
        <f t="shared" si="937"/>
        <v>2044602.17</v>
      </c>
      <c r="DG123" s="18">
        <f t="shared" si="937"/>
        <v>-3533726.0500000003</v>
      </c>
      <c r="DH123" s="18">
        <f t="shared" si="937"/>
        <v>-4634911.9299999988</v>
      </c>
      <c r="DI123" s="18">
        <f t="shared" si="937"/>
        <v>-1552073.8299999998</v>
      </c>
      <c r="DJ123" s="18">
        <f t="shared" si="937"/>
        <v>1682439.8100000003</v>
      </c>
      <c r="DK123" s="18">
        <f t="shared" si="937"/>
        <v>-5155187.7199999988</v>
      </c>
      <c r="DL123" s="18">
        <f t="shared" si="937"/>
        <v>-5951200.9600000018</v>
      </c>
      <c r="DM123" s="18">
        <f t="shared" si="937"/>
        <v>-1257290.8399999999</v>
      </c>
      <c r="DN123" s="18">
        <f t="shared" si="937"/>
        <v>-1827616.25</v>
      </c>
      <c r="DO123" s="18">
        <f t="shared" si="937"/>
        <v>935095.22</v>
      </c>
      <c r="DP123" s="18">
        <f t="shared" si="937"/>
        <v>1984254.23</v>
      </c>
      <c r="DQ123" s="18">
        <f t="shared" si="937"/>
        <v>6698715.8399999999</v>
      </c>
      <c r="DR123" s="18">
        <f t="shared" si="937"/>
        <v>-7235565.3100000005</v>
      </c>
      <c r="DS123" s="18">
        <f t="shared" si="937"/>
        <v>-3003938.9299999997</v>
      </c>
      <c r="DT123" s="18">
        <f t="shared" ref="DT123:DW123" si="938">SUM(DT14,DT32,DT40,DT49,DT69,DT78,DT88,DT109,DT118,DT23,DT60,DT100)</f>
        <v>2560768.63</v>
      </c>
      <c r="DU123" s="18">
        <f t="shared" si="938"/>
        <v>-3917753.16</v>
      </c>
      <c r="DV123" s="18">
        <f t="shared" si="938"/>
        <v>-1371572.4282818693</v>
      </c>
      <c r="DW123" s="18">
        <f t="shared" si="938"/>
        <v>-931613.46195939241</v>
      </c>
    </row>
    <row r="124" spans="1:128" ht="18" customHeight="1" thickBot="1" x14ac:dyDescent="0.25">
      <c r="B124" s="4" t="s">
        <v>145</v>
      </c>
      <c r="D124" s="19">
        <f>SUM(D15,D33,D41,D50,D70,D79,D89,D110,D119,D24,D61,D101)</f>
        <v>0</v>
      </c>
      <c r="E124" s="19">
        <f t="shared" ref="E124:BP124" si="939">SUM(E15,E33,E41,E50,E70,E79,E89,E110,E119,E24,E61,E101)</f>
        <v>0</v>
      </c>
      <c r="F124" s="19">
        <f t="shared" si="939"/>
        <v>0</v>
      </c>
      <c r="G124" s="19">
        <f t="shared" si="939"/>
        <v>0</v>
      </c>
      <c r="H124" s="19">
        <f t="shared" si="939"/>
        <v>0</v>
      </c>
      <c r="I124" s="19">
        <f t="shared" si="939"/>
        <v>0</v>
      </c>
      <c r="J124" s="19">
        <f t="shared" si="939"/>
        <v>749737.8474552728</v>
      </c>
      <c r="K124" s="19">
        <f t="shared" si="939"/>
        <v>1954493.1273065959</v>
      </c>
      <c r="L124" s="19">
        <f t="shared" si="939"/>
        <v>2103473.1949466667</v>
      </c>
      <c r="M124" s="19">
        <f t="shared" si="939"/>
        <v>-876454.67190844822</v>
      </c>
      <c r="N124" s="19">
        <f t="shared" si="939"/>
        <v>96245.504342926477</v>
      </c>
      <c r="O124" s="19">
        <f t="shared" si="939"/>
        <v>-5161465.3767827461</v>
      </c>
      <c r="P124" s="19">
        <f t="shared" si="939"/>
        <v>-4552807.4272919605</v>
      </c>
      <c r="Q124" s="19">
        <f t="shared" si="939"/>
        <v>-6392168.4166245656</v>
      </c>
      <c r="R124" s="19">
        <f t="shared" si="939"/>
        <v>-3663722.3598893592</v>
      </c>
      <c r="S124" s="19">
        <f t="shared" si="939"/>
        <v>-437814.57615227433</v>
      </c>
      <c r="T124" s="19">
        <f t="shared" si="939"/>
        <v>2830612.0059704981</v>
      </c>
      <c r="U124" s="19">
        <f t="shared" si="939"/>
        <v>4777963.0222681034</v>
      </c>
      <c r="V124" s="19">
        <f t="shared" si="939"/>
        <v>6274167.2180051673</v>
      </c>
      <c r="W124" s="19">
        <f t="shared" si="939"/>
        <v>7457966.9598181872</v>
      </c>
      <c r="X124" s="19">
        <f t="shared" si="939"/>
        <v>10042840.033093061</v>
      </c>
      <c r="Y124" s="19">
        <f t="shared" si="939"/>
        <v>17327113.428218469</v>
      </c>
      <c r="Z124" s="19">
        <f t="shared" si="939"/>
        <v>19118518.687288649</v>
      </c>
      <c r="AA124" s="19">
        <f t="shared" si="939"/>
        <v>26319422.329305504</v>
      </c>
      <c r="AB124" s="19">
        <f t="shared" si="939"/>
        <v>35180099.584160015</v>
      </c>
      <c r="AC124" s="19">
        <f t="shared" si="939"/>
        <v>49692834.335509449</v>
      </c>
      <c r="AD124" s="19">
        <f t="shared" si="939"/>
        <v>55807163.216545254</v>
      </c>
      <c r="AE124" s="19">
        <f t="shared" si="939"/>
        <v>59689876.398589939</v>
      </c>
      <c r="AF124" s="19">
        <f t="shared" si="939"/>
        <v>61765156.453626432</v>
      </c>
      <c r="AG124" s="19">
        <f t="shared" si="939"/>
        <v>64627907.526004195</v>
      </c>
      <c r="AH124" s="19">
        <f t="shared" si="939"/>
        <v>66814543.588727541</v>
      </c>
      <c r="AI124" s="19">
        <f t="shared" si="939"/>
        <v>67860877.208664984</v>
      </c>
      <c r="AJ124" s="19">
        <f t="shared" si="939"/>
        <v>68672431.802373528</v>
      </c>
      <c r="AK124" s="19">
        <f t="shared" si="939"/>
        <v>74512850.991922602</v>
      </c>
      <c r="AL124" s="19">
        <f t="shared" si="939"/>
        <v>73996421.910966754</v>
      </c>
      <c r="AM124" s="19">
        <f t="shared" si="939"/>
        <v>73385548.416961655</v>
      </c>
      <c r="AN124" s="19">
        <f t="shared" si="939"/>
        <v>75360144.510893479</v>
      </c>
      <c r="AO124" s="19">
        <f t="shared" si="939"/>
        <v>84685036.206491947</v>
      </c>
      <c r="AP124" s="19">
        <f t="shared" si="939"/>
        <v>88464636.47706531</v>
      </c>
      <c r="AQ124" s="19">
        <f t="shared" si="939"/>
        <v>97370618.988878861</v>
      </c>
      <c r="AR124" s="19">
        <f t="shared" si="939"/>
        <v>95717498.209962398</v>
      </c>
      <c r="AS124" s="19">
        <f t="shared" si="939"/>
        <v>96795116.747354805</v>
      </c>
      <c r="AT124" s="19">
        <f t="shared" si="939"/>
        <v>97178139.705055684</v>
      </c>
      <c r="AU124" s="19">
        <f t="shared" si="939"/>
        <v>98266771.151236281</v>
      </c>
      <c r="AV124" s="19">
        <f t="shared" si="939"/>
        <v>98640549.910022587</v>
      </c>
      <c r="AW124" s="19">
        <f t="shared" si="939"/>
        <v>100880862.99189651</v>
      </c>
      <c r="AX124" s="19">
        <f t="shared" si="939"/>
        <v>109958592.7477484</v>
      </c>
      <c r="AY124" s="19">
        <f t="shared" si="939"/>
        <v>102465155.83046538</v>
      </c>
      <c r="AZ124" s="19">
        <f t="shared" si="939"/>
        <v>89682390.370465383</v>
      </c>
      <c r="BA124" s="19">
        <f t="shared" si="939"/>
        <v>86747838.280465379</v>
      </c>
      <c r="BB124" s="19">
        <f t="shared" si="939"/>
        <v>83385185.570465371</v>
      </c>
      <c r="BC124" s="19">
        <f t="shared" si="939"/>
        <v>82639222.980465367</v>
      </c>
      <c r="BD124" s="19">
        <f t="shared" si="939"/>
        <v>79093437.883116573</v>
      </c>
      <c r="BE124" s="19">
        <f t="shared" si="939"/>
        <v>79400844.293667838</v>
      </c>
      <c r="BF124" s="19">
        <f t="shared" si="939"/>
        <v>79831967.347579077</v>
      </c>
      <c r="BG124" s="19">
        <f t="shared" si="939"/>
        <v>80464302.718734309</v>
      </c>
      <c r="BH124" s="19">
        <f t="shared" si="939"/>
        <v>81516866.762920126</v>
      </c>
      <c r="BI124" s="19">
        <f t="shared" si="939"/>
        <v>79374175.263467476</v>
      </c>
      <c r="BJ124" s="19">
        <f t="shared" si="939"/>
        <v>77668275.005949482</v>
      </c>
      <c r="BK124" s="19">
        <f t="shared" si="939"/>
        <v>72395629.751954868</v>
      </c>
      <c r="BL124" s="19">
        <f t="shared" si="939"/>
        <v>72751643.391954884</v>
      </c>
      <c r="BM124" s="19">
        <f t="shared" si="939"/>
        <v>64444345.201954879</v>
      </c>
      <c r="BN124" s="19">
        <f t="shared" si="939"/>
        <v>57337622.641954876</v>
      </c>
      <c r="BO124" s="19">
        <f t="shared" si="939"/>
        <v>52309454.101954877</v>
      </c>
      <c r="BP124" s="19">
        <f t="shared" si="939"/>
        <v>48589326.822562881</v>
      </c>
      <c r="BQ124" s="19">
        <f t="shared" ref="BQ124:DS124" si="940">SUM(BQ15,BQ33,BQ41,BQ50,BQ70,BQ79,BQ89,BQ110,BQ119,BQ24,BQ61,BQ101)</f>
        <v>47143971.37256287</v>
      </c>
      <c r="BR124" s="19">
        <f t="shared" si="940"/>
        <v>47193788.212562874</v>
      </c>
      <c r="BS124" s="19">
        <f t="shared" si="940"/>
        <v>45838205.102562889</v>
      </c>
      <c r="BT124" s="19">
        <f t="shared" si="940"/>
        <v>45129752.412562869</v>
      </c>
      <c r="BU124" s="19">
        <f t="shared" si="940"/>
        <v>42218063.922562882</v>
      </c>
      <c r="BV124" s="19">
        <f t="shared" si="940"/>
        <v>37956667.602562882</v>
      </c>
      <c r="BW124" s="19">
        <f t="shared" si="940"/>
        <v>35507541.85256286</v>
      </c>
      <c r="BX124" s="19">
        <f t="shared" si="940"/>
        <v>32913540.612562865</v>
      </c>
      <c r="BY124" s="19">
        <f t="shared" si="940"/>
        <v>14382259.692562869</v>
      </c>
      <c r="BZ124" s="19">
        <f t="shared" si="940"/>
        <v>9710210.0925628692</v>
      </c>
      <c r="CA124" s="19">
        <f t="shared" si="940"/>
        <v>8288455.6325628646</v>
      </c>
      <c r="CB124" s="19">
        <f t="shared" si="940"/>
        <v>10347167.082562866</v>
      </c>
      <c r="CC124" s="19">
        <f t="shared" si="940"/>
        <v>10204169.70256287</v>
      </c>
      <c r="CD124" s="19">
        <f t="shared" si="940"/>
        <v>9701592.7625628673</v>
      </c>
      <c r="CE124" s="19">
        <f t="shared" si="940"/>
        <v>9089997.1625628676</v>
      </c>
      <c r="CF124" s="19">
        <f t="shared" si="940"/>
        <v>9474458.5925628655</v>
      </c>
      <c r="CG124" s="19">
        <f t="shared" si="940"/>
        <v>5937812.4925628658</v>
      </c>
      <c r="CH124" s="19">
        <f t="shared" si="940"/>
        <v>8563723.9925628658</v>
      </c>
      <c r="CI124" s="19">
        <f t="shared" si="940"/>
        <v>8654989.8825628683</v>
      </c>
      <c r="CJ124" s="19">
        <f t="shared" si="940"/>
        <v>12208274.062562868</v>
      </c>
      <c r="CK124" s="19">
        <f t="shared" si="940"/>
        <v>7780524.6525628669</v>
      </c>
      <c r="CL124" s="19">
        <f t="shared" si="940"/>
        <v>6358015.6325628655</v>
      </c>
      <c r="CM124" s="19">
        <f t="shared" si="940"/>
        <v>8377631.442562866</v>
      </c>
      <c r="CN124" s="19">
        <f t="shared" si="940"/>
        <v>10277811.182562869</v>
      </c>
      <c r="CO124" s="19">
        <f t="shared" si="940"/>
        <v>8827372.7525628693</v>
      </c>
      <c r="CP124" s="19">
        <f t="shared" si="940"/>
        <v>8099810.7825628668</v>
      </c>
      <c r="CQ124" s="19">
        <f t="shared" si="940"/>
        <v>8057376.4925628677</v>
      </c>
      <c r="CR124" s="19">
        <f t="shared" si="940"/>
        <v>10667175.022562869</v>
      </c>
      <c r="CS124" s="19">
        <f t="shared" si="940"/>
        <v>13162687.522562869</v>
      </c>
      <c r="CT124" s="19">
        <f t="shared" si="940"/>
        <v>13498439.452562869</v>
      </c>
      <c r="CU124" s="19">
        <f t="shared" si="940"/>
        <v>21361554.682562869</v>
      </c>
      <c r="CV124" s="19">
        <f t="shared" si="940"/>
        <v>26169667.472562864</v>
      </c>
      <c r="CW124" s="19">
        <f t="shared" si="940"/>
        <v>21870977.602562871</v>
      </c>
      <c r="CX124" s="19">
        <f t="shared" si="940"/>
        <v>19664773.532562867</v>
      </c>
      <c r="CY124" s="19">
        <f t="shared" si="940"/>
        <v>25140294.512562867</v>
      </c>
      <c r="CZ124" s="19">
        <f t="shared" si="940"/>
        <v>24374110.892562862</v>
      </c>
      <c r="DA124" s="19">
        <f t="shared" si="940"/>
        <v>25461435.10256286</v>
      </c>
      <c r="DB124" s="19">
        <f t="shared" si="940"/>
        <v>24930854.142562862</v>
      </c>
      <c r="DC124" s="19">
        <f t="shared" si="940"/>
        <v>24967256.712562863</v>
      </c>
      <c r="DD124" s="19">
        <f t="shared" si="940"/>
        <v>24049541.60256286</v>
      </c>
      <c r="DE124" s="19">
        <f t="shared" si="940"/>
        <v>22024637.702562865</v>
      </c>
      <c r="DF124" s="19">
        <f t="shared" si="940"/>
        <v>24069239.872562859</v>
      </c>
      <c r="DG124" s="19">
        <f t="shared" si="940"/>
        <v>20535513.822562858</v>
      </c>
      <c r="DH124" s="19">
        <f t="shared" si="940"/>
        <v>15900601.892562866</v>
      </c>
      <c r="DI124" s="19">
        <f t="shared" si="940"/>
        <v>14348528.062562866</v>
      </c>
      <c r="DJ124" s="19">
        <f t="shared" si="940"/>
        <v>16030967.872562869</v>
      </c>
      <c r="DK124" s="19">
        <f t="shared" si="940"/>
        <v>10875780.152562868</v>
      </c>
      <c r="DL124" s="19">
        <f t="shared" si="940"/>
        <v>4924579.1925628642</v>
      </c>
      <c r="DM124" s="19">
        <f t="shared" si="940"/>
        <v>3667288.3525628652</v>
      </c>
      <c r="DN124" s="19">
        <f t="shared" si="940"/>
        <v>1839672.102562865</v>
      </c>
      <c r="DO124" s="19">
        <f t="shared" si="940"/>
        <v>2774767.3225628654</v>
      </c>
      <c r="DP124" s="19">
        <f t="shared" si="940"/>
        <v>4759021.5525628636</v>
      </c>
      <c r="DQ124" s="19">
        <f t="shared" si="940"/>
        <v>11457737.392562868</v>
      </c>
      <c r="DR124" s="19">
        <f t="shared" si="940"/>
        <v>4222172.0825628629</v>
      </c>
      <c r="DS124" s="19">
        <f t="shared" si="940"/>
        <v>1218233.1525628665</v>
      </c>
      <c r="DT124" s="19">
        <f t="shared" ref="DT124:DW124" si="941">SUM(DT15,DT33,DT41,DT50,DT70,DT79,DT89,DT110,DT119,DT24,DT61,DT101)</f>
        <v>3779001.782562864</v>
      </c>
      <c r="DU124" s="19">
        <f t="shared" si="941"/>
        <v>-138751.37743713422</v>
      </c>
      <c r="DV124" s="19">
        <f t="shared" si="941"/>
        <v>-1510323.805719004</v>
      </c>
      <c r="DW124" s="19">
        <f t="shared" si="941"/>
        <v>-2441937.2676783958</v>
      </c>
    </row>
    <row r="125" spans="1:128" ht="12" thickTop="1" x14ac:dyDescent="0.2">
      <c r="A125" s="4" t="s">
        <v>160</v>
      </c>
      <c r="D125" s="20">
        <f>SUM(D15,D33,D41,D24)</f>
        <v>0</v>
      </c>
      <c r="E125" s="20">
        <f t="shared" ref="E125:BP125" si="942">SUM(E15,E33,E41,E24)</f>
        <v>0</v>
      </c>
      <c r="F125" s="20">
        <f t="shared" si="942"/>
        <v>0</v>
      </c>
      <c r="G125" s="20">
        <f t="shared" si="942"/>
        <v>0</v>
      </c>
      <c r="H125" s="20">
        <f t="shared" si="942"/>
        <v>0</v>
      </c>
      <c r="I125" s="20">
        <f t="shared" si="942"/>
        <v>0</v>
      </c>
      <c r="J125" s="20">
        <f t="shared" si="942"/>
        <v>0</v>
      </c>
      <c r="K125" s="20">
        <f t="shared" si="942"/>
        <v>0</v>
      </c>
      <c r="L125" s="20">
        <f t="shared" si="942"/>
        <v>0</v>
      </c>
      <c r="M125" s="20">
        <f t="shared" si="942"/>
        <v>0</v>
      </c>
      <c r="N125" s="20">
        <f t="shared" si="942"/>
        <v>0</v>
      </c>
      <c r="O125" s="20">
        <f t="shared" si="942"/>
        <v>0</v>
      </c>
      <c r="P125" s="20">
        <f t="shared" si="942"/>
        <v>0</v>
      </c>
      <c r="Q125" s="20">
        <f t="shared" si="942"/>
        <v>0</v>
      </c>
      <c r="R125" s="20">
        <f t="shared" si="942"/>
        <v>0</v>
      </c>
      <c r="S125" s="20">
        <f t="shared" si="942"/>
        <v>0</v>
      </c>
      <c r="T125" s="20">
        <f t="shared" si="942"/>
        <v>-4984473.0387106789</v>
      </c>
      <c r="U125" s="20">
        <f t="shared" si="942"/>
        <v>-4834353.2706501456</v>
      </c>
      <c r="V125" s="20">
        <f t="shared" si="942"/>
        <v>-4723512.543973201</v>
      </c>
      <c r="W125" s="20">
        <f t="shared" si="942"/>
        <v>-4621731.5997377206</v>
      </c>
      <c r="X125" s="20">
        <f t="shared" si="942"/>
        <v>-4494975.5093329586</v>
      </c>
      <c r="Y125" s="20">
        <f t="shared" si="942"/>
        <v>-4258326.0628518583</v>
      </c>
      <c r="Z125" s="20">
        <f t="shared" si="942"/>
        <v>-3654139.7205273085</v>
      </c>
      <c r="AA125" s="20">
        <f t="shared" si="942"/>
        <v>-2967966.716642112</v>
      </c>
      <c r="AB125" s="20">
        <f t="shared" si="942"/>
        <v>-2311474.0738325845</v>
      </c>
      <c r="AC125" s="20">
        <f t="shared" si="942"/>
        <v>-1825267.4989476348</v>
      </c>
      <c r="AD125" s="20">
        <f t="shared" si="942"/>
        <v>-1370256.0650724955</v>
      </c>
      <c r="AE125" s="20">
        <f t="shared" si="942"/>
        <v>-988346.97802894819</v>
      </c>
      <c r="AF125" s="20">
        <f t="shared" si="942"/>
        <v>16265343.047508944</v>
      </c>
      <c r="AG125" s="20">
        <f t="shared" si="942"/>
        <v>15819082.27101879</v>
      </c>
      <c r="AH125" s="20">
        <f t="shared" si="942"/>
        <v>15428452.1600498</v>
      </c>
      <c r="AI125" s="20">
        <f t="shared" si="942"/>
        <v>15012901.877903635</v>
      </c>
      <c r="AJ125" s="20">
        <f t="shared" si="942"/>
        <v>14458309.516399225</v>
      </c>
      <c r="AK125" s="20">
        <f t="shared" si="942"/>
        <v>13627774.907090738</v>
      </c>
      <c r="AL125" s="20">
        <f t="shared" si="942"/>
        <v>11761269.51739054</v>
      </c>
      <c r="AM125" s="20">
        <f t="shared" si="942"/>
        <v>9420138.8052283637</v>
      </c>
      <c r="AN125" s="20">
        <f t="shared" si="942"/>
        <v>7192358.4812908377</v>
      </c>
      <c r="AO125" s="20">
        <f t="shared" si="942"/>
        <v>5489120.2222982738</v>
      </c>
      <c r="AP125" s="20">
        <f t="shared" si="942"/>
        <v>3814347.1796343783</v>
      </c>
      <c r="AQ125" s="20">
        <f t="shared" si="942"/>
        <v>2892828.9909327431</v>
      </c>
      <c r="AR125" s="20">
        <f t="shared" si="942"/>
        <v>32850386.310156126</v>
      </c>
      <c r="AS125" s="20">
        <f t="shared" si="942"/>
        <v>31840241.255354583</v>
      </c>
      <c r="AT125" s="20">
        <f t="shared" si="942"/>
        <v>30939252.694776982</v>
      </c>
      <c r="AU125" s="20">
        <f t="shared" si="942"/>
        <v>30170106.355587818</v>
      </c>
      <c r="AV125" s="20">
        <f t="shared" si="942"/>
        <v>29107559.74426119</v>
      </c>
      <c r="AW125" s="20">
        <f t="shared" si="942"/>
        <v>27218245.923017941</v>
      </c>
      <c r="AX125" s="20">
        <f t="shared" si="942"/>
        <v>24622630.705050059</v>
      </c>
      <c r="AY125" s="20">
        <f t="shared" si="942"/>
        <v>19640107.660528962</v>
      </c>
      <c r="AZ125" s="20">
        <f t="shared" si="942"/>
        <v>14141837.840528961</v>
      </c>
      <c r="BA125" s="20">
        <f t="shared" si="942"/>
        <v>9830823.3305289615</v>
      </c>
      <c r="BB125" s="20">
        <f t="shared" si="942"/>
        <v>6058050.4005289618</v>
      </c>
      <c r="BC125" s="20">
        <f t="shared" si="942"/>
        <v>3461647.2605289621</v>
      </c>
      <c r="BD125" s="20">
        <f t="shared" si="942"/>
        <v>36943648.47052896</v>
      </c>
      <c r="BE125" s="20">
        <f t="shared" si="942"/>
        <v>35710145.150528967</v>
      </c>
      <c r="BF125" s="20">
        <f t="shared" si="942"/>
        <v>34688233.820528969</v>
      </c>
      <c r="BG125" s="20">
        <f t="shared" si="942"/>
        <v>33753748.380528964</v>
      </c>
      <c r="BH125" s="20">
        <f t="shared" si="942"/>
        <v>32602857.520528965</v>
      </c>
      <c r="BI125" s="20">
        <f t="shared" si="942"/>
        <v>30061670.310528964</v>
      </c>
      <c r="BJ125" s="20">
        <f t="shared" si="942"/>
        <v>26085727.150528964</v>
      </c>
      <c r="BK125" s="20">
        <f t="shared" si="942"/>
        <v>20673234.340528965</v>
      </c>
      <c r="BL125" s="20">
        <f t="shared" si="942"/>
        <v>15904793.690528965</v>
      </c>
      <c r="BM125" s="20">
        <f t="shared" si="942"/>
        <v>10948096.340528965</v>
      </c>
      <c r="BN125" s="20">
        <f t="shared" si="942"/>
        <v>6714608.5205289647</v>
      </c>
      <c r="BO125" s="20">
        <f t="shared" si="942"/>
        <v>3701336.9605289642</v>
      </c>
      <c r="BP125" s="20">
        <f t="shared" si="942"/>
        <v>48749581.969460443</v>
      </c>
      <c r="BQ125" s="20">
        <f t="shared" ref="BQ125:DS125" si="943">SUM(BQ15,BQ33,BQ41,BQ24)</f>
        <v>47111311.009460442</v>
      </c>
      <c r="BR125" s="20">
        <f t="shared" si="943"/>
        <v>45980255.789460436</v>
      </c>
      <c r="BS125" s="20">
        <f t="shared" si="943"/>
        <v>44775358.789460443</v>
      </c>
      <c r="BT125" s="20">
        <f t="shared" si="943"/>
        <v>43218987.369460434</v>
      </c>
      <c r="BU125" s="20">
        <f t="shared" si="943"/>
        <v>39653832.279460445</v>
      </c>
      <c r="BV125" s="20">
        <f t="shared" si="943"/>
        <v>34492393.599460438</v>
      </c>
      <c r="BW125" s="20">
        <f t="shared" si="943"/>
        <v>27273493.519460436</v>
      </c>
      <c r="BX125" s="20">
        <f t="shared" si="943"/>
        <v>20172166.149460435</v>
      </c>
      <c r="BY125" s="20">
        <f t="shared" si="943"/>
        <v>11638898.719460435</v>
      </c>
      <c r="BZ125" s="20">
        <f t="shared" si="943"/>
        <v>5537684.9494604347</v>
      </c>
      <c r="CA125" s="20">
        <f t="shared" si="943"/>
        <v>1723096.8594604342</v>
      </c>
      <c r="CB125" s="20">
        <f t="shared" si="943"/>
        <v>9745093.1142945644</v>
      </c>
      <c r="CC125" s="20">
        <f t="shared" si="943"/>
        <v>9475282.8442945667</v>
      </c>
      <c r="CD125" s="20">
        <f t="shared" si="943"/>
        <v>9303712.4042945653</v>
      </c>
      <c r="CE125" s="20">
        <f t="shared" si="943"/>
        <v>9156508.8642945644</v>
      </c>
      <c r="CF125" s="20">
        <f t="shared" si="943"/>
        <v>8935741.1642945651</v>
      </c>
      <c r="CG125" s="20">
        <f t="shared" si="943"/>
        <v>8137022.5542945648</v>
      </c>
      <c r="CH125" s="20">
        <f t="shared" si="943"/>
        <v>7075016.9942945642</v>
      </c>
      <c r="CI125" s="20">
        <f t="shared" si="943"/>
        <v>5798079.5142945647</v>
      </c>
      <c r="CJ125" s="20">
        <f t="shared" si="943"/>
        <v>4494590.1342945648</v>
      </c>
      <c r="CK125" s="20">
        <f t="shared" si="943"/>
        <v>3262461.3742945655</v>
      </c>
      <c r="CL125" s="20">
        <f t="shared" si="943"/>
        <v>2048809.4242945656</v>
      </c>
      <c r="CM125" s="20">
        <f t="shared" si="943"/>
        <v>1329612.0942945657</v>
      </c>
      <c r="CN125" s="20">
        <f t="shared" si="943"/>
        <v>3978306.4942945647</v>
      </c>
      <c r="CO125" s="20">
        <f t="shared" si="943"/>
        <v>3870640.5042945654</v>
      </c>
      <c r="CP125" s="20">
        <f t="shared" si="943"/>
        <v>3810092.3042945657</v>
      </c>
      <c r="CQ125" s="20">
        <f t="shared" si="943"/>
        <v>3760177.6042945655</v>
      </c>
      <c r="CR125" s="20">
        <f t="shared" si="943"/>
        <v>3694576.3642945657</v>
      </c>
      <c r="CS125" s="20">
        <f t="shared" si="943"/>
        <v>3406231.0142945661</v>
      </c>
      <c r="CT125" s="20">
        <f t="shared" si="943"/>
        <v>2841247.5342945657</v>
      </c>
      <c r="CU125" s="20">
        <f t="shared" si="943"/>
        <v>2149411.5742945662</v>
      </c>
      <c r="CV125" s="20">
        <f t="shared" si="943"/>
        <v>1423562.9942945656</v>
      </c>
      <c r="CW125" s="20">
        <f t="shared" si="943"/>
        <v>719251.67429456557</v>
      </c>
      <c r="CX125" s="20">
        <f t="shared" si="943"/>
        <v>115192.60429456554</v>
      </c>
      <c r="CY125" s="20">
        <f t="shared" si="943"/>
        <v>-201855.28570543451</v>
      </c>
      <c r="CZ125" s="20">
        <f t="shared" si="943"/>
        <v>18044506.004294567</v>
      </c>
      <c r="DA125" s="20">
        <f t="shared" si="943"/>
        <v>17494998.714294564</v>
      </c>
      <c r="DB125" s="20">
        <f t="shared" si="943"/>
        <v>17105918.464294568</v>
      </c>
      <c r="DC125" s="20">
        <f t="shared" si="943"/>
        <v>16691206.344294567</v>
      </c>
      <c r="DD125" s="20">
        <f t="shared" si="943"/>
        <v>16107177.944294563</v>
      </c>
      <c r="DE125" s="20">
        <f t="shared" si="943"/>
        <v>14689273.254294563</v>
      </c>
      <c r="DF125" s="20">
        <f t="shared" si="943"/>
        <v>12719320.124294564</v>
      </c>
      <c r="DG125" s="20">
        <f t="shared" si="943"/>
        <v>9555233.0942945629</v>
      </c>
      <c r="DH125" s="20">
        <f t="shared" si="943"/>
        <v>6506557.8442945639</v>
      </c>
      <c r="DI125" s="20">
        <f t="shared" si="943"/>
        <v>4007714.9342945642</v>
      </c>
      <c r="DJ125" s="20">
        <f t="shared" si="943"/>
        <v>1895216.0642945641</v>
      </c>
      <c r="DK125" s="20">
        <f t="shared" si="943"/>
        <v>24672.804294564063</v>
      </c>
      <c r="DL125" s="20">
        <f t="shared" si="943"/>
        <v>10294704.694294564</v>
      </c>
      <c r="DM125" s="20">
        <f t="shared" si="943"/>
        <v>9848406.6342945639</v>
      </c>
      <c r="DN125" s="20">
        <f t="shared" si="943"/>
        <v>9603026.6242945641</v>
      </c>
      <c r="DO125" s="20">
        <f t="shared" si="943"/>
        <v>9422862.5242945645</v>
      </c>
      <c r="DP125" s="20">
        <f t="shared" si="943"/>
        <v>9178760.1842945646</v>
      </c>
      <c r="DQ125" s="20">
        <f t="shared" si="943"/>
        <v>8611213.9842945673</v>
      </c>
      <c r="DR125" s="20">
        <f t="shared" si="943"/>
        <v>7017121.3542945646</v>
      </c>
      <c r="DS125" s="20">
        <f t="shared" si="943"/>
        <v>4973730.1842945656</v>
      </c>
      <c r="DT125" s="20">
        <f t="shared" ref="DT125:DW125" si="944">SUM(DT15,DT33,DT41,DT24)</f>
        <v>3270287.084294565</v>
      </c>
      <c r="DU125" s="20">
        <f t="shared" si="944"/>
        <v>1618745.2942945652</v>
      </c>
      <c r="DV125" s="20">
        <f t="shared" si="944"/>
        <v>247172.86601269586</v>
      </c>
      <c r="DW125" s="20">
        <f t="shared" si="944"/>
        <v>-684440.59594669647</v>
      </c>
    </row>
    <row r="126" spans="1:128" ht="12" thickBot="1" x14ac:dyDescent="0.25">
      <c r="A126" s="4" t="s">
        <v>161</v>
      </c>
      <c r="D126" s="21">
        <f t="shared" ref="D126:BO126" si="945">D124-D125</f>
        <v>0</v>
      </c>
      <c r="E126" s="21">
        <f t="shared" si="945"/>
        <v>0</v>
      </c>
      <c r="F126" s="21">
        <f t="shared" si="945"/>
        <v>0</v>
      </c>
      <c r="G126" s="21">
        <f t="shared" si="945"/>
        <v>0</v>
      </c>
      <c r="H126" s="21">
        <f t="shared" si="945"/>
        <v>0</v>
      </c>
      <c r="I126" s="21">
        <f t="shared" si="945"/>
        <v>0</v>
      </c>
      <c r="J126" s="21">
        <f t="shared" si="945"/>
        <v>749737.8474552728</v>
      </c>
      <c r="K126" s="21">
        <f t="shared" si="945"/>
        <v>1954493.1273065959</v>
      </c>
      <c r="L126" s="21">
        <f t="shared" si="945"/>
        <v>2103473.1949466667</v>
      </c>
      <c r="M126" s="21">
        <f t="shared" si="945"/>
        <v>-876454.67190844822</v>
      </c>
      <c r="N126" s="21">
        <f t="shared" si="945"/>
        <v>96245.504342926477</v>
      </c>
      <c r="O126" s="21">
        <f t="shared" si="945"/>
        <v>-5161465.3767827461</v>
      </c>
      <c r="P126" s="21">
        <f t="shared" si="945"/>
        <v>-4552807.4272919605</v>
      </c>
      <c r="Q126" s="21">
        <f t="shared" si="945"/>
        <v>-6392168.4166245656</v>
      </c>
      <c r="R126" s="21">
        <f t="shared" si="945"/>
        <v>-3663722.3598893592</v>
      </c>
      <c r="S126" s="21">
        <f t="shared" si="945"/>
        <v>-437814.57615227433</v>
      </c>
      <c r="T126" s="21">
        <f t="shared" si="945"/>
        <v>7815085.0446811765</v>
      </c>
      <c r="U126" s="21">
        <f t="shared" si="945"/>
        <v>9612316.29291825</v>
      </c>
      <c r="V126" s="21">
        <f t="shared" si="945"/>
        <v>10997679.761978369</v>
      </c>
      <c r="W126" s="21">
        <f t="shared" si="945"/>
        <v>12079698.559555907</v>
      </c>
      <c r="X126" s="21">
        <f t="shared" si="945"/>
        <v>14537815.54242602</v>
      </c>
      <c r="Y126" s="21">
        <f t="shared" si="945"/>
        <v>21585439.491070326</v>
      </c>
      <c r="Z126" s="21">
        <f t="shared" si="945"/>
        <v>22772658.407815959</v>
      </c>
      <c r="AA126" s="21">
        <f t="shared" si="945"/>
        <v>29287389.045947615</v>
      </c>
      <c r="AB126" s="21">
        <f t="shared" si="945"/>
        <v>37491573.657992601</v>
      </c>
      <c r="AC126" s="21">
        <f t="shared" si="945"/>
        <v>51518101.834457085</v>
      </c>
      <c r="AD126" s="21">
        <f t="shared" si="945"/>
        <v>57177419.281617746</v>
      </c>
      <c r="AE126" s="21">
        <f t="shared" si="945"/>
        <v>60678223.376618885</v>
      </c>
      <c r="AF126" s="21">
        <f t="shared" si="945"/>
        <v>45499813.406117484</v>
      </c>
      <c r="AG126" s="21">
        <f t="shared" si="945"/>
        <v>48808825.254985407</v>
      </c>
      <c r="AH126" s="21">
        <f t="shared" si="945"/>
        <v>51386091.428677738</v>
      </c>
      <c r="AI126" s="21">
        <f t="shared" si="945"/>
        <v>52847975.330761351</v>
      </c>
      <c r="AJ126" s="21">
        <f t="shared" si="945"/>
        <v>54214122.285974301</v>
      </c>
      <c r="AK126" s="21">
        <f t="shared" si="945"/>
        <v>60885076.084831864</v>
      </c>
      <c r="AL126" s="21">
        <f t="shared" si="945"/>
        <v>62235152.393576212</v>
      </c>
      <c r="AM126" s="21">
        <f t="shared" si="945"/>
        <v>63965409.611733288</v>
      </c>
      <c r="AN126" s="21">
        <f t="shared" si="945"/>
        <v>68167786.029602647</v>
      </c>
      <c r="AO126" s="21">
        <f t="shared" si="945"/>
        <v>79195915.984193668</v>
      </c>
      <c r="AP126" s="21">
        <f t="shared" si="945"/>
        <v>84650289.297430933</v>
      </c>
      <c r="AQ126" s="21">
        <f t="shared" si="945"/>
        <v>94477789.997946113</v>
      </c>
      <c r="AR126" s="21">
        <f t="shared" si="945"/>
        <v>62867111.899806276</v>
      </c>
      <c r="AS126" s="21">
        <f t="shared" si="945"/>
        <v>64954875.492000222</v>
      </c>
      <c r="AT126" s="21">
        <f t="shared" si="945"/>
        <v>66238887.010278702</v>
      </c>
      <c r="AU126" s="21">
        <f t="shared" si="945"/>
        <v>68096664.795648456</v>
      </c>
      <c r="AV126" s="21">
        <f t="shared" si="945"/>
        <v>69532990.165761396</v>
      </c>
      <c r="AW126" s="21">
        <f t="shared" si="945"/>
        <v>73662617.068878561</v>
      </c>
      <c r="AX126" s="21">
        <f t="shared" si="945"/>
        <v>85335962.042698354</v>
      </c>
      <c r="AY126" s="21">
        <f t="shared" si="945"/>
        <v>82825048.169936419</v>
      </c>
      <c r="AZ126" s="21">
        <f t="shared" si="945"/>
        <v>75540552.529936418</v>
      </c>
      <c r="BA126" s="21">
        <f t="shared" si="945"/>
        <v>76917014.94993642</v>
      </c>
      <c r="BB126" s="21">
        <f t="shared" si="945"/>
        <v>77327135.169936404</v>
      </c>
      <c r="BC126" s="21">
        <f t="shared" si="945"/>
        <v>79177575.719936401</v>
      </c>
      <c r="BD126" s="21">
        <f t="shared" si="945"/>
        <v>42149789.412587613</v>
      </c>
      <c r="BE126" s="21">
        <f t="shared" si="945"/>
        <v>43690699.143138871</v>
      </c>
      <c r="BF126" s="21">
        <f t="shared" si="945"/>
        <v>45143733.527050108</v>
      </c>
      <c r="BG126" s="21">
        <f t="shared" si="945"/>
        <v>46710554.338205345</v>
      </c>
      <c r="BH126" s="21">
        <f t="shared" si="945"/>
        <v>48914009.242391162</v>
      </c>
      <c r="BI126" s="21">
        <f t="shared" si="945"/>
        <v>49312504.952938512</v>
      </c>
      <c r="BJ126" s="21">
        <f t="shared" si="945"/>
        <v>51582547.855420515</v>
      </c>
      <c r="BK126" s="21">
        <f t="shared" si="945"/>
        <v>51722395.411425903</v>
      </c>
      <c r="BL126" s="21">
        <f t="shared" si="945"/>
        <v>56846849.701425917</v>
      </c>
      <c r="BM126" s="21">
        <f t="shared" si="945"/>
        <v>53496248.861425914</v>
      </c>
      <c r="BN126" s="21">
        <f t="shared" si="945"/>
        <v>50623014.121425912</v>
      </c>
      <c r="BO126" s="21">
        <f t="shared" si="945"/>
        <v>48608117.141425915</v>
      </c>
      <c r="BP126" s="21">
        <f t="shared" ref="BP126:DS126" si="946">BP124-BP125</f>
        <v>-160255.14689756185</v>
      </c>
      <c r="BQ126" s="21">
        <f t="shared" si="946"/>
        <v>32660.363102428615</v>
      </c>
      <c r="BR126" s="21">
        <f t="shared" si="946"/>
        <v>1213532.4231024384</v>
      </c>
      <c r="BS126" s="21">
        <f t="shared" si="946"/>
        <v>1062846.3131024465</v>
      </c>
      <c r="BT126" s="21">
        <f t="shared" si="946"/>
        <v>1910765.0431024358</v>
      </c>
      <c r="BU126" s="21">
        <f t="shared" si="946"/>
        <v>2564231.6431024373</v>
      </c>
      <c r="BV126" s="21">
        <f t="shared" si="946"/>
        <v>3464274.0031024441</v>
      </c>
      <c r="BW126" s="21">
        <f t="shared" si="946"/>
        <v>8234048.3331024237</v>
      </c>
      <c r="BX126" s="21">
        <f t="shared" si="946"/>
        <v>12741374.46310243</v>
      </c>
      <c r="BY126" s="21">
        <f t="shared" si="946"/>
        <v>2743360.9731024336</v>
      </c>
      <c r="BZ126" s="21">
        <f t="shared" si="946"/>
        <v>4172525.1431024345</v>
      </c>
      <c r="CA126" s="21">
        <f t="shared" si="946"/>
        <v>6565358.7731024306</v>
      </c>
      <c r="CB126" s="21">
        <f t="shared" si="946"/>
        <v>602073.96826830134</v>
      </c>
      <c r="CC126" s="21">
        <f t="shared" si="946"/>
        <v>728886.8582683038</v>
      </c>
      <c r="CD126" s="21">
        <f t="shared" si="946"/>
        <v>397880.35826830193</v>
      </c>
      <c r="CE126" s="21">
        <f t="shared" si="946"/>
        <v>-66511.701731696725</v>
      </c>
      <c r="CF126" s="21">
        <f t="shared" si="946"/>
        <v>538717.42826830037</v>
      </c>
      <c r="CG126" s="21">
        <f t="shared" si="946"/>
        <v>-2199210.0617316989</v>
      </c>
      <c r="CH126" s="21">
        <f t="shared" si="946"/>
        <v>1488706.9982683016</v>
      </c>
      <c r="CI126" s="21">
        <f t="shared" si="946"/>
        <v>2856910.3682683036</v>
      </c>
      <c r="CJ126" s="21">
        <f t="shared" si="946"/>
        <v>7713683.9282683032</v>
      </c>
      <c r="CK126" s="21">
        <f t="shared" si="946"/>
        <v>4518063.2782683019</v>
      </c>
      <c r="CL126" s="21">
        <f t="shared" si="946"/>
        <v>4309206.2082682997</v>
      </c>
      <c r="CM126" s="21">
        <f t="shared" si="946"/>
        <v>7048019.3482683003</v>
      </c>
      <c r="CN126" s="21">
        <f t="shared" si="946"/>
        <v>6299504.6882683039</v>
      </c>
      <c r="CO126" s="21">
        <f t="shared" si="946"/>
        <v>4956732.2482683044</v>
      </c>
      <c r="CP126" s="21">
        <f t="shared" si="946"/>
        <v>4289718.4782683011</v>
      </c>
      <c r="CQ126" s="21">
        <f t="shared" si="946"/>
        <v>4297198.8882683022</v>
      </c>
      <c r="CR126" s="21">
        <f t="shared" si="946"/>
        <v>6972598.6582683027</v>
      </c>
      <c r="CS126" s="21">
        <f t="shared" si="946"/>
        <v>9756456.5082683023</v>
      </c>
      <c r="CT126" s="21">
        <f t="shared" si="946"/>
        <v>10657191.918268302</v>
      </c>
      <c r="CU126" s="21">
        <f t="shared" si="946"/>
        <v>19212143.108268302</v>
      </c>
      <c r="CV126" s="21">
        <f t="shared" si="946"/>
        <v>24746104.478268299</v>
      </c>
      <c r="CW126" s="21">
        <f t="shared" si="946"/>
        <v>21151725.928268306</v>
      </c>
      <c r="CX126" s="21">
        <f t="shared" si="946"/>
        <v>19549580.928268302</v>
      </c>
      <c r="CY126" s="21">
        <f t="shared" si="946"/>
        <v>25342149.798268303</v>
      </c>
      <c r="CZ126" s="21">
        <f t="shared" si="946"/>
        <v>6329604.8882682957</v>
      </c>
      <c r="DA126" s="21">
        <f t="shared" si="946"/>
        <v>7966436.3882682957</v>
      </c>
      <c r="DB126" s="21">
        <f t="shared" si="946"/>
        <v>7824935.6782682948</v>
      </c>
      <c r="DC126" s="21">
        <f t="shared" si="946"/>
        <v>8276050.3682682961</v>
      </c>
      <c r="DD126" s="21">
        <f t="shared" si="946"/>
        <v>7942363.6582682971</v>
      </c>
      <c r="DE126" s="21">
        <f t="shared" si="946"/>
        <v>7335364.4482683018</v>
      </c>
      <c r="DF126" s="21">
        <f t="shared" si="946"/>
        <v>11349919.748268295</v>
      </c>
      <c r="DG126" s="21">
        <f t="shared" si="946"/>
        <v>10980280.728268296</v>
      </c>
      <c r="DH126" s="21">
        <f t="shared" si="946"/>
        <v>9394044.0482683033</v>
      </c>
      <c r="DI126" s="21">
        <f t="shared" si="946"/>
        <v>10340813.128268301</v>
      </c>
      <c r="DJ126" s="21">
        <f t="shared" si="946"/>
        <v>14135751.808268305</v>
      </c>
      <c r="DK126" s="21">
        <f t="shared" si="946"/>
        <v>10851107.348268304</v>
      </c>
      <c r="DL126" s="21">
        <f t="shared" si="946"/>
        <v>-5370125.5017317003</v>
      </c>
      <c r="DM126" s="21">
        <f t="shared" si="946"/>
        <v>-6181118.2817316987</v>
      </c>
      <c r="DN126" s="21">
        <f t="shared" si="946"/>
        <v>-7763354.5217316989</v>
      </c>
      <c r="DO126" s="21">
        <f t="shared" si="946"/>
        <v>-6648095.2017316986</v>
      </c>
      <c r="DP126" s="21">
        <f t="shared" si="946"/>
        <v>-4419738.6317317011</v>
      </c>
      <c r="DQ126" s="21">
        <f t="shared" si="946"/>
        <v>2846523.4082683008</v>
      </c>
      <c r="DR126" s="21">
        <f t="shared" si="946"/>
        <v>-2794949.2717317017</v>
      </c>
      <c r="DS126" s="21">
        <f t="shared" si="946"/>
        <v>-3755497.0317316991</v>
      </c>
      <c r="DT126" s="21">
        <f t="shared" ref="DT126:DW126" si="947">DT124-DT125</f>
        <v>508714.69826829899</v>
      </c>
      <c r="DU126" s="21">
        <f t="shared" si="947"/>
        <v>-1757496.6717316995</v>
      </c>
      <c r="DV126" s="21">
        <f t="shared" si="947"/>
        <v>-1757496.6717317</v>
      </c>
      <c r="DW126" s="21">
        <f t="shared" si="947"/>
        <v>-1757496.6717316993</v>
      </c>
    </row>
    <row r="127" spans="1:128" ht="12" thickTop="1" x14ac:dyDescent="0.2"/>
    <row r="128" spans="1:128" x14ac:dyDescent="0.2"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55"/>
      <c r="CJ128" s="155"/>
      <c r="CK128" s="155"/>
      <c r="CL128" s="155"/>
      <c r="CM128" s="155"/>
      <c r="CN128" s="155"/>
      <c r="CO128" s="155"/>
      <c r="CP128" s="155"/>
      <c r="CQ128" s="155"/>
      <c r="CR128" s="155"/>
      <c r="CS128" s="155"/>
      <c r="CT128" s="155"/>
      <c r="CU128" s="155"/>
      <c r="CV128" s="155"/>
      <c r="CW128" s="155"/>
      <c r="CX128" s="155"/>
      <c r="CY128" s="155"/>
      <c r="CZ128" s="155"/>
      <c r="DA128" s="155"/>
      <c r="DB128" s="155"/>
      <c r="DC128" s="155"/>
      <c r="DD128" s="155"/>
      <c r="DE128" s="155"/>
      <c r="DF128" s="155"/>
      <c r="DG128" s="155"/>
      <c r="DH128" s="155"/>
      <c r="DI128" s="155"/>
      <c r="DJ128" s="155"/>
      <c r="DK128" s="155"/>
      <c r="DL128" s="155"/>
      <c r="DM128" s="155"/>
      <c r="DN128" s="155"/>
      <c r="DO128" s="155"/>
      <c r="DP128" s="155"/>
      <c r="DQ128" s="155"/>
      <c r="DR128" s="155"/>
      <c r="DS128" s="155"/>
      <c r="DT128" s="155"/>
      <c r="DU128" s="155"/>
      <c r="DV128" s="155"/>
    </row>
    <row r="129" spans="2:125" x14ac:dyDescent="0.2"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</row>
    <row r="130" spans="2:125" x14ac:dyDescent="0.2"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</row>
    <row r="131" spans="2:125" x14ac:dyDescent="0.2"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</row>
    <row r="132" spans="2:125" x14ac:dyDescent="0.2"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</row>
    <row r="133" spans="2:125" x14ac:dyDescent="0.2"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</row>
    <row r="134" spans="2:125" x14ac:dyDescent="0.2">
      <c r="DH134" s="11"/>
      <c r="DI134" s="11"/>
      <c r="DJ134" s="11"/>
      <c r="DK134" s="11"/>
    </row>
    <row r="140" spans="2:125" x14ac:dyDescent="0.2">
      <c r="B140" s="136"/>
    </row>
    <row r="141" spans="2:125" x14ac:dyDescent="0.2">
      <c r="B141" s="375"/>
    </row>
    <row r="142" spans="2:125" x14ac:dyDescent="0.2">
      <c r="B142" s="375"/>
    </row>
  </sheetData>
  <printOptions horizontalCentered="1"/>
  <pageMargins left="0.7" right="0.7" top="0.75" bottom="0.75" header="0.3" footer="0.3"/>
  <pageSetup scale="31" fitToHeight="2" orientation="portrait" blackAndWhite="1" r:id="rId1"/>
  <headerFooter>
    <oddFooter>&amp;R&amp;F
&amp;A</oddFooter>
  </headerFooter>
  <customProperties>
    <customPr name="_pios_id" r:id="rId2"/>
  </customProperties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E36"/>
  <sheetViews>
    <sheetView zoomScaleNormal="100" workbookViewId="0">
      <selection activeCell="D13" sqref="D13"/>
    </sheetView>
  </sheetViews>
  <sheetFormatPr defaultColWidth="9.140625" defaultRowHeight="11.25" x14ac:dyDescent="0.2"/>
  <cols>
    <col min="1" max="1" width="5.140625" style="28" customWidth="1"/>
    <col min="2" max="2" width="3.140625" style="28" customWidth="1"/>
    <col min="3" max="3" width="44.5703125" style="28" customWidth="1"/>
    <col min="4" max="5" width="11.5703125" style="28" customWidth="1"/>
    <col min="6" max="16384" width="9.140625" style="28"/>
  </cols>
  <sheetData>
    <row r="1" spans="1:5" x14ac:dyDescent="0.2">
      <c r="A1" s="305" t="s">
        <v>0</v>
      </c>
      <c r="B1" s="305"/>
      <c r="C1" s="305"/>
      <c r="D1" s="305"/>
      <c r="E1" s="305"/>
    </row>
    <row r="2" spans="1:5" x14ac:dyDescent="0.2">
      <c r="A2" s="304" t="str">
        <f>'Delivery Rate Change Calc'!A2:F2</f>
        <v>2023 Gas Decoupling Filing</v>
      </c>
      <c r="B2" s="304"/>
      <c r="C2" s="304"/>
      <c r="D2" s="304"/>
      <c r="E2" s="304"/>
    </row>
    <row r="3" spans="1:5" x14ac:dyDescent="0.2">
      <c r="A3" s="307" t="s">
        <v>504</v>
      </c>
      <c r="B3" s="307"/>
      <c r="C3" s="307"/>
      <c r="D3" s="307"/>
      <c r="E3" s="307"/>
    </row>
    <row r="4" spans="1:5" x14ac:dyDescent="0.2">
      <c r="A4" s="304" t="str">
        <f>'Delivery Rate Change Calc'!A4:F4</f>
        <v>Proposed Effective May 1, 2023</v>
      </c>
      <c r="B4" s="304"/>
      <c r="C4" s="304"/>
      <c r="D4" s="304"/>
      <c r="E4" s="304"/>
    </row>
    <row r="5" spans="1:5" x14ac:dyDescent="0.2">
      <c r="A5" s="29"/>
      <c r="B5" s="29"/>
      <c r="C5" s="29"/>
      <c r="D5" s="29"/>
      <c r="E5" s="29"/>
    </row>
    <row r="6" spans="1:5" x14ac:dyDescent="0.2">
      <c r="D6" s="302" t="s">
        <v>187</v>
      </c>
      <c r="E6" s="302" t="s">
        <v>187</v>
      </c>
    </row>
    <row r="7" spans="1:5" ht="22.5" x14ac:dyDescent="0.2">
      <c r="A7" s="68" t="s">
        <v>67</v>
      </c>
      <c r="B7" s="68"/>
      <c r="C7" s="69"/>
      <c r="D7" s="183">
        <v>45016</v>
      </c>
      <c r="E7" s="137">
        <f>EDATE(D7,1)</f>
        <v>45046</v>
      </c>
    </row>
    <row r="8" spans="1:5" x14ac:dyDescent="0.2">
      <c r="A8" s="29">
        <v>1</v>
      </c>
      <c r="B8" s="182" t="s">
        <v>194</v>
      </c>
    </row>
    <row r="9" spans="1:5" x14ac:dyDescent="0.2">
      <c r="A9" s="29">
        <f t="shared" ref="A9:A33" si="0">A8+1</f>
        <v>2</v>
      </c>
      <c r="B9" s="29"/>
      <c r="C9" s="28" t="s">
        <v>188</v>
      </c>
      <c r="D9" s="296">
        <f>'F2022 Forecast'!B24</f>
        <v>73078363</v>
      </c>
      <c r="E9" s="296">
        <f>'F2022 Forecast'!C24</f>
        <v>50199903</v>
      </c>
    </row>
    <row r="10" spans="1:5" x14ac:dyDescent="0.2">
      <c r="A10" s="29">
        <f t="shared" si="0"/>
        <v>3</v>
      </c>
      <c r="B10" s="29"/>
      <c r="C10" s="28" t="s">
        <v>189</v>
      </c>
      <c r="D10" s="315">
        <f>'Rate Test'!D17</f>
        <v>1.6670000000000001E-2</v>
      </c>
      <c r="E10" s="102">
        <f>D10</f>
        <v>1.6670000000000001E-2</v>
      </c>
    </row>
    <row r="11" spans="1:5" x14ac:dyDescent="0.2">
      <c r="A11" s="29">
        <f t="shared" si="0"/>
        <v>4</v>
      </c>
      <c r="B11" s="29"/>
      <c r="C11" s="28" t="s">
        <v>190</v>
      </c>
      <c r="D11" s="181">
        <f>D9*D10</f>
        <v>1218216.31121</v>
      </c>
      <c r="E11" s="181">
        <f>E9*E10</f>
        <v>836832.38300999999</v>
      </c>
    </row>
    <row r="12" spans="1:5" x14ac:dyDescent="0.2">
      <c r="A12" s="29">
        <f t="shared" si="0"/>
        <v>5</v>
      </c>
      <c r="B12" s="29"/>
    </row>
    <row r="13" spans="1:5" x14ac:dyDescent="0.2">
      <c r="A13" s="29">
        <f t="shared" si="0"/>
        <v>6</v>
      </c>
      <c r="B13" s="29"/>
      <c r="C13" s="28" t="s">
        <v>541</v>
      </c>
      <c r="D13" s="59">
        <f>'2019 GRC Conversion Factor'!D18</f>
        <v>0.95455299999999998</v>
      </c>
      <c r="E13" s="4">
        <f>$D$13</f>
        <v>0.95455299999999998</v>
      </c>
    </row>
    <row r="14" spans="1:5" x14ac:dyDescent="0.2">
      <c r="A14" s="29">
        <f t="shared" si="0"/>
        <v>7</v>
      </c>
      <c r="B14" s="29"/>
    </row>
    <row r="15" spans="1:5" x14ac:dyDescent="0.2">
      <c r="A15" s="29">
        <f t="shared" si="0"/>
        <v>8</v>
      </c>
      <c r="B15" s="29"/>
      <c r="C15" s="28" t="s">
        <v>191</v>
      </c>
      <c r="D15" s="181">
        <f>D11*D13</f>
        <v>1162852.0345144391</v>
      </c>
      <c r="E15" s="181">
        <f>E11*E13</f>
        <v>798800.86169934447</v>
      </c>
    </row>
    <row r="16" spans="1:5" x14ac:dyDescent="0.2">
      <c r="A16" s="29">
        <f t="shared" si="0"/>
        <v>9</v>
      </c>
      <c r="B16" s="29"/>
    </row>
    <row r="17" spans="1:5" x14ac:dyDescent="0.2">
      <c r="A17" s="29">
        <f t="shared" si="0"/>
        <v>10</v>
      </c>
      <c r="B17" s="182" t="s">
        <v>195</v>
      </c>
    </row>
    <row r="18" spans="1:5" x14ac:dyDescent="0.2">
      <c r="A18" s="29">
        <f t="shared" si="0"/>
        <v>11</v>
      </c>
      <c r="B18" s="29"/>
      <c r="C18" s="28" t="s">
        <v>188</v>
      </c>
      <c r="D18" s="296">
        <f>'F2022 Forecast'!B25</f>
        <v>25035139</v>
      </c>
      <c r="E18" s="296">
        <f>'F2022 Forecast'!C25</f>
        <v>18279078</v>
      </c>
    </row>
    <row r="19" spans="1:5" x14ac:dyDescent="0.2">
      <c r="A19" s="29">
        <f t="shared" si="0"/>
        <v>12</v>
      </c>
      <c r="B19" s="29"/>
      <c r="C19" s="28" t="s">
        <v>192</v>
      </c>
      <c r="D19" s="315">
        <f>'Rate Test'!E17</f>
        <v>1.5900000000000001E-2</v>
      </c>
      <c r="E19" s="102">
        <f>D19</f>
        <v>1.5900000000000001E-2</v>
      </c>
    </row>
    <row r="20" spans="1:5" x14ac:dyDescent="0.2">
      <c r="A20" s="29">
        <f t="shared" si="0"/>
        <v>13</v>
      </c>
      <c r="B20" s="29"/>
      <c r="C20" s="28" t="s">
        <v>190</v>
      </c>
      <c r="D20" s="181">
        <f>D18*D19</f>
        <v>398058.71010000003</v>
      </c>
      <c r="E20" s="181">
        <f>E18*E19</f>
        <v>290637.34020000004</v>
      </c>
    </row>
    <row r="21" spans="1:5" x14ac:dyDescent="0.2">
      <c r="A21" s="29">
        <f t="shared" si="0"/>
        <v>14</v>
      </c>
      <c r="B21" s="29"/>
    </row>
    <row r="22" spans="1:5" x14ac:dyDescent="0.2">
      <c r="A22" s="29">
        <f t="shared" si="0"/>
        <v>15</v>
      </c>
      <c r="B22" s="29"/>
      <c r="C22" s="28" t="str">
        <f>C13</f>
        <v>Remove Rev Sensitive Items (2019 GRC Conversion Factor)</v>
      </c>
      <c r="D22" s="4">
        <f>$D$13</f>
        <v>0.95455299999999998</v>
      </c>
      <c r="E22" s="4">
        <f>$D$13</f>
        <v>0.95455299999999998</v>
      </c>
    </row>
    <row r="23" spans="1:5" x14ac:dyDescent="0.2">
      <c r="A23" s="29">
        <f t="shared" si="0"/>
        <v>16</v>
      </c>
      <c r="B23" s="29"/>
    </row>
    <row r="24" spans="1:5" x14ac:dyDescent="0.2">
      <c r="A24" s="29">
        <f t="shared" si="0"/>
        <v>17</v>
      </c>
      <c r="B24" s="29"/>
      <c r="C24" s="28" t="s">
        <v>191</v>
      </c>
      <c r="D24" s="181">
        <f>D20*D22</f>
        <v>379968.13590208534</v>
      </c>
      <c r="E24" s="181">
        <f>E20*E22</f>
        <v>277428.74499993061</v>
      </c>
    </row>
    <row r="25" spans="1:5" x14ac:dyDescent="0.2">
      <c r="A25" s="29">
        <f t="shared" si="0"/>
        <v>18</v>
      </c>
    </row>
    <row r="26" spans="1:5" x14ac:dyDescent="0.2">
      <c r="A26" s="29">
        <f t="shared" si="0"/>
        <v>19</v>
      </c>
      <c r="B26" s="182" t="s">
        <v>196</v>
      </c>
    </row>
    <row r="27" spans="1:5" x14ac:dyDescent="0.2">
      <c r="A27" s="29">
        <f t="shared" si="0"/>
        <v>20</v>
      </c>
      <c r="B27" s="29"/>
      <c r="C27" s="28" t="s">
        <v>188</v>
      </c>
      <c r="D27" s="296">
        <f>'F2022 Forecast'!B26</f>
        <v>9305030</v>
      </c>
      <c r="E27" s="296">
        <f>'F2022 Forecast'!C26</f>
        <v>7857958</v>
      </c>
    </row>
    <row r="28" spans="1:5" x14ac:dyDescent="0.2">
      <c r="A28" s="29">
        <f t="shared" si="0"/>
        <v>21</v>
      </c>
      <c r="B28" s="29"/>
      <c r="C28" s="28" t="s">
        <v>192</v>
      </c>
      <c r="D28" s="315">
        <f>'Rate Test'!F17</f>
        <v>-1.9279999999999999E-2</v>
      </c>
      <c r="E28" s="102">
        <f>D28</f>
        <v>-1.9279999999999999E-2</v>
      </c>
    </row>
    <row r="29" spans="1:5" x14ac:dyDescent="0.2">
      <c r="A29" s="29">
        <f t="shared" si="0"/>
        <v>22</v>
      </c>
      <c r="B29" s="29"/>
      <c r="C29" s="28" t="s">
        <v>190</v>
      </c>
      <c r="D29" s="181">
        <f>D27*D28</f>
        <v>-179400.97839999999</v>
      </c>
      <c r="E29" s="181">
        <f>E27*E28</f>
        <v>-151501.43023999999</v>
      </c>
    </row>
    <row r="30" spans="1:5" x14ac:dyDescent="0.2">
      <c r="A30" s="29">
        <f t="shared" si="0"/>
        <v>23</v>
      </c>
      <c r="B30" s="29"/>
    </row>
    <row r="31" spans="1:5" x14ac:dyDescent="0.2">
      <c r="A31" s="29">
        <f t="shared" si="0"/>
        <v>24</v>
      </c>
      <c r="B31" s="29"/>
      <c r="C31" s="28" t="str">
        <f>C22</f>
        <v>Remove Rev Sensitive Items (2019 GRC Conversion Factor)</v>
      </c>
      <c r="D31" s="4">
        <f>$D$13</f>
        <v>0.95455299999999998</v>
      </c>
      <c r="E31" s="4">
        <f>$D$13</f>
        <v>0.95455299999999998</v>
      </c>
    </row>
    <row r="32" spans="1:5" x14ac:dyDescent="0.2">
      <c r="A32" s="29">
        <f t="shared" si="0"/>
        <v>25</v>
      </c>
      <c r="B32" s="29"/>
    </row>
    <row r="33" spans="1:5" x14ac:dyDescent="0.2">
      <c r="A33" s="29">
        <f t="shared" si="0"/>
        <v>26</v>
      </c>
      <c r="B33" s="29"/>
      <c r="C33" s="28" t="s">
        <v>191</v>
      </c>
      <c r="D33" s="181">
        <f>D29*D31</f>
        <v>-171247.74213465519</v>
      </c>
      <c r="E33" s="181">
        <f>E29*E31</f>
        <v>-144616.1447398827</v>
      </c>
    </row>
    <row r="35" spans="1:5" x14ac:dyDescent="0.2">
      <c r="B35" s="28" t="s">
        <v>297</v>
      </c>
    </row>
    <row r="36" spans="1:5" x14ac:dyDescent="0.2">
      <c r="B36" s="28" t="s">
        <v>193</v>
      </c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"/>
  <sheetViews>
    <sheetView workbookViewId="0">
      <selection activeCell="C38" sqref="C38"/>
    </sheetView>
  </sheetViews>
  <sheetFormatPr defaultRowHeight="15" x14ac:dyDescent="0.25"/>
  <sheetData/>
  <pageMargins left="0.7" right="0.7" top="0.75" bottom="0.75" header="0.3" footer="0.3"/>
  <customProperties>
    <customPr name="_pios_id" r:id="rId1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0.79998168889431442"/>
    <pageSetUpPr fitToPage="1"/>
  </sheetPr>
  <dimension ref="A1:XFA86"/>
  <sheetViews>
    <sheetView zoomScaleNormal="100" workbookViewId="0">
      <pane xSplit="2" ySplit="6" topLeftCell="C7" activePane="bottomRight" state="frozen"/>
      <selection activeCell="C38" sqref="C38"/>
      <selection pane="topRight" activeCell="C38" sqref="C38"/>
      <selection pane="bottomLeft" activeCell="C38" sqref="C38"/>
      <selection pane="bottomRight" activeCell="H25" sqref="H25"/>
    </sheetView>
  </sheetViews>
  <sheetFormatPr defaultColWidth="9.140625" defaultRowHeight="11.25" x14ac:dyDescent="0.2"/>
  <cols>
    <col min="1" max="1" width="5.5703125" style="28" bestFit="1" customWidth="1"/>
    <col min="2" max="2" width="38.42578125" style="28" customWidth="1"/>
    <col min="3" max="3" width="10.85546875" style="28" bestFit="1" customWidth="1"/>
    <col min="4" max="4" width="11.140625" style="28" bestFit="1" customWidth="1"/>
    <col min="5" max="6" width="10.7109375" style="28" bestFit="1" customWidth="1"/>
    <col min="7" max="7" width="10.5703125" style="28" bestFit="1" customWidth="1"/>
    <col min="8" max="9" width="9.7109375" style="28" bestFit="1" customWidth="1"/>
    <col min="10" max="10" width="10.28515625" style="28" bestFit="1" customWidth="1"/>
    <col min="11" max="11" width="9.7109375" style="28" bestFit="1" customWidth="1"/>
    <col min="12" max="17" width="10.7109375" style="28" bestFit="1" customWidth="1"/>
    <col min="18" max="16384" width="9.140625" style="28"/>
  </cols>
  <sheetData>
    <row r="1" spans="1:17" x14ac:dyDescent="0.2">
      <c r="A1" s="6" t="s">
        <v>0</v>
      </c>
      <c r="B1" s="6"/>
    </row>
    <row r="2" spans="1:17" x14ac:dyDescent="0.2">
      <c r="A2" s="6" t="s">
        <v>1</v>
      </c>
      <c r="B2" s="6"/>
    </row>
    <row r="3" spans="1:17" x14ac:dyDescent="0.2">
      <c r="A3" s="6" t="s">
        <v>284</v>
      </c>
      <c r="B3" s="6"/>
    </row>
    <row r="4" spans="1:17" x14ac:dyDescent="0.2">
      <c r="A4" s="6" t="s">
        <v>135</v>
      </c>
      <c r="B4" s="6"/>
      <c r="O4" s="222" t="s">
        <v>499</v>
      </c>
      <c r="P4" s="222" t="s">
        <v>499</v>
      </c>
    </row>
    <row r="5" spans="1:17" x14ac:dyDescent="0.2">
      <c r="G5" s="222"/>
      <c r="H5" s="222"/>
      <c r="I5" s="222"/>
      <c r="O5" s="284" t="s">
        <v>496</v>
      </c>
      <c r="P5" s="284" t="s">
        <v>497</v>
      </c>
    </row>
    <row r="6" spans="1:17" ht="22.5" x14ac:dyDescent="0.2">
      <c r="A6" s="249" t="s">
        <v>67</v>
      </c>
      <c r="B6" s="250"/>
      <c r="C6" s="258">
        <v>44592</v>
      </c>
      <c r="D6" s="251">
        <f t="shared" ref="D6:N6" si="0">EDATE(C6,1)</f>
        <v>44620</v>
      </c>
      <c r="E6" s="251">
        <f t="shared" si="0"/>
        <v>44648</v>
      </c>
      <c r="F6" s="251">
        <f t="shared" si="0"/>
        <v>44679</v>
      </c>
      <c r="G6" s="251">
        <f t="shared" si="0"/>
        <v>44709</v>
      </c>
      <c r="H6" s="251">
        <f t="shared" si="0"/>
        <v>44740</v>
      </c>
      <c r="I6" s="251">
        <f t="shared" si="0"/>
        <v>44770</v>
      </c>
      <c r="J6" s="251">
        <f t="shared" si="0"/>
        <v>44801</v>
      </c>
      <c r="K6" s="251">
        <f t="shared" si="0"/>
        <v>44832</v>
      </c>
      <c r="L6" s="251">
        <f t="shared" si="0"/>
        <v>44862</v>
      </c>
      <c r="M6" s="251">
        <f t="shared" si="0"/>
        <v>44893</v>
      </c>
      <c r="N6" s="251">
        <f t="shared" si="0"/>
        <v>44923</v>
      </c>
      <c r="O6" s="251">
        <f t="shared" ref="O6" si="1">EDATE(N6,1)</f>
        <v>44954</v>
      </c>
      <c r="P6" s="251">
        <f>EDATE(N6,1)</f>
        <v>44954</v>
      </c>
      <c r="Q6" s="251">
        <f>EDATE(O6,1)</f>
        <v>44985</v>
      </c>
    </row>
    <row r="7" spans="1:17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x14ac:dyDescent="0.2">
      <c r="A8" s="29">
        <v>1</v>
      </c>
      <c r="B8" s="101" t="s">
        <v>68</v>
      </c>
      <c r="C8" s="295">
        <v>807215</v>
      </c>
      <c r="D8" s="295">
        <v>807928</v>
      </c>
      <c r="E8" s="295">
        <v>808713</v>
      </c>
      <c r="F8" s="295">
        <v>809218</v>
      </c>
      <c r="G8" s="295">
        <v>809468</v>
      </c>
      <c r="H8" s="295">
        <v>809850</v>
      </c>
      <c r="I8" s="295">
        <v>809893</v>
      </c>
      <c r="J8" s="295">
        <v>810230</v>
      </c>
      <c r="K8" s="295">
        <v>810668</v>
      </c>
      <c r="L8" s="295">
        <v>811223</v>
      </c>
      <c r="M8" s="295">
        <v>812200</v>
      </c>
      <c r="N8" s="295">
        <v>812917</v>
      </c>
      <c r="O8" s="295">
        <v>813476</v>
      </c>
      <c r="P8" s="295">
        <v>813476</v>
      </c>
      <c r="Q8" s="295">
        <v>814242</v>
      </c>
    </row>
    <row r="9" spans="1:17" x14ac:dyDescent="0.2">
      <c r="A9" s="29">
        <f>A8+1</f>
        <v>2</v>
      </c>
      <c r="B9" s="154" t="s">
        <v>488</v>
      </c>
      <c r="C9" s="252">
        <f>'Exh. JAP-13 Page 4 (Proposed)'!F25</f>
        <v>50.773548173469756</v>
      </c>
      <c r="D9" s="252">
        <f>'Exh. JAP-13 Page 4 (Proposed)'!G25</f>
        <v>43.895343350023346</v>
      </c>
      <c r="E9" s="252">
        <f>'Exh. JAP-13 Page 4 (Proposed)'!H25</f>
        <v>39.994831006797938</v>
      </c>
      <c r="F9" s="252">
        <f>'Exh. JAP-13 Page 4 (Proposed)'!I25</f>
        <v>29.470924877335388</v>
      </c>
      <c r="G9" s="252">
        <f>'Exh. JAP-13 Page 4 (Proposed)'!J25</f>
        <v>15.91504250362558</v>
      </c>
      <c r="H9" s="252">
        <f>'Exh. JAP-13 Page 4 (Proposed)'!K25</f>
        <v>10.909507156124443</v>
      </c>
      <c r="I9" s="252">
        <f>'Exh. JAP-13 Page 4 (Proposed)'!L25</f>
        <v>7.0839153751133175</v>
      </c>
      <c r="J9" s="252">
        <f>'Exh. JAP-13 Page 4 (Proposed)'!M25</f>
        <v>6.8843226252876262</v>
      </c>
      <c r="K9" s="252">
        <f>'Exh. JAP-13 Page 4 (Proposed)'!N25</f>
        <v>10.208690710274036</v>
      </c>
      <c r="L9" s="252">
        <f>'Exh. JAP-13 Page 4 (Proposed)'!O25</f>
        <v>24.036797199829973</v>
      </c>
      <c r="M9" s="252">
        <f>'Exh. JAP-13 Page 4 (Proposed)'!P25</f>
        <v>38.851365382655729</v>
      </c>
      <c r="N9" s="252">
        <f>'Exh. JAP-13 Page 4 (Proposed)'!Q25</f>
        <v>53.095711639462934</v>
      </c>
      <c r="O9" s="252">
        <f>C9/31*6</f>
        <v>9.8271383561554355</v>
      </c>
      <c r="P9" s="252">
        <f>'Exh. JDT-7 (Monthly Allow RPC)'!F25/31*25</f>
        <v>48.432208152013985</v>
      </c>
      <c r="Q9" s="252">
        <f>'Exh. JDT-7 (Monthly Allow RPC)'!G25</f>
        <v>50.907628787992515</v>
      </c>
    </row>
    <row r="10" spans="1:17" x14ac:dyDescent="0.2">
      <c r="A10" s="29">
        <f t="shared" ref="A10:A48" si="2">A9+1</f>
        <v>3</v>
      </c>
      <c r="B10" s="28" t="s">
        <v>285</v>
      </c>
      <c r="C10" s="35">
        <f>C8*C9</f>
        <v>40985169.688847385</v>
      </c>
      <c r="D10" s="35">
        <f>D8*D9</f>
        <v>35464276.96209766</v>
      </c>
      <c r="E10" s="35">
        <f>E8*E9</f>
        <v>32344339.76800058</v>
      </c>
      <c r="F10" s="35">
        <f>F8*F9</f>
        <v>23848402.887387589</v>
      </c>
      <c r="G10" s="35">
        <f t="shared" ref="G10:N10" si="3">G8*G9</f>
        <v>12882717.625324791</v>
      </c>
      <c r="H10" s="35">
        <f t="shared" si="3"/>
        <v>8835064.3703873791</v>
      </c>
      <c r="I10" s="35">
        <f t="shared" si="3"/>
        <v>5737213.4748966498</v>
      </c>
      <c r="J10" s="35">
        <f t="shared" si="3"/>
        <v>5577884.7206867933</v>
      </c>
      <c r="K10" s="35">
        <f t="shared" si="3"/>
        <v>8275858.8807164319</v>
      </c>
      <c r="L10" s="35">
        <f t="shared" si="3"/>
        <v>19499202.73483767</v>
      </c>
      <c r="M10" s="35">
        <f t="shared" si="3"/>
        <v>31555078.963792983</v>
      </c>
      <c r="N10" s="35">
        <f t="shared" si="3"/>
        <v>43162406.618817292</v>
      </c>
      <c r="O10" s="35">
        <f t="shared" ref="O10:P10" si="4">O8*O9</f>
        <v>7994141.2014118992</v>
      </c>
      <c r="P10" s="35">
        <f t="shared" si="4"/>
        <v>39398438.958667725</v>
      </c>
      <c r="Q10" s="35">
        <f t="shared" ref="Q10" si="5">Q8*Q9</f>
        <v>41451129.479592599</v>
      </c>
    </row>
    <row r="11" spans="1:17" x14ac:dyDescent="0.2">
      <c r="A11" s="29">
        <f t="shared" si="2"/>
        <v>4</v>
      </c>
    </row>
    <row r="12" spans="1:17" x14ac:dyDescent="0.2">
      <c r="A12" s="29">
        <f t="shared" si="2"/>
        <v>5</v>
      </c>
      <c r="B12" s="101" t="s">
        <v>281</v>
      </c>
      <c r="C12" s="295">
        <v>99168923.925404817</v>
      </c>
      <c r="D12" s="295">
        <v>81380256.404472411</v>
      </c>
      <c r="E12" s="295">
        <v>68898417.52006501</v>
      </c>
      <c r="F12" s="295">
        <v>60696831.093732879</v>
      </c>
      <c r="G12" s="295">
        <v>41164441.982487634</v>
      </c>
      <c r="H12" s="295">
        <v>20694385.867172386</v>
      </c>
      <c r="I12" s="295">
        <v>13806653.332969099</v>
      </c>
      <c r="J12" s="295">
        <v>12345798.854900209</v>
      </c>
      <c r="K12" s="295">
        <v>14389394.654371651</v>
      </c>
      <c r="L12" s="295">
        <v>31386695.182207827</v>
      </c>
      <c r="M12" s="295">
        <v>83817408.996998638</v>
      </c>
      <c r="N12" s="295">
        <v>104472674.20755935</v>
      </c>
      <c r="O12" s="295">
        <v>19163351.193073694</v>
      </c>
      <c r="P12" s="295">
        <v>69068324.792324528</v>
      </c>
      <c r="Q12" s="295">
        <v>82977316.364169568</v>
      </c>
    </row>
    <row r="13" spans="1:17" x14ac:dyDescent="0.2">
      <c r="A13" s="29">
        <f t="shared" si="2"/>
        <v>6</v>
      </c>
      <c r="B13" s="154" t="s">
        <v>438</v>
      </c>
      <c r="C13" s="253">
        <f>'Exh. JAP-13 Page 3'!G11</f>
        <v>0.41964000000000001</v>
      </c>
      <c r="D13" s="218">
        <f t="shared" ref="D13:N13" si="6">C13</f>
        <v>0.41964000000000001</v>
      </c>
      <c r="E13" s="218">
        <f t="shared" si="6"/>
        <v>0.41964000000000001</v>
      </c>
      <c r="F13" s="218">
        <f t="shared" si="6"/>
        <v>0.41964000000000001</v>
      </c>
      <c r="G13" s="218">
        <f t="shared" si="6"/>
        <v>0.41964000000000001</v>
      </c>
      <c r="H13" s="218">
        <f t="shared" si="6"/>
        <v>0.41964000000000001</v>
      </c>
      <c r="I13" s="218">
        <f t="shared" si="6"/>
        <v>0.41964000000000001</v>
      </c>
      <c r="J13" s="218">
        <f t="shared" si="6"/>
        <v>0.41964000000000001</v>
      </c>
      <c r="K13" s="218">
        <f t="shared" si="6"/>
        <v>0.41964000000000001</v>
      </c>
      <c r="L13" s="218">
        <f t="shared" si="6"/>
        <v>0.41964000000000001</v>
      </c>
      <c r="M13" s="218">
        <f t="shared" si="6"/>
        <v>0.41964000000000001</v>
      </c>
      <c r="N13" s="218">
        <f t="shared" si="6"/>
        <v>0.41964000000000001</v>
      </c>
      <c r="O13" s="218">
        <f t="shared" ref="O13" si="7">N13</f>
        <v>0.41964000000000001</v>
      </c>
      <c r="P13" s="253">
        <f>'Exh. JDT-7 (Del Rev Rates)'!J11</f>
        <v>0.50307999999999997</v>
      </c>
      <c r="Q13" s="218">
        <f t="shared" ref="Q13" si="8">P13</f>
        <v>0.50307999999999997</v>
      </c>
    </row>
    <row r="14" spans="1:17" x14ac:dyDescent="0.2">
      <c r="A14" s="29">
        <f t="shared" si="2"/>
        <v>7</v>
      </c>
      <c r="B14" s="28" t="s">
        <v>286</v>
      </c>
      <c r="C14" s="35">
        <f>C12*C13</f>
        <v>41615247.236056879</v>
      </c>
      <c r="D14" s="35">
        <f>D12*D13</f>
        <v>34150410.797572806</v>
      </c>
      <c r="E14" s="35">
        <f>E12*E13</f>
        <v>28912531.92812008</v>
      </c>
      <c r="F14" s="35">
        <f>F12*F13</f>
        <v>25470818.200174067</v>
      </c>
      <c r="G14" s="35">
        <f t="shared" ref="G14:N14" si="9">G12*G13</f>
        <v>17274246.433531113</v>
      </c>
      <c r="H14" s="35">
        <f t="shared" si="9"/>
        <v>8684192.0853002202</v>
      </c>
      <c r="I14" s="35">
        <f t="shared" si="9"/>
        <v>5793824.0046471534</v>
      </c>
      <c r="J14" s="35">
        <f t="shared" si="9"/>
        <v>5180791.0314703239</v>
      </c>
      <c r="K14" s="35">
        <f t="shared" si="9"/>
        <v>6038365.5727605196</v>
      </c>
      <c r="L14" s="35">
        <f t="shared" si="9"/>
        <v>13171112.766261693</v>
      </c>
      <c r="M14" s="35">
        <f t="shared" si="9"/>
        <v>35173137.511500508</v>
      </c>
      <c r="N14" s="35">
        <f t="shared" si="9"/>
        <v>43840913.004460208</v>
      </c>
      <c r="O14" s="35">
        <f t="shared" ref="O14:P14" si="10">O12*O13</f>
        <v>8041708.694661445</v>
      </c>
      <c r="P14" s="35">
        <f t="shared" si="10"/>
        <v>34746892.836522624</v>
      </c>
      <c r="Q14" s="35">
        <f t="shared" ref="Q14" si="11">Q12*Q13</f>
        <v>41744228.316486426</v>
      </c>
    </row>
    <row r="15" spans="1:17" x14ac:dyDescent="0.2">
      <c r="A15" s="29">
        <f t="shared" si="2"/>
        <v>8</v>
      </c>
    </row>
    <row r="16" spans="1:17" x14ac:dyDescent="0.2">
      <c r="A16" s="29">
        <f t="shared" si="2"/>
        <v>9</v>
      </c>
      <c r="B16" s="101" t="s">
        <v>437</v>
      </c>
      <c r="C16" s="158"/>
      <c r="D16" s="158"/>
      <c r="E16" s="158"/>
      <c r="F16" s="158"/>
      <c r="G16" s="295">
        <v>-516563.86631698161</v>
      </c>
      <c r="H16" s="295">
        <v>447317.72300000116</v>
      </c>
      <c r="I16" s="295">
        <v>-14820.101999999955</v>
      </c>
      <c r="J16" s="158"/>
      <c r="K16" s="158"/>
      <c r="L16" s="158"/>
      <c r="M16" s="158"/>
      <c r="N16" s="158"/>
      <c r="O16" s="158"/>
      <c r="P16" s="158"/>
      <c r="Q16" s="295">
        <v>2474772.9689999968</v>
      </c>
    </row>
    <row r="17" spans="1:17" x14ac:dyDescent="0.2">
      <c r="A17" s="29">
        <f t="shared" si="2"/>
        <v>10</v>
      </c>
      <c r="B17" s="154" t="s">
        <v>489</v>
      </c>
      <c r="C17" s="218">
        <f>C13</f>
        <v>0.41964000000000001</v>
      </c>
      <c r="D17" s="218">
        <f>C17</f>
        <v>0.41964000000000001</v>
      </c>
      <c r="E17" s="218">
        <f t="shared" ref="E17:N17" si="12">D17</f>
        <v>0.41964000000000001</v>
      </c>
      <c r="F17" s="218">
        <f t="shared" si="12"/>
        <v>0.41964000000000001</v>
      </c>
      <c r="G17" s="218">
        <f t="shared" si="12"/>
        <v>0.41964000000000001</v>
      </c>
      <c r="H17" s="218">
        <f t="shared" si="12"/>
        <v>0.41964000000000001</v>
      </c>
      <c r="I17" s="218">
        <f t="shared" si="12"/>
        <v>0.41964000000000001</v>
      </c>
      <c r="J17" s="218">
        <f t="shared" si="12"/>
        <v>0.41964000000000001</v>
      </c>
      <c r="K17" s="218">
        <f t="shared" si="12"/>
        <v>0.41964000000000001</v>
      </c>
      <c r="L17" s="218">
        <f t="shared" si="12"/>
        <v>0.41964000000000001</v>
      </c>
      <c r="M17" s="218">
        <f t="shared" si="12"/>
        <v>0.41964000000000001</v>
      </c>
      <c r="N17" s="218">
        <f t="shared" si="12"/>
        <v>0.41964000000000001</v>
      </c>
      <c r="O17" s="218">
        <f t="shared" ref="O17" si="13">N17</f>
        <v>0.41964000000000001</v>
      </c>
      <c r="P17" s="218">
        <f t="shared" ref="P17:Q17" si="14">O17</f>
        <v>0.41964000000000001</v>
      </c>
      <c r="Q17" s="218">
        <f t="shared" si="14"/>
        <v>0.41964000000000001</v>
      </c>
    </row>
    <row r="18" spans="1:17" x14ac:dyDescent="0.2">
      <c r="A18" s="29">
        <f t="shared" si="2"/>
        <v>11</v>
      </c>
      <c r="B18" s="28" t="s">
        <v>286</v>
      </c>
      <c r="C18" s="35">
        <f>C16*C17</f>
        <v>0</v>
      </c>
      <c r="D18" s="35">
        <f>D16*D17</f>
        <v>0</v>
      </c>
      <c r="E18" s="35">
        <f>E16*E17</f>
        <v>0</v>
      </c>
      <c r="F18" s="35">
        <f>F16*F17</f>
        <v>0</v>
      </c>
      <c r="G18" s="35">
        <f t="shared" ref="G18:N18" si="15">G16*G17</f>
        <v>-216770.86086125817</v>
      </c>
      <c r="H18" s="35">
        <f t="shared" si="15"/>
        <v>187712.40927972048</v>
      </c>
      <c r="I18" s="35">
        <f t="shared" si="15"/>
        <v>-6219.107603279981</v>
      </c>
      <c r="J18" s="35">
        <f t="shared" si="15"/>
        <v>0</v>
      </c>
      <c r="K18" s="35">
        <f t="shared" si="15"/>
        <v>0</v>
      </c>
      <c r="L18" s="35">
        <f t="shared" si="15"/>
        <v>0</v>
      </c>
      <c r="M18" s="35">
        <f t="shared" si="15"/>
        <v>0</v>
      </c>
      <c r="N18" s="35">
        <f t="shared" si="15"/>
        <v>0</v>
      </c>
      <c r="O18" s="35">
        <f t="shared" ref="O18:P18" si="16">O16*O17</f>
        <v>0</v>
      </c>
      <c r="P18" s="35">
        <f t="shared" si="16"/>
        <v>0</v>
      </c>
      <c r="Q18" s="35">
        <f t="shared" ref="Q18" si="17">Q16*Q17</f>
        <v>1038513.7287111587</v>
      </c>
    </row>
    <row r="19" spans="1:17" x14ac:dyDescent="0.2">
      <c r="A19" s="29">
        <f t="shared" si="2"/>
        <v>12</v>
      </c>
    </row>
    <row r="20" spans="1:17" x14ac:dyDescent="0.2">
      <c r="A20" s="29">
        <f t="shared" si="2"/>
        <v>13</v>
      </c>
      <c r="B20" s="28" t="s">
        <v>282</v>
      </c>
      <c r="C20" s="35">
        <f>C14+C18</f>
        <v>41615247.236056879</v>
      </c>
      <c r="D20" s="35">
        <f>D14+D18</f>
        <v>34150410.797572806</v>
      </c>
      <c r="E20" s="35">
        <f>E14+E18</f>
        <v>28912531.92812008</v>
      </c>
      <c r="F20" s="35">
        <f>F14+F18</f>
        <v>25470818.200174067</v>
      </c>
      <c r="G20" s="35">
        <f t="shared" ref="G20:N20" si="18">G14+G18</f>
        <v>17057475.572669856</v>
      </c>
      <c r="H20" s="35">
        <f t="shared" si="18"/>
        <v>8871904.494579941</v>
      </c>
      <c r="I20" s="35">
        <f t="shared" si="18"/>
        <v>5787604.8970438736</v>
      </c>
      <c r="J20" s="35">
        <f t="shared" si="18"/>
        <v>5180791.0314703239</v>
      </c>
      <c r="K20" s="35">
        <f t="shared" si="18"/>
        <v>6038365.5727605196</v>
      </c>
      <c r="L20" s="35">
        <f t="shared" si="18"/>
        <v>13171112.766261693</v>
      </c>
      <c r="M20" s="35">
        <f t="shared" si="18"/>
        <v>35173137.511500508</v>
      </c>
      <c r="N20" s="35">
        <f t="shared" si="18"/>
        <v>43840913.004460208</v>
      </c>
      <c r="O20" s="35">
        <f t="shared" ref="O20:P20" si="19">O14+O18</f>
        <v>8041708.694661445</v>
      </c>
      <c r="P20" s="35">
        <f t="shared" si="19"/>
        <v>34746892.836522624</v>
      </c>
      <c r="Q20" s="35">
        <f t="shared" ref="Q20" si="20">Q14+Q18</f>
        <v>42782742.045197584</v>
      </c>
    </row>
    <row r="21" spans="1:17" x14ac:dyDescent="0.2">
      <c r="A21" s="29">
        <f t="shared" si="2"/>
        <v>14</v>
      </c>
    </row>
    <row r="22" spans="1:17" x14ac:dyDescent="0.2">
      <c r="A22" s="29">
        <f t="shared" si="2"/>
        <v>15</v>
      </c>
      <c r="B22" s="28" t="s">
        <v>283</v>
      </c>
      <c r="C22" s="35">
        <f>C10-C20</f>
        <v>-630077.54720949382</v>
      </c>
      <c r="D22" s="35">
        <f>D10-D20</f>
        <v>1313866.1645248532</v>
      </c>
      <c r="E22" s="35">
        <f>E10-E20</f>
        <v>3431807.8398805</v>
      </c>
      <c r="F22" s="35">
        <f>F10-F20</f>
        <v>-1622415.3127864785</v>
      </c>
      <c r="G22" s="35">
        <f t="shared" ref="G22:N22" si="21">G10-G20</f>
        <v>-4174757.947345065</v>
      </c>
      <c r="H22" s="35">
        <f t="shared" si="21"/>
        <v>-36840.124192561954</v>
      </c>
      <c r="I22" s="35">
        <f t="shared" si="21"/>
        <v>-50391.422147223726</v>
      </c>
      <c r="J22" s="35">
        <f t="shared" si="21"/>
        <v>397093.68921646941</v>
      </c>
      <c r="K22" s="35">
        <f t="shared" si="21"/>
        <v>2237493.3079559123</v>
      </c>
      <c r="L22" s="35">
        <f t="shared" si="21"/>
        <v>6328089.9685759768</v>
      </c>
      <c r="M22" s="35">
        <f t="shared" si="21"/>
        <v>-3618058.5477075242</v>
      </c>
      <c r="N22" s="35">
        <f t="shared" si="21"/>
        <v>-678506.38564291596</v>
      </c>
      <c r="O22" s="35">
        <f t="shared" ref="O22:P22" si="22">O10-O20</f>
        <v>-47567.493249545805</v>
      </c>
      <c r="P22" s="35">
        <f t="shared" si="22"/>
        <v>4651546.1221451014</v>
      </c>
      <c r="Q22" s="35">
        <f t="shared" ref="Q22" si="23">Q10-Q20</f>
        <v>-1331612.5656049848</v>
      </c>
    </row>
    <row r="23" spans="1:17" x14ac:dyDescent="0.2">
      <c r="A23" s="29">
        <f t="shared" si="2"/>
        <v>16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x14ac:dyDescent="0.2">
      <c r="A24" s="29">
        <f t="shared" si="2"/>
        <v>17</v>
      </c>
      <c r="B24" s="28" t="s">
        <v>287</v>
      </c>
      <c r="C24" s="296">
        <v>36671</v>
      </c>
      <c r="D24" s="296">
        <v>32458.86</v>
      </c>
      <c r="E24" s="296">
        <v>34351.599999999999</v>
      </c>
      <c r="F24" s="296">
        <v>33032.629999999997</v>
      </c>
      <c r="G24" s="296">
        <v>23002.79</v>
      </c>
      <c r="H24" s="296">
        <v>16302.46</v>
      </c>
      <c r="I24" s="296">
        <v>17142.71</v>
      </c>
      <c r="J24" s="296">
        <v>17050.34</v>
      </c>
      <c r="K24" s="296">
        <v>20220.259999999998</v>
      </c>
      <c r="L24" s="296">
        <v>42898.87</v>
      </c>
      <c r="M24" s="296">
        <v>44651.02</v>
      </c>
      <c r="N24" s="296">
        <v>30474.41</v>
      </c>
      <c r="O24" s="296">
        <v>8016.0116129032258</v>
      </c>
      <c r="P24" s="296">
        <v>33400.048387096773</v>
      </c>
      <c r="Q24" s="296">
        <v>42777.42</v>
      </c>
    </row>
    <row r="25" spans="1:17" x14ac:dyDescent="0.2">
      <c r="A25" s="29">
        <f t="shared" si="2"/>
        <v>18</v>
      </c>
    </row>
    <row r="26" spans="1:17" x14ac:dyDescent="0.2">
      <c r="A26" s="29">
        <f t="shared" si="2"/>
        <v>19</v>
      </c>
      <c r="B26" s="103" t="s">
        <v>491</v>
      </c>
      <c r="C26" s="254">
        <v>2.2519999999999998E-2</v>
      </c>
      <c r="D26" s="215">
        <f t="shared" ref="D26:F26" si="24">C26</f>
        <v>2.2519999999999998E-2</v>
      </c>
      <c r="E26" s="215">
        <f t="shared" si="24"/>
        <v>2.2519999999999998E-2</v>
      </c>
      <c r="F26" s="215">
        <f t="shared" si="24"/>
        <v>2.2519999999999998E-2</v>
      </c>
      <c r="G26" s="254">
        <v>1.6670000000000001E-2</v>
      </c>
      <c r="H26" s="215">
        <f t="shared" ref="H26:N26" si="25">G26</f>
        <v>1.6670000000000001E-2</v>
      </c>
      <c r="I26" s="215">
        <f t="shared" si="25"/>
        <v>1.6670000000000001E-2</v>
      </c>
      <c r="J26" s="215">
        <f t="shared" si="25"/>
        <v>1.6670000000000001E-2</v>
      </c>
      <c r="K26" s="215">
        <f t="shared" si="25"/>
        <v>1.6670000000000001E-2</v>
      </c>
      <c r="L26" s="215">
        <f t="shared" si="25"/>
        <v>1.6670000000000001E-2</v>
      </c>
      <c r="M26" s="215">
        <f t="shared" si="25"/>
        <v>1.6670000000000001E-2</v>
      </c>
      <c r="N26" s="215">
        <f t="shared" si="25"/>
        <v>1.6670000000000001E-2</v>
      </c>
      <c r="O26" s="215">
        <f t="shared" ref="O26" si="26">N26</f>
        <v>1.6670000000000001E-2</v>
      </c>
      <c r="P26" s="215">
        <f t="shared" ref="P26:Q26" si="27">O26</f>
        <v>1.6670000000000001E-2</v>
      </c>
      <c r="Q26" s="215">
        <f t="shared" si="27"/>
        <v>1.6670000000000001E-2</v>
      </c>
    </row>
    <row r="27" spans="1:17" x14ac:dyDescent="0.2">
      <c r="A27" s="29">
        <f t="shared" si="2"/>
        <v>20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17" x14ac:dyDescent="0.2">
      <c r="A28" s="29">
        <f t="shared" si="2"/>
        <v>21</v>
      </c>
      <c r="B28" s="103" t="s">
        <v>481</v>
      </c>
      <c r="C28" s="215">
        <f>C26</f>
        <v>2.2519999999999998E-2</v>
      </c>
      <c r="D28" s="215">
        <f t="shared" ref="D28:N28" si="28">C28</f>
        <v>2.2519999999999998E-2</v>
      </c>
      <c r="E28" s="215">
        <f t="shared" si="28"/>
        <v>2.2519999999999998E-2</v>
      </c>
      <c r="F28" s="215">
        <f t="shared" si="28"/>
        <v>2.2519999999999998E-2</v>
      </c>
      <c r="G28" s="215">
        <f>F26</f>
        <v>2.2519999999999998E-2</v>
      </c>
      <c r="H28" s="215">
        <f t="shared" si="28"/>
        <v>2.2519999999999998E-2</v>
      </c>
      <c r="I28" s="215">
        <f t="shared" si="28"/>
        <v>2.2519999999999998E-2</v>
      </c>
      <c r="J28" s="215">
        <f>I26</f>
        <v>1.6670000000000001E-2</v>
      </c>
      <c r="K28" s="215">
        <f t="shared" si="28"/>
        <v>1.6670000000000001E-2</v>
      </c>
      <c r="L28" s="215">
        <f t="shared" si="28"/>
        <v>1.6670000000000001E-2</v>
      </c>
      <c r="M28" s="215">
        <f t="shared" si="28"/>
        <v>1.6670000000000001E-2</v>
      </c>
      <c r="N28" s="215">
        <f t="shared" si="28"/>
        <v>1.6670000000000001E-2</v>
      </c>
      <c r="O28" s="215">
        <f t="shared" ref="O28" si="29">N28</f>
        <v>1.6670000000000001E-2</v>
      </c>
      <c r="P28" s="215">
        <f t="shared" ref="P28:Q28" si="30">O28</f>
        <v>1.6670000000000001E-2</v>
      </c>
      <c r="Q28" s="215">
        <f t="shared" si="30"/>
        <v>1.6670000000000001E-2</v>
      </c>
    </row>
    <row r="29" spans="1:17" x14ac:dyDescent="0.2">
      <c r="A29" s="29">
        <f t="shared" si="2"/>
        <v>22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x14ac:dyDescent="0.2">
      <c r="A30" s="29">
        <f t="shared" si="2"/>
        <v>23</v>
      </c>
      <c r="B30" s="28" t="s">
        <v>190</v>
      </c>
      <c r="C30" s="35">
        <f t="shared" ref="C30:N30" si="31">(C12*C26)+(C16*C28)</f>
        <v>2233284.1668001162</v>
      </c>
      <c r="D30" s="35">
        <f t="shared" si="31"/>
        <v>1832683.3742287185</v>
      </c>
      <c r="E30" s="35">
        <f t="shared" si="31"/>
        <v>1551592.362551864</v>
      </c>
      <c r="F30" s="35">
        <f t="shared" si="31"/>
        <v>1366892.6362308643</v>
      </c>
      <c r="G30" s="35">
        <f t="shared" si="31"/>
        <v>674578.22957861051</v>
      </c>
      <c r="H30" s="35">
        <f t="shared" si="31"/>
        <v>355049.00752772373</v>
      </c>
      <c r="I30" s="35">
        <f t="shared" si="31"/>
        <v>229823.1623635549</v>
      </c>
      <c r="J30" s="35">
        <f t="shared" si="31"/>
        <v>205804.46691118649</v>
      </c>
      <c r="K30" s="35">
        <f t="shared" si="31"/>
        <v>239871.20888837543</v>
      </c>
      <c r="L30" s="35">
        <f t="shared" si="31"/>
        <v>523216.20868740452</v>
      </c>
      <c r="M30" s="35">
        <f t="shared" si="31"/>
        <v>1397236.2079799674</v>
      </c>
      <c r="N30" s="35">
        <f t="shared" si="31"/>
        <v>1741559.4790400143</v>
      </c>
      <c r="O30" s="35">
        <f t="shared" ref="O30:P30" si="32">(O12*O26)+(O16*O28)</f>
        <v>319453.06438853848</v>
      </c>
      <c r="P30" s="35">
        <f t="shared" si="32"/>
        <v>1151368.9742880499</v>
      </c>
      <c r="Q30" s="35">
        <f t="shared" ref="Q30" si="33">(Q12*Q26)+(Q16*Q28)</f>
        <v>1424486.3291839366</v>
      </c>
    </row>
    <row r="31" spans="1:17" x14ac:dyDescent="0.2">
      <c r="A31" s="29">
        <f t="shared" si="2"/>
        <v>24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x14ac:dyDescent="0.2">
      <c r="A32" s="29">
        <f t="shared" si="2"/>
        <v>25</v>
      </c>
      <c r="B32" s="104" t="s">
        <v>485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226">
        <f>'2022 GRC Conversion Factor'!$D$18</f>
        <v>0.95544399999999996</v>
      </c>
      <c r="Q32" s="134">
        <f>P32</f>
        <v>0.95544399999999996</v>
      </c>
    </row>
    <row r="33" spans="1:16381" x14ac:dyDescent="0.2">
      <c r="A33" s="29">
        <f t="shared" si="2"/>
        <v>26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</row>
    <row r="34" spans="1:16381" x14ac:dyDescent="0.2">
      <c r="A34" s="29">
        <f t="shared" si="2"/>
        <v>27</v>
      </c>
      <c r="B34" s="104" t="s">
        <v>486</v>
      </c>
      <c r="C34" s="226">
        <f>'2019 GRC Conversion Factor'!$D$18</f>
        <v>0.95455299999999998</v>
      </c>
      <c r="D34" s="134">
        <f>C34</f>
        <v>0.95455299999999998</v>
      </c>
      <c r="E34" s="134">
        <f t="shared" ref="E34:O34" si="34">D34</f>
        <v>0.95455299999999998</v>
      </c>
      <c r="F34" s="134">
        <f t="shared" si="34"/>
        <v>0.95455299999999998</v>
      </c>
      <c r="G34" s="134">
        <f t="shared" si="34"/>
        <v>0.95455299999999998</v>
      </c>
      <c r="H34" s="134">
        <f t="shared" si="34"/>
        <v>0.95455299999999998</v>
      </c>
      <c r="I34" s="134">
        <f t="shared" si="34"/>
        <v>0.95455299999999998</v>
      </c>
      <c r="J34" s="134">
        <f t="shared" si="34"/>
        <v>0.95455299999999998</v>
      </c>
      <c r="K34" s="134">
        <f t="shared" si="34"/>
        <v>0.95455299999999998</v>
      </c>
      <c r="L34" s="134">
        <f t="shared" si="34"/>
        <v>0.95455299999999998</v>
      </c>
      <c r="M34" s="134">
        <f t="shared" si="34"/>
        <v>0.95455299999999998</v>
      </c>
      <c r="N34" s="134">
        <f t="shared" si="34"/>
        <v>0.95455299999999998</v>
      </c>
      <c r="O34" s="134">
        <f t="shared" si="34"/>
        <v>0.95455299999999998</v>
      </c>
      <c r="P34" s="134">
        <f t="shared" ref="P34" si="35">O34</f>
        <v>0.95455299999999998</v>
      </c>
      <c r="Q34" s="134">
        <f t="shared" ref="Q34" si="36">P34</f>
        <v>0.95455299999999998</v>
      </c>
    </row>
    <row r="35" spans="1:16381" x14ac:dyDescent="0.2">
      <c r="A35" s="29">
        <f t="shared" si="2"/>
        <v>28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</row>
    <row r="36" spans="1:16381" ht="12" thickBot="1" x14ac:dyDescent="0.25">
      <c r="A36" s="29">
        <f t="shared" si="2"/>
        <v>29</v>
      </c>
      <c r="B36" s="28" t="s">
        <v>288</v>
      </c>
      <c r="C36" s="105">
        <f t="shared" ref="C36:N36" si="37">ROUND((C22*C34),2)</f>
        <v>-601442.41</v>
      </c>
      <c r="D36" s="105">
        <f t="shared" si="37"/>
        <v>1254154.8899999999</v>
      </c>
      <c r="E36" s="105">
        <f t="shared" si="37"/>
        <v>3275842.47</v>
      </c>
      <c r="F36" s="105">
        <f t="shared" si="37"/>
        <v>-1548681.4</v>
      </c>
      <c r="G36" s="105">
        <f t="shared" si="37"/>
        <v>-3985027.72</v>
      </c>
      <c r="H36" s="105">
        <f t="shared" si="37"/>
        <v>-35165.85</v>
      </c>
      <c r="I36" s="105">
        <f t="shared" si="37"/>
        <v>-48101.279999999999</v>
      </c>
      <c r="J36" s="105">
        <f t="shared" si="37"/>
        <v>379046.97</v>
      </c>
      <c r="K36" s="105">
        <f t="shared" si="37"/>
        <v>2135805.9500000002</v>
      </c>
      <c r="L36" s="105">
        <f t="shared" si="37"/>
        <v>6040497.2599999998</v>
      </c>
      <c r="M36" s="105">
        <f t="shared" si="37"/>
        <v>-3453628.64</v>
      </c>
      <c r="N36" s="105">
        <f t="shared" si="37"/>
        <v>-647670.31000000006</v>
      </c>
      <c r="O36" s="105">
        <f t="shared" ref="O36" si="38">ROUND((O22*O34),2)</f>
        <v>-45405.69</v>
      </c>
      <c r="P36" s="105">
        <f>ROUND((P22*P32),2)</f>
        <v>4444291.83</v>
      </c>
      <c r="Q36" s="105">
        <f>ROUND((Q22*Q32),2)</f>
        <v>-1272281.24</v>
      </c>
    </row>
    <row r="37" spans="1:16381" x14ac:dyDescent="0.2">
      <c r="A37" s="29">
        <f t="shared" si="2"/>
        <v>30</v>
      </c>
    </row>
    <row r="38" spans="1:16381" ht="12" thickBot="1" x14ac:dyDescent="0.25">
      <c r="A38" s="29">
        <f t="shared" si="2"/>
        <v>31</v>
      </c>
      <c r="B38" s="28" t="s">
        <v>482</v>
      </c>
      <c r="C38" s="105">
        <f t="shared" ref="C38:Q38" si="39">ROUND((C30*C34),2)</f>
        <v>2131788.1</v>
      </c>
      <c r="D38" s="105">
        <f t="shared" si="39"/>
        <v>1749393.41</v>
      </c>
      <c r="E38" s="105">
        <f t="shared" si="39"/>
        <v>1481077.14</v>
      </c>
      <c r="F38" s="105">
        <f t="shared" si="39"/>
        <v>1304771.47</v>
      </c>
      <c r="G38" s="105">
        <f t="shared" si="39"/>
        <v>643920.67000000004</v>
      </c>
      <c r="H38" s="105">
        <f t="shared" si="39"/>
        <v>338913.1</v>
      </c>
      <c r="I38" s="105">
        <f t="shared" si="39"/>
        <v>219378.39</v>
      </c>
      <c r="J38" s="105">
        <f t="shared" si="39"/>
        <v>196451.27</v>
      </c>
      <c r="K38" s="105">
        <f t="shared" si="39"/>
        <v>228969.78</v>
      </c>
      <c r="L38" s="105">
        <f t="shared" si="39"/>
        <v>499437.6</v>
      </c>
      <c r="M38" s="105">
        <f t="shared" si="39"/>
        <v>1333736.01</v>
      </c>
      <c r="N38" s="105">
        <f t="shared" si="39"/>
        <v>1662410.83</v>
      </c>
      <c r="O38" s="105">
        <f t="shared" si="39"/>
        <v>304934.88</v>
      </c>
      <c r="P38" s="105">
        <f t="shared" si="39"/>
        <v>1099042.71</v>
      </c>
      <c r="Q38" s="105">
        <f t="shared" si="39"/>
        <v>1359747.7</v>
      </c>
    </row>
    <row r="39" spans="1:16381" x14ac:dyDescent="0.2">
      <c r="A39" s="29">
        <f t="shared" si="2"/>
        <v>32</v>
      </c>
    </row>
    <row r="40" spans="1:16381" x14ac:dyDescent="0.2">
      <c r="A40" s="29">
        <f t="shared" si="2"/>
        <v>33</v>
      </c>
      <c r="B40" s="255" t="s">
        <v>483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1:16381" x14ac:dyDescent="0.2">
      <c r="A41" s="29">
        <f t="shared" si="2"/>
        <v>34</v>
      </c>
      <c r="B41" s="256" t="s">
        <v>484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</row>
    <row r="42" spans="1:16381" x14ac:dyDescent="0.2">
      <c r="A42" s="29">
        <f t="shared" si="2"/>
        <v>35</v>
      </c>
      <c r="B42" s="257" t="s">
        <v>289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</row>
    <row r="43" spans="1:16381" x14ac:dyDescent="0.2">
      <c r="A43" s="29">
        <f t="shared" si="2"/>
        <v>36</v>
      </c>
    </row>
    <row r="44" spans="1:16381" s="101" customFormat="1" x14ac:dyDescent="0.2">
      <c r="A44" s="29">
        <f t="shared" si="2"/>
        <v>37</v>
      </c>
      <c r="B44" s="178" t="s">
        <v>436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  <c r="IU44" s="28"/>
      <c r="IV44" s="28"/>
      <c r="IW44" s="28"/>
      <c r="IX44" s="28"/>
      <c r="IY44" s="28"/>
      <c r="IZ44" s="28"/>
      <c r="JA44" s="28"/>
      <c r="JB44" s="28"/>
      <c r="JC44" s="28"/>
      <c r="JD44" s="28"/>
      <c r="JE44" s="28"/>
      <c r="JF44" s="28"/>
      <c r="JG44" s="28"/>
      <c r="JH44" s="28"/>
      <c r="JI44" s="28"/>
      <c r="JJ44" s="28"/>
      <c r="JK44" s="28"/>
      <c r="JL44" s="28"/>
      <c r="JM44" s="28"/>
      <c r="JN44" s="28"/>
      <c r="JO44" s="28"/>
      <c r="JP44" s="28"/>
      <c r="JQ44" s="28"/>
      <c r="JR44" s="28"/>
      <c r="JS44" s="28"/>
      <c r="JT44" s="28"/>
      <c r="JU44" s="28"/>
      <c r="JV44" s="28"/>
      <c r="JW44" s="28"/>
      <c r="JX44" s="28"/>
      <c r="JY44" s="28"/>
      <c r="JZ44" s="28"/>
      <c r="KA44" s="28"/>
      <c r="KB44" s="28"/>
      <c r="KC44" s="28"/>
      <c r="KD44" s="28"/>
      <c r="KE44" s="28"/>
      <c r="KF44" s="28"/>
      <c r="KG44" s="28"/>
      <c r="KH44" s="28"/>
      <c r="KI44" s="28"/>
      <c r="KJ44" s="28"/>
      <c r="KK44" s="28"/>
      <c r="KL44" s="28"/>
      <c r="KM44" s="28"/>
      <c r="KN44" s="28"/>
      <c r="KO44" s="28"/>
      <c r="KP44" s="28"/>
      <c r="KQ44" s="28"/>
      <c r="KR44" s="28"/>
      <c r="KS44" s="28"/>
      <c r="KT44" s="28"/>
      <c r="KU44" s="28"/>
      <c r="KV44" s="28"/>
      <c r="KW44" s="28"/>
      <c r="KX44" s="28"/>
      <c r="KY44" s="28"/>
      <c r="KZ44" s="28"/>
      <c r="LA44" s="28"/>
      <c r="LB44" s="28"/>
      <c r="LC44" s="28"/>
      <c r="LD44" s="28"/>
      <c r="LE44" s="28"/>
      <c r="LF44" s="28"/>
      <c r="LG44" s="28"/>
      <c r="LH44" s="28"/>
      <c r="LI44" s="28"/>
      <c r="LJ44" s="28"/>
      <c r="LK44" s="28"/>
      <c r="LL44" s="28"/>
      <c r="LM44" s="28"/>
      <c r="LN44" s="28"/>
      <c r="LO44" s="28"/>
      <c r="LP44" s="28"/>
      <c r="LQ44" s="28"/>
      <c r="LR44" s="28"/>
      <c r="LS44" s="28"/>
      <c r="LT44" s="28"/>
      <c r="LU44" s="28"/>
      <c r="LV44" s="28"/>
      <c r="LW44" s="28"/>
      <c r="LX44" s="28"/>
      <c r="LY44" s="28"/>
      <c r="LZ44" s="28"/>
      <c r="MA44" s="28"/>
      <c r="MB44" s="28"/>
      <c r="MC44" s="28"/>
      <c r="MD44" s="28"/>
      <c r="ME44" s="28"/>
      <c r="MF44" s="28"/>
      <c r="MG44" s="28"/>
      <c r="MH44" s="28"/>
      <c r="MI44" s="28"/>
      <c r="MJ44" s="28"/>
      <c r="MK44" s="28"/>
      <c r="ML44" s="28"/>
      <c r="MM44" s="28"/>
      <c r="MN44" s="28"/>
      <c r="MO44" s="28"/>
      <c r="MP44" s="28"/>
      <c r="MQ44" s="28"/>
      <c r="MR44" s="28"/>
      <c r="MS44" s="28"/>
      <c r="MT44" s="28"/>
      <c r="MU44" s="28"/>
      <c r="MV44" s="28"/>
      <c r="MW44" s="28"/>
      <c r="MX44" s="28"/>
      <c r="MY44" s="28"/>
      <c r="MZ44" s="28"/>
      <c r="NA44" s="28"/>
      <c r="NB44" s="28"/>
      <c r="NC44" s="28"/>
      <c r="ND44" s="28"/>
      <c r="NE44" s="28"/>
      <c r="NF44" s="28"/>
      <c r="NG44" s="28"/>
      <c r="NH44" s="28"/>
      <c r="NI44" s="28"/>
      <c r="NJ44" s="28"/>
      <c r="NK44" s="28"/>
      <c r="NL44" s="28"/>
      <c r="NM44" s="28"/>
      <c r="NN44" s="28"/>
      <c r="NO44" s="28"/>
      <c r="NP44" s="28"/>
      <c r="NQ44" s="28"/>
      <c r="NR44" s="28"/>
      <c r="NS44" s="28"/>
      <c r="NT44" s="28"/>
      <c r="NU44" s="28"/>
      <c r="NV44" s="28"/>
      <c r="NW44" s="28"/>
      <c r="NX44" s="28"/>
      <c r="NY44" s="28"/>
      <c r="NZ44" s="28"/>
      <c r="OA44" s="28"/>
      <c r="OB44" s="28"/>
      <c r="OC44" s="28"/>
      <c r="OD44" s="28"/>
      <c r="OE44" s="28"/>
      <c r="OF44" s="28"/>
      <c r="OG44" s="28"/>
      <c r="OH44" s="28"/>
      <c r="OI44" s="28"/>
      <c r="OJ44" s="28"/>
      <c r="OK44" s="28"/>
      <c r="OL44" s="28"/>
      <c r="OM44" s="28"/>
      <c r="ON44" s="28"/>
      <c r="OO44" s="28"/>
      <c r="OP44" s="28"/>
      <c r="OQ44" s="28"/>
      <c r="OR44" s="28"/>
      <c r="OS44" s="28"/>
      <c r="OT44" s="28"/>
      <c r="OU44" s="28"/>
      <c r="OV44" s="28"/>
      <c r="OW44" s="28"/>
      <c r="OX44" s="28"/>
      <c r="OY44" s="28"/>
      <c r="OZ44" s="28"/>
      <c r="PA44" s="28"/>
      <c r="PB44" s="28"/>
      <c r="PC44" s="28"/>
      <c r="PD44" s="28"/>
      <c r="PE44" s="28"/>
      <c r="PF44" s="28"/>
      <c r="PG44" s="28"/>
      <c r="PH44" s="28"/>
      <c r="PI44" s="28"/>
      <c r="PJ44" s="28"/>
      <c r="PK44" s="28"/>
      <c r="PL44" s="28"/>
      <c r="PM44" s="28"/>
      <c r="PN44" s="28"/>
      <c r="PO44" s="28"/>
      <c r="PP44" s="28"/>
      <c r="PQ44" s="28"/>
      <c r="PR44" s="28"/>
      <c r="PS44" s="28"/>
      <c r="PT44" s="28"/>
      <c r="PU44" s="28"/>
      <c r="PV44" s="28"/>
      <c r="PW44" s="28"/>
      <c r="PX44" s="28"/>
      <c r="PY44" s="28"/>
      <c r="PZ44" s="28"/>
      <c r="QA44" s="28"/>
      <c r="QB44" s="28"/>
      <c r="QC44" s="28"/>
      <c r="QD44" s="28"/>
      <c r="QE44" s="28"/>
      <c r="QF44" s="28"/>
      <c r="QG44" s="28"/>
      <c r="QH44" s="28"/>
      <c r="QI44" s="28"/>
      <c r="QJ44" s="28"/>
      <c r="QK44" s="28"/>
      <c r="QL44" s="28"/>
      <c r="QM44" s="28"/>
      <c r="QN44" s="28"/>
      <c r="QO44" s="28"/>
      <c r="QP44" s="28"/>
      <c r="QQ44" s="28"/>
      <c r="QR44" s="28"/>
      <c r="QS44" s="28"/>
      <c r="QT44" s="28"/>
      <c r="QU44" s="28"/>
      <c r="QV44" s="28"/>
      <c r="QW44" s="28"/>
      <c r="QX44" s="28"/>
      <c r="QY44" s="28"/>
      <c r="QZ44" s="28"/>
      <c r="RA44" s="28"/>
      <c r="RB44" s="28"/>
      <c r="RC44" s="28"/>
      <c r="RD44" s="28"/>
      <c r="RE44" s="28"/>
      <c r="RF44" s="28"/>
      <c r="RG44" s="28"/>
      <c r="RH44" s="28"/>
      <c r="RI44" s="28"/>
      <c r="RJ44" s="28"/>
      <c r="RK44" s="28"/>
      <c r="RL44" s="28"/>
      <c r="RM44" s="28"/>
      <c r="RN44" s="28"/>
      <c r="RO44" s="28"/>
      <c r="RP44" s="28"/>
      <c r="RQ44" s="28"/>
      <c r="RR44" s="28"/>
      <c r="RS44" s="28"/>
      <c r="RT44" s="28"/>
      <c r="RU44" s="28"/>
      <c r="RV44" s="28"/>
      <c r="RW44" s="28"/>
      <c r="RX44" s="28"/>
      <c r="RY44" s="28"/>
      <c r="RZ44" s="28"/>
      <c r="SA44" s="28"/>
      <c r="SB44" s="28"/>
      <c r="SC44" s="28"/>
      <c r="SD44" s="28"/>
      <c r="SE44" s="28"/>
      <c r="SF44" s="28"/>
      <c r="SG44" s="28"/>
      <c r="SH44" s="28"/>
      <c r="SI44" s="28"/>
      <c r="SJ44" s="28"/>
      <c r="SK44" s="28"/>
      <c r="SL44" s="28"/>
      <c r="SM44" s="28"/>
      <c r="SN44" s="28"/>
      <c r="SO44" s="28"/>
      <c r="SP44" s="28"/>
      <c r="SQ44" s="28"/>
      <c r="SR44" s="28"/>
      <c r="SS44" s="28"/>
      <c r="ST44" s="28"/>
      <c r="SU44" s="28"/>
      <c r="SV44" s="28"/>
      <c r="SW44" s="28"/>
      <c r="SX44" s="28"/>
      <c r="SY44" s="28"/>
      <c r="SZ44" s="28"/>
      <c r="TA44" s="28"/>
      <c r="TB44" s="28"/>
      <c r="TC44" s="28"/>
      <c r="TD44" s="28"/>
      <c r="TE44" s="28"/>
      <c r="TF44" s="28"/>
      <c r="TG44" s="28"/>
      <c r="TH44" s="28"/>
      <c r="TI44" s="28"/>
      <c r="TJ44" s="28"/>
      <c r="TK44" s="28"/>
      <c r="TL44" s="28"/>
      <c r="TM44" s="28"/>
      <c r="TN44" s="28"/>
      <c r="TO44" s="28"/>
      <c r="TP44" s="28"/>
      <c r="TQ44" s="28"/>
      <c r="TR44" s="28"/>
      <c r="TS44" s="28"/>
      <c r="TT44" s="28"/>
      <c r="TU44" s="28"/>
      <c r="TV44" s="28"/>
      <c r="TW44" s="28"/>
      <c r="TX44" s="28"/>
      <c r="TY44" s="28"/>
      <c r="TZ44" s="28"/>
      <c r="UA44" s="28"/>
      <c r="UB44" s="28"/>
      <c r="UC44" s="28"/>
      <c r="UD44" s="28"/>
      <c r="UE44" s="28"/>
      <c r="UF44" s="28"/>
      <c r="UG44" s="28"/>
      <c r="UH44" s="28"/>
      <c r="UI44" s="28"/>
      <c r="UJ44" s="28"/>
      <c r="UK44" s="28"/>
      <c r="UL44" s="28"/>
      <c r="UM44" s="28"/>
      <c r="UN44" s="28"/>
      <c r="UO44" s="28"/>
      <c r="UP44" s="28"/>
      <c r="UQ44" s="28"/>
      <c r="UR44" s="28"/>
      <c r="US44" s="28"/>
      <c r="UT44" s="28"/>
      <c r="UU44" s="28"/>
      <c r="UV44" s="28"/>
      <c r="UW44" s="28"/>
      <c r="UX44" s="28"/>
      <c r="UY44" s="28"/>
      <c r="UZ44" s="28"/>
      <c r="VA44" s="28"/>
      <c r="VB44" s="28"/>
      <c r="VC44" s="28"/>
      <c r="VD44" s="28"/>
      <c r="VE44" s="28"/>
      <c r="VF44" s="28"/>
      <c r="VG44" s="28"/>
      <c r="VH44" s="28"/>
      <c r="VI44" s="28"/>
      <c r="VJ44" s="28"/>
      <c r="VK44" s="28"/>
      <c r="VL44" s="28"/>
      <c r="VM44" s="28"/>
      <c r="VN44" s="28"/>
      <c r="VO44" s="28"/>
      <c r="VP44" s="28"/>
      <c r="VQ44" s="28"/>
      <c r="VR44" s="28"/>
      <c r="VS44" s="28"/>
      <c r="VT44" s="28"/>
      <c r="VU44" s="28"/>
      <c r="VV44" s="28"/>
      <c r="VW44" s="28"/>
      <c r="VX44" s="28"/>
      <c r="VY44" s="28"/>
      <c r="VZ44" s="28"/>
      <c r="WA44" s="28"/>
      <c r="WB44" s="28"/>
      <c r="WC44" s="28"/>
      <c r="WD44" s="28"/>
      <c r="WE44" s="28"/>
      <c r="WF44" s="28"/>
      <c r="WG44" s="28"/>
      <c r="WH44" s="28"/>
      <c r="WI44" s="28"/>
      <c r="WJ44" s="28"/>
      <c r="WK44" s="28"/>
      <c r="WL44" s="28"/>
      <c r="WM44" s="28"/>
      <c r="WN44" s="28"/>
      <c r="WO44" s="28"/>
      <c r="WP44" s="28"/>
      <c r="WQ44" s="28"/>
      <c r="WR44" s="28"/>
      <c r="WS44" s="28"/>
      <c r="WT44" s="28"/>
      <c r="WU44" s="28"/>
      <c r="WV44" s="28"/>
      <c r="WW44" s="28"/>
      <c r="WX44" s="28"/>
      <c r="WY44" s="28"/>
      <c r="WZ44" s="28"/>
      <c r="XA44" s="28"/>
      <c r="XB44" s="28"/>
      <c r="XC44" s="28"/>
      <c r="XD44" s="28"/>
      <c r="XE44" s="28"/>
      <c r="XF44" s="28"/>
      <c r="XG44" s="28"/>
      <c r="XH44" s="28"/>
      <c r="XI44" s="28"/>
      <c r="XJ44" s="28"/>
      <c r="XK44" s="28"/>
      <c r="XL44" s="28"/>
      <c r="XM44" s="28"/>
      <c r="XN44" s="28"/>
      <c r="XO44" s="28"/>
      <c r="XP44" s="28"/>
      <c r="XQ44" s="28"/>
      <c r="XR44" s="28"/>
      <c r="XS44" s="28"/>
      <c r="XT44" s="28"/>
      <c r="XU44" s="28"/>
      <c r="XV44" s="28"/>
      <c r="XW44" s="28"/>
      <c r="XX44" s="28"/>
      <c r="XY44" s="28"/>
      <c r="XZ44" s="28"/>
      <c r="YA44" s="28"/>
      <c r="YB44" s="28"/>
      <c r="YC44" s="28"/>
      <c r="YD44" s="28"/>
      <c r="YE44" s="28"/>
      <c r="YF44" s="28"/>
      <c r="YG44" s="28"/>
      <c r="YH44" s="28"/>
      <c r="YI44" s="28"/>
      <c r="YJ44" s="28"/>
      <c r="YK44" s="28"/>
      <c r="YL44" s="28"/>
      <c r="YM44" s="28"/>
      <c r="YN44" s="28"/>
      <c r="YO44" s="28"/>
      <c r="YP44" s="28"/>
      <c r="YQ44" s="28"/>
      <c r="YR44" s="28"/>
      <c r="YS44" s="28"/>
      <c r="YT44" s="28"/>
      <c r="YU44" s="28"/>
      <c r="YV44" s="28"/>
      <c r="YW44" s="28"/>
      <c r="YX44" s="28"/>
      <c r="YY44" s="28"/>
      <c r="YZ44" s="28"/>
      <c r="ZA44" s="28"/>
      <c r="ZB44" s="28"/>
      <c r="ZC44" s="28"/>
      <c r="ZD44" s="28"/>
      <c r="ZE44" s="28"/>
      <c r="ZF44" s="28"/>
      <c r="ZG44" s="28"/>
      <c r="ZH44" s="28"/>
      <c r="ZI44" s="28"/>
      <c r="ZJ44" s="28"/>
      <c r="ZK44" s="28"/>
      <c r="ZL44" s="28"/>
      <c r="ZM44" s="28"/>
      <c r="ZN44" s="28"/>
      <c r="ZO44" s="28"/>
      <c r="ZP44" s="28"/>
      <c r="ZQ44" s="28"/>
      <c r="ZR44" s="28"/>
      <c r="ZS44" s="28"/>
      <c r="ZT44" s="28"/>
      <c r="ZU44" s="28"/>
      <c r="ZV44" s="28"/>
      <c r="ZW44" s="28"/>
      <c r="ZX44" s="28"/>
      <c r="ZY44" s="28"/>
      <c r="ZZ44" s="28"/>
      <c r="AAA44" s="28"/>
      <c r="AAB44" s="28"/>
      <c r="AAC44" s="28"/>
      <c r="AAD44" s="28"/>
      <c r="AAE44" s="28"/>
      <c r="AAF44" s="28"/>
      <c r="AAG44" s="28"/>
      <c r="AAH44" s="28"/>
      <c r="AAI44" s="28"/>
      <c r="AAJ44" s="28"/>
      <c r="AAK44" s="28"/>
      <c r="AAL44" s="28"/>
      <c r="AAM44" s="28"/>
      <c r="AAN44" s="28"/>
      <c r="AAO44" s="28"/>
      <c r="AAP44" s="28"/>
      <c r="AAQ44" s="28"/>
      <c r="AAR44" s="28"/>
      <c r="AAS44" s="28"/>
      <c r="AAT44" s="28"/>
      <c r="AAU44" s="28"/>
      <c r="AAV44" s="28"/>
      <c r="AAW44" s="28"/>
      <c r="AAX44" s="28"/>
      <c r="AAY44" s="28"/>
      <c r="AAZ44" s="28"/>
      <c r="ABA44" s="28"/>
      <c r="ABB44" s="28"/>
      <c r="ABC44" s="28"/>
      <c r="ABD44" s="28"/>
      <c r="ABE44" s="28"/>
      <c r="ABF44" s="28"/>
      <c r="ABG44" s="28"/>
      <c r="ABH44" s="28"/>
      <c r="ABI44" s="28"/>
      <c r="ABJ44" s="28"/>
      <c r="ABK44" s="28"/>
      <c r="ABL44" s="28"/>
      <c r="ABM44" s="28"/>
      <c r="ABN44" s="28"/>
      <c r="ABO44" s="28"/>
      <c r="ABP44" s="28"/>
      <c r="ABQ44" s="28"/>
      <c r="ABR44" s="28"/>
      <c r="ABS44" s="28"/>
      <c r="ABT44" s="28"/>
      <c r="ABU44" s="28"/>
      <c r="ABV44" s="28"/>
      <c r="ABW44" s="28"/>
      <c r="ABX44" s="28"/>
      <c r="ABY44" s="28"/>
      <c r="ABZ44" s="28"/>
      <c r="ACA44" s="28"/>
      <c r="ACB44" s="28"/>
      <c r="ACC44" s="28"/>
      <c r="ACD44" s="28"/>
      <c r="ACE44" s="28"/>
      <c r="ACF44" s="28"/>
      <c r="ACG44" s="28"/>
      <c r="ACH44" s="28"/>
      <c r="ACI44" s="28"/>
      <c r="ACJ44" s="28"/>
      <c r="ACK44" s="28"/>
      <c r="ACL44" s="28"/>
      <c r="ACM44" s="28"/>
      <c r="ACN44" s="28"/>
      <c r="ACO44" s="28"/>
      <c r="ACP44" s="28"/>
      <c r="ACQ44" s="28"/>
      <c r="ACR44" s="28"/>
      <c r="ACS44" s="28"/>
      <c r="ACT44" s="28"/>
      <c r="ACU44" s="28"/>
      <c r="ACV44" s="28"/>
      <c r="ACW44" s="28"/>
      <c r="ACX44" s="28"/>
      <c r="ACY44" s="28"/>
      <c r="ACZ44" s="28"/>
      <c r="ADA44" s="28"/>
      <c r="ADB44" s="28"/>
      <c r="ADC44" s="28"/>
      <c r="ADD44" s="28"/>
      <c r="ADE44" s="28"/>
      <c r="ADF44" s="28"/>
      <c r="ADG44" s="28"/>
      <c r="ADH44" s="28"/>
      <c r="ADI44" s="28"/>
      <c r="ADJ44" s="28"/>
      <c r="ADK44" s="28"/>
      <c r="ADL44" s="28"/>
      <c r="ADM44" s="28"/>
      <c r="ADN44" s="28"/>
      <c r="ADO44" s="28"/>
      <c r="ADP44" s="28"/>
      <c r="ADQ44" s="28"/>
      <c r="ADR44" s="28"/>
      <c r="ADS44" s="28"/>
      <c r="ADT44" s="28"/>
      <c r="ADU44" s="28"/>
      <c r="ADV44" s="28"/>
      <c r="ADW44" s="28"/>
      <c r="ADX44" s="28"/>
      <c r="ADY44" s="28"/>
      <c r="ADZ44" s="28"/>
      <c r="AEA44" s="28"/>
      <c r="AEB44" s="28"/>
      <c r="AEC44" s="28"/>
      <c r="AED44" s="28"/>
      <c r="AEE44" s="28"/>
      <c r="AEF44" s="28"/>
      <c r="AEG44" s="28"/>
      <c r="AEH44" s="28"/>
      <c r="AEI44" s="28"/>
      <c r="AEJ44" s="28"/>
      <c r="AEK44" s="28"/>
      <c r="AEL44" s="28"/>
      <c r="AEM44" s="28"/>
      <c r="AEN44" s="28"/>
      <c r="AEO44" s="28"/>
      <c r="AEP44" s="28"/>
      <c r="AEQ44" s="28"/>
      <c r="AER44" s="28"/>
      <c r="AES44" s="28"/>
      <c r="AET44" s="28"/>
      <c r="AEU44" s="28"/>
      <c r="AEV44" s="28"/>
      <c r="AEW44" s="28"/>
      <c r="AEX44" s="28"/>
      <c r="AEY44" s="28"/>
      <c r="AEZ44" s="28"/>
      <c r="AFA44" s="28"/>
      <c r="AFB44" s="28"/>
      <c r="AFC44" s="28"/>
      <c r="AFD44" s="28"/>
      <c r="AFE44" s="28"/>
      <c r="AFF44" s="28"/>
      <c r="AFG44" s="28"/>
      <c r="AFH44" s="28"/>
      <c r="AFI44" s="28"/>
      <c r="AFJ44" s="28"/>
      <c r="AFK44" s="28"/>
      <c r="AFL44" s="28"/>
      <c r="AFM44" s="28"/>
      <c r="AFN44" s="28"/>
      <c r="AFO44" s="28"/>
      <c r="AFP44" s="28"/>
      <c r="AFQ44" s="28"/>
      <c r="AFR44" s="28"/>
      <c r="AFS44" s="28"/>
      <c r="AFT44" s="28"/>
      <c r="AFU44" s="28"/>
      <c r="AFV44" s="28"/>
      <c r="AFW44" s="28"/>
      <c r="AFX44" s="28"/>
      <c r="AFY44" s="28"/>
      <c r="AFZ44" s="28"/>
      <c r="AGA44" s="28"/>
      <c r="AGB44" s="28"/>
      <c r="AGC44" s="28"/>
      <c r="AGD44" s="28"/>
      <c r="AGE44" s="28"/>
      <c r="AGF44" s="28"/>
      <c r="AGG44" s="28"/>
      <c r="AGH44" s="28"/>
      <c r="AGI44" s="28"/>
      <c r="AGJ44" s="28"/>
      <c r="AGK44" s="28"/>
      <c r="AGL44" s="28"/>
      <c r="AGM44" s="28"/>
      <c r="AGN44" s="28"/>
      <c r="AGO44" s="28"/>
      <c r="AGP44" s="28"/>
      <c r="AGQ44" s="28"/>
      <c r="AGR44" s="28"/>
      <c r="AGS44" s="28"/>
      <c r="AGT44" s="28"/>
      <c r="AGU44" s="28"/>
      <c r="AGV44" s="28"/>
      <c r="AGW44" s="28"/>
      <c r="AGX44" s="28"/>
      <c r="AGY44" s="28"/>
      <c r="AGZ44" s="28"/>
      <c r="AHA44" s="28"/>
      <c r="AHB44" s="28"/>
      <c r="AHC44" s="28"/>
      <c r="AHD44" s="28"/>
      <c r="AHE44" s="28"/>
      <c r="AHF44" s="28"/>
      <c r="AHG44" s="28"/>
      <c r="AHH44" s="28"/>
      <c r="AHI44" s="28"/>
      <c r="AHJ44" s="28"/>
      <c r="AHK44" s="28"/>
      <c r="AHL44" s="28"/>
      <c r="AHM44" s="28"/>
      <c r="AHN44" s="28"/>
      <c r="AHO44" s="28"/>
      <c r="AHP44" s="28"/>
      <c r="AHQ44" s="28"/>
      <c r="AHR44" s="28"/>
      <c r="AHS44" s="28"/>
      <c r="AHT44" s="28"/>
      <c r="AHU44" s="28"/>
      <c r="AHV44" s="28"/>
      <c r="AHW44" s="28"/>
      <c r="AHX44" s="28"/>
      <c r="AHY44" s="28"/>
      <c r="AHZ44" s="28"/>
      <c r="AIA44" s="28"/>
      <c r="AIB44" s="28"/>
      <c r="AIC44" s="28"/>
      <c r="AID44" s="28"/>
      <c r="AIE44" s="28"/>
      <c r="AIF44" s="28"/>
      <c r="AIG44" s="28"/>
      <c r="AIH44" s="28"/>
      <c r="AII44" s="28"/>
      <c r="AIJ44" s="28"/>
      <c r="AIK44" s="28"/>
      <c r="AIL44" s="28"/>
      <c r="AIM44" s="28"/>
      <c r="AIN44" s="28"/>
      <c r="AIO44" s="28"/>
      <c r="AIP44" s="28"/>
      <c r="AIQ44" s="28"/>
      <c r="AIR44" s="28"/>
      <c r="AIS44" s="28"/>
      <c r="AIT44" s="28"/>
      <c r="AIU44" s="28"/>
      <c r="AIV44" s="28"/>
      <c r="AIW44" s="28"/>
      <c r="AIX44" s="28"/>
      <c r="AIY44" s="28"/>
      <c r="AIZ44" s="28"/>
      <c r="AJA44" s="28"/>
      <c r="AJB44" s="28"/>
      <c r="AJC44" s="28"/>
      <c r="AJD44" s="28"/>
      <c r="AJE44" s="28"/>
      <c r="AJF44" s="28"/>
      <c r="AJG44" s="28"/>
      <c r="AJH44" s="28"/>
      <c r="AJI44" s="28"/>
      <c r="AJJ44" s="28"/>
      <c r="AJK44" s="28"/>
      <c r="AJL44" s="28"/>
      <c r="AJM44" s="28"/>
      <c r="AJN44" s="28"/>
      <c r="AJO44" s="28"/>
      <c r="AJP44" s="28"/>
      <c r="AJQ44" s="28"/>
      <c r="AJR44" s="28"/>
      <c r="AJS44" s="28"/>
      <c r="AJT44" s="28"/>
      <c r="AJU44" s="28"/>
      <c r="AJV44" s="28"/>
      <c r="AJW44" s="28"/>
      <c r="AJX44" s="28"/>
      <c r="AJY44" s="28"/>
      <c r="AJZ44" s="28"/>
      <c r="AKA44" s="28"/>
      <c r="AKB44" s="28"/>
      <c r="AKC44" s="28"/>
      <c r="AKD44" s="28"/>
      <c r="AKE44" s="28"/>
      <c r="AKF44" s="28"/>
      <c r="AKG44" s="28"/>
      <c r="AKH44" s="28"/>
      <c r="AKI44" s="28"/>
      <c r="AKJ44" s="28"/>
      <c r="AKK44" s="28"/>
      <c r="AKL44" s="28"/>
      <c r="AKM44" s="28"/>
      <c r="AKN44" s="28"/>
      <c r="AKO44" s="28"/>
      <c r="AKP44" s="28"/>
      <c r="AKQ44" s="28"/>
      <c r="AKR44" s="28"/>
      <c r="AKS44" s="28"/>
      <c r="AKT44" s="28"/>
      <c r="AKU44" s="28"/>
      <c r="AKV44" s="28"/>
      <c r="AKW44" s="28"/>
      <c r="AKX44" s="28"/>
      <c r="AKY44" s="28"/>
      <c r="AKZ44" s="28"/>
      <c r="ALA44" s="28"/>
      <c r="ALB44" s="28"/>
      <c r="ALC44" s="28"/>
      <c r="ALD44" s="28"/>
      <c r="ALE44" s="28"/>
      <c r="ALF44" s="28"/>
      <c r="ALG44" s="28"/>
      <c r="ALH44" s="28"/>
      <c r="ALI44" s="28"/>
      <c r="ALJ44" s="28"/>
      <c r="ALK44" s="28"/>
      <c r="ALL44" s="28"/>
      <c r="ALM44" s="28"/>
      <c r="ALN44" s="28"/>
      <c r="ALO44" s="28"/>
      <c r="ALP44" s="28"/>
      <c r="ALQ44" s="28"/>
      <c r="ALR44" s="28"/>
      <c r="ALS44" s="28"/>
      <c r="ALT44" s="28"/>
      <c r="ALU44" s="28"/>
      <c r="ALV44" s="28"/>
      <c r="ALW44" s="28"/>
      <c r="ALX44" s="28"/>
      <c r="ALY44" s="28"/>
      <c r="ALZ44" s="28"/>
      <c r="AMA44" s="28"/>
      <c r="AMB44" s="28"/>
      <c r="AMC44" s="28"/>
      <c r="AMD44" s="28"/>
      <c r="AME44" s="28"/>
      <c r="AMF44" s="28"/>
      <c r="AMG44" s="28"/>
      <c r="AMH44" s="28"/>
      <c r="AMI44" s="28"/>
      <c r="AMJ44" s="28"/>
      <c r="AMK44" s="28"/>
      <c r="AML44" s="28"/>
      <c r="AMM44" s="28"/>
      <c r="AMN44" s="28"/>
      <c r="AMO44" s="28"/>
      <c r="AMP44" s="28"/>
      <c r="AMQ44" s="28"/>
      <c r="AMR44" s="28"/>
      <c r="AMS44" s="28"/>
      <c r="AMT44" s="28"/>
      <c r="AMU44" s="28"/>
      <c r="AMV44" s="28"/>
      <c r="AMW44" s="28"/>
      <c r="AMX44" s="28"/>
      <c r="AMY44" s="28"/>
      <c r="AMZ44" s="28"/>
      <c r="ANA44" s="28"/>
      <c r="ANB44" s="28"/>
      <c r="ANC44" s="28"/>
      <c r="AND44" s="28"/>
      <c r="ANE44" s="28"/>
      <c r="ANF44" s="28"/>
      <c r="ANG44" s="28"/>
      <c r="ANH44" s="28"/>
      <c r="ANI44" s="28"/>
      <c r="ANJ44" s="28"/>
      <c r="ANK44" s="28"/>
      <c r="ANL44" s="28"/>
      <c r="ANM44" s="28"/>
      <c r="ANN44" s="28"/>
      <c r="ANO44" s="28"/>
      <c r="ANP44" s="28"/>
      <c r="ANQ44" s="28"/>
      <c r="ANR44" s="28"/>
      <c r="ANS44" s="28"/>
      <c r="ANT44" s="28"/>
      <c r="ANU44" s="28"/>
      <c r="ANV44" s="28"/>
      <c r="ANW44" s="28"/>
      <c r="ANX44" s="28"/>
      <c r="ANY44" s="28"/>
      <c r="ANZ44" s="28"/>
      <c r="AOA44" s="28"/>
      <c r="AOB44" s="28"/>
      <c r="AOC44" s="28"/>
      <c r="AOD44" s="28"/>
      <c r="AOE44" s="28"/>
      <c r="AOF44" s="28"/>
      <c r="AOG44" s="28"/>
      <c r="AOH44" s="28"/>
      <c r="AOI44" s="28"/>
      <c r="AOJ44" s="28"/>
      <c r="AOK44" s="28"/>
      <c r="AOL44" s="28"/>
      <c r="AOM44" s="28"/>
      <c r="AON44" s="28"/>
      <c r="AOO44" s="28"/>
      <c r="AOP44" s="28"/>
      <c r="AOQ44" s="28"/>
      <c r="AOR44" s="28"/>
      <c r="AOS44" s="28"/>
      <c r="AOT44" s="28"/>
      <c r="AOU44" s="28"/>
      <c r="AOV44" s="28"/>
      <c r="AOW44" s="28"/>
      <c r="AOX44" s="28"/>
      <c r="AOY44" s="28"/>
      <c r="AOZ44" s="28"/>
      <c r="APA44" s="28"/>
      <c r="APB44" s="28"/>
      <c r="APC44" s="28"/>
      <c r="APD44" s="28"/>
      <c r="APE44" s="28"/>
      <c r="APF44" s="28"/>
      <c r="APG44" s="28"/>
      <c r="APH44" s="28"/>
      <c r="API44" s="28"/>
      <c r="APJ44" s="28"/>
      <c r="APK44" s="28"/>
      <c r="APL44" s="28"/>
      <c r="APM44" s="28"/>
      <c r="APN44" s="28"/>
      <c r="APO44" s="28"/>
      <c r="APP44" s="28"/>
      <c r="APQ44" s="28"/>
      <c r="APR44" s="28"/>
      <c r="APS44" s="28"/>
      <c r="APT44" s="28"/>
      <c r="APU44" s="28"/>
      <c r="APV44" s="28"/>
      <c r="APW44" s="28"/>
      <c r="APX44" s="28"/>
      <c r="APY44" s="28"/>
      <c r="APZ44" s="28"/>
      <c r="AQA44" s="28"/>
      <c r="AQB44" s="28"/>
      <c r="AQC44" s="28"/>
      <c r="AQD44" s="28"/>
      <c r="AQE44" s="28"/>
      <c r="AQF44" s="28"/>
      <c r="AQG44" s="28"/>
      <c r="AQH44" s="28"/>
      <c r="AQI44" s="28"/>
      <c r="AQJ44" s="28"/>
      <c r="AQK44" s="28"/>
      <c r="AQL44" s="28"/>
      <c r="AQM44" s="28"/>
      <c r="AQN44" s="28"/>
      <c r="AQO44" s="28"/>
      <c r="AQP44" s="28"/>
      <c r="AQQ44" s="28"/>
      <c r="AQR44" s="28"/>
      <c r="AQS44" s="28"/>
      <c r="AQT44" s="28"/>
      <c r="AQU44" s="28"/>
      <c r="AQV44" s="28"/>
      <c r="AQW44" s="28"/>
      <c r="AQX44" s="28"/>
      <c r="AQY44" s="28"/>
      <c r="AQZ44" s="28"/>
      <c r="ARA44" s="28"/>
      <c r="ARB44" s="28"/>
      <c r="ARC44" s="28"/>
      <c r="ARD44" s="28"/>
      <c r="ARE44" s="28"/>
      <c r="ARF44" s="28"/>
      <c r="ARG44" s="28"/>
      <c r="ARH44" s="28"/>
      <c r="ARI44" s="28"/>
      <c r="ARJ44" s="28"/>
      <c r="ARK44" s="28"/>
      <c r="ARL44" s="28"/>
      <c r="ARM44" s="28"/>
      <c r="ARN44" s="28"/>
      <c r="ARO44" s="28"/>
      <c r="ARP44" s="28"/>
      <c r="ARQ44" s="28"/>
      <c r="ARR44" s="28"/>
      <c r="ARS44" s="28"/>
      <c r="ART44" s="28"/>
      <c r="ARU44" s="28"/>
      <c r="ARV44" s="28"/>
      <c r="ARW44" s="28"/>
      <c r="ARX44" s="28"/>
      <c r="ARY44" s="28"/>
      <c r="ARZ44" s="28"/>
      <c r="ASA44" s="28"/>
      <c r="ASB44" s="28"/>
      <c r="ASC44" s="28"/>
      <c r="ASD44" s="28"/>
      <c r="ASE44" s="28"/>
      <c r="ASF44" s="28"/>
      <c r="ASG44" s="28"/>
      <c r="ASH44" s="28"/>
      <c r="ASI44" s="28"/>
      <c r="ASJ44" s="28"/>
      <c r="ASK44" s="28"/>
      <c r="ASL44" s="28"/>
      <c r="ASM44" s="28"/>
      <c r="ASN44" s="28"/>
      <c r="ASO44" s="28"/>
      <c r="ASP44" s="28"/>
      <c r="ASQ44" s="28"/>
      <c r="ASR44" s="28"/>
      <c r="ASS44" s="28"/>
      <c r="AST44" s="28"/>
      <c r="ASU44" s="28"/>
      <c r="ASV44" s="28"/>
      <c r="ASW44" s="28"/>
      <c r="ASX44" s="28"/>
      <c r="ASY44" s="28"/>
      <c r="ASZ44" s="28"/>
      <c r="ATA44" s="28"/>
      <c r="ATB44" s="28"/>
      <c r="ATC44" s="28"/>
      <c r="ATD44" s="28"/>
      <c r="ATE44" s="28"/>
      <c r="ATF44" s="28"/>
      <c r="ATG44" s="28"/>
      <c r="ATH44" s="28"/>
      <c r="ATI44" s="28"/>
      <c r="ATJ44" s="28"/>
      <c r="ATK44" s="28"/>
      <c r="ATL44" s="28"/>
      <c r="ATM44" s="28"/>
      <c r="ATN44" s="28"/>
      <c r="ATO44" s="28"/>
      <c r="ATP44" s="28"/>
      <c r="ATQ44" s="28"/>
      <c r="ATR44" s="28"/>
      <c r="ATS44" s="28"/>
      <c r="ATT44" s="28"/>
      <c r="ATU44" s="28"/>
      <c r="ATV44" s="28"/>
      <c r="ATW44" s="28"/>
      <c r="ATX44" s="28"/>
      <c r="ATY44" s="28"/>
      <c r="ATZ44" s="28"/>
      <c r="AUA44" s="28"/>
      <c r="AUB44" s="28"/>
      <c r="AUC44" s="28"/>
      <c r="AUD44" s="28"/>
      <c r="AUE44" s="28"/>
      <c r="AUF44" s="28"/>
      <c r="AUG44" s="28"/>
      <c r="AUH44" s="28"/>
      <c r="AUI44" s="28"/>
      <c r="AUJ44" s="28"/>
      <c r="AUK44" s="28"/>
      <c r="AUL44" s="28"/>
      <c r="AUM44" s="28"/>
      <c r="AUN44" s="28"/>
      <c r="AUO44" s="28"/>
      <c r="AUP44" s="28"/>
      <c r="AUQ44" s="28"/>
      <c r="AUR44" s="28"/>
      <c r="AUS44" s="28"/>
      <c r="AUT44" s="28"/>
      <c r="AUU44" s="28"/>
      <c r="AUV44" s="28"/>
      <c r="AUW44" s="28"/>
      <c r="AUX44" s="28"/>
      <c r="AUY44" s="28"/>
      <c r="AUZ44" s="28"/>
      <c r="AVA44" s="28"/>
      <c r="AVB44" s="28"/>
      <c r="AVC44" s="28"/>
      <c r="AVD44" s="28"/>
      <c r="AVE44" s="28"/>
      <c r="AVF44" s="28"/>
      <c r="AVG44" s="28"/>
      <c r="AVH44" s="28"/>
      <c r="AVI44" s="28"/>
      <c r="AVJ44" s="28"/>
      <c r="AVK44" s="28"/>
      <c r="AVL44" s="28"/>
      <c r="AVM44" s="28"/>
      <c r="AVN44" s="28"/>
      <c r="AVO44" s="28"/>
      <c r="AVP44" s="28"/>
      <c r="AVQ44" s="28"/>
      <c r="AVR44" s="28"/>
      <c r="AVS44" s="28"/>
      <c r="AVT44" s="28"/>
      <c r="AVU44" s="28"/>
      <c r="AVV44" s="28"/>
      <c r="AVW44" s="28"/>
      <c r="AVX44" s="28"/>
      <c r="AVY44" s="28"/>
      <c r="AVZ44" s="28"/>
      <c r="AWA44" s="28"/>
      <c r="AWB44" s="28"/>
      <c r="AWC44" s="28"/>
      <c r="AWD44" s="28"/>
      <c r="AWE44" s="28"/>
      <c r="AWF44" s="28"/>
      <c r="AWG44" s="28"/>
      <c r="AWH44" s="28"/>
      <c r="AWI44" s="28"/>
      <c r="AWJ44" s="28"/>
      <c r="AWK44" s="28"/>
      <c r="AWL44" s="28"/>
      <c r="AWM44" s="28"/>
      <c r="AWN44" s="28"/>
      <c r="AWO44" s="28"/>
      <c r="AWP44" s="28"/>
      <c r="AWQ44" s="28"/>
      <c r="AWR44" s="28"/>
      <c r="AWS44" s="28"/>
      <c r="AWT44" s="28"/>
      <c r="AWU44" s="28"/>
      <c r="AWV44" s="28"/>
      <c r="AWW44" s="28"/>
      <c r="AWX44" s="28"/>
      <c r="AWY44" s="28"/>
      <c r="AWZ44" s="28"/>
      <c r="AXA44" s="28"/>
      <c r="AXB44" s="28"/>
      <c r="AXC44" s="28"/>
      <c r="AXD44" s="28"/>
      <c r="AXE44" s="28"/>
      <c r="AXF44" s="28"/>
      <c r="AXG44" s="28"/>
      <c r="AXH44" s="28"/>
      <c r="AXI44" s="28"/>
      <c r="AXJ44" s="28"/>
      <c r="AXK44" s="28"/>
      <c r="AXL44" s="28"/>
      <c r="AXM44" s="28"/>
      <c r="AXN44" s="28"/>
      <c r="AXO44" s="28"/>
      <c r="AXP44" s="28"/>
      <c r="AXQ44" s="28"/>
      <c r="AXR44" s="28"/>
      <c r="AXS44" s="28"/>
      <c r="AXT44" s="28"/>
      <c r="AXU44" s="28"/>
      <c r="AXV44" s="28"/>
      <c r="AXW44" s="28"/>
      <c r="AXX44" s="28"/>
      <c r="AXY44" s="28"/>
      <c r="AXZ44" s="28"/>
      <c r="AYA44" s="28"/>
      <c r="AYB44" s="28"/>
      <c r="AYC44" s="28"/>
      <c r="AYD44" s="28"/>
      <c r="AYE44" s="28"/>
      <c r="AYF44" s="28"/>
      <c r="AYG44" s="28"/>
      <c r="AYH44" s="28"/>
      <c r="AYI44" s="28"/>
      <c r="AYJ44" s="28"/>
      <c r="AYK44" s="28"/>
      <c r="AYL44" s="28"/>
      <c r="AYM44" s="28"/>
      <c r="AYN44" s="28"/>
      <c r="AYO44" s="28"/>
      <c r="AYP44" s="28"/>
      <c r="AYQ44" s="28"/>
      <c r="AYR44" s="28"/>
      <c r="AYS44" s="28"/>
      <c r="AYT44" s="28"/>
      <c r="AYU44" s="28"/>
      <c r="AYV44" s="28"/>
      <c r="AYW44" s="28"/>
      <c r="AYX44" s="28"/>
      <c r="AYY44" s="28"/>
      <c r="AYZ44" s="28"/>
      <c r="AZA44" s="28"/>
      <c r="AZB44" s="28"/>
      <c r="AZC44" s="28"/>
      <c r="AZD44" s="28"/>
      <c r="AZE44" s="28"/>
      <c r="AZF44" s="28"/>
      <c r="AZG44" s="28"/>
      <c r="AZH44" s="28"/>
      <c r="AZI44" s="28"/>
      <c r="AZJ44" s="28"/>
      <c r="AZK44" s="28"/>
      <c r="AZL44" s="28"/>
      <c r="AZM44" s="28"/>
      <c r="AZN44" s="28"/>
      <c r="AZO44" s="28"/>
      <c r="AZP44" s="28"/>
      <c r="AZQ44" s="28"/>
      <c r="AZR44" s="28"/>
      <c r="AZS44" s="28"/>
      <c r="AZT44" s="28"/>
      <c r="AZU44" s="28"/>
      <c r="AZV44" s="28"/>
      <c r="AZW44" s="28"/>
      <c r="AZX44" s="28"/>
      <c r="AZY44" s="28"/>
      <c r="AZZ44" s="28"/>
      <c r="BAA44" s="28"/>
      <c r="BAB44" s="28"/>
      <c r="BAC44" s="28"/>
      <c r="BAD44" s="28"/>
      <c r="BAE44" s="28"/>
      <c r="BAF44" s="28"/>
      <c r="BAG44" s="28"/>
      <c r="BAH44" s="28"/>
      <c r="BAI44" s="28"/>
      <c r="BAJ44" s="28"/>
      <c r="BAK44" s="28"/>
      <c r="BAL44" s="28"/>
      <c r="BAM44" s="28"/>
      <c r="BAN44" s="28"/>
      <c r="BAO44" s="28"/>
      <c r="BAP44" s="28"/>
      <c r="BAQ44" s="28"/>
      <c r="BAR44" s="28"/>
      <c r="BAS44" s="28"/>
      <c r="BAT44" s="28"/>
      <c r="BAU44" s="28"/>
      <c r="BAV44" s="28"/>
      <c r="BAW44" s="28"/>
      <c r="BAX44" s="28"/>
      <c r="BAY44" s="28"/>
      <c r="BAZ44" s="28"/>
      <c r="BBA44" s="28"/>
      <c r="BBB44" s="28"/>
      <c r="BBC44" s="28"/>
      <c r="BBD44" s="28"/>
      <c r="BBE44" s="28"/>
      <c r="BBF44" s="28"/>
      <c r="BBG44" s="28"/>
      <c r="BBH44" s="28"/>
      <c r="BBI44" s="28"/>
      <c r="BBJ44" s="28"/>
      <c r="BBK44" s="28"/>
      <c r="BBL44" s="28"/>
      <c r="BBM44" s="28"/>
      <c r="BBN44" s="28"/>
      <c r="BBO44" s="28"/>
      <c r="BBP44" s="28"/>
      <c r="BBQ44" s="28"/>
      <c r="BBR44" s="28"/>
      <c r="BBS44" s="28"/>
      <c r="BBT44" s="28"/>
      <c r="BBU44" s="28"/>
      <c r="BBV44" s="28"/>
      <c r="BBW44" s="28"/>
      <c r="BBX44" s="28"/>
      <c r="BBY44" s="28"/>
      <c r="BBZ44" s="28"/>
      <c r="BCA44" s="28"/>
      <c r="BCB44" s="28"/>
      <c r="BCC44" s="28"/>
      <c r="BCD44" s="28"/>
      <c r="BCE44" s="28"/>
      <c r="BCF44" s="28"/>
      <c r="BCG44" s="28"/>
      <c r="BCH44" s="28"/>
      <c r="BCI44" s="28"/>
      <c r="BCJ44" s="28"/>
      <c r="BCK44" s="28"/>
      <c r="BCL44" s="28"/>
      <c r="BCM44" s="28"/>
      <c r="BCN44" s="28"/>
      <c r="BCO44" s="28"/>
      <c r="BCP44" s="28"/>
      <c r="BCQ44" s="28"/>
      <c r="BCR44" s="28"/>
      <c r="BCS44" s="28"/>
      <c r="BCT44" s="28"/>
      <c r="BCU44" s="28"/>
      <c r="BCV44" s="28"/>
      <c r="BCW44" s="28"/>
      <c r="BCX44" s="28"/>
      <c r="BCY44" s="28"/>
      <c r="BCZ44" s="28"/>
      <c r="BDA44" s="28"/>
      <c r="BDB44" s="28"/>
      <c r="BDC44" s="28"/>
      <c r="BDD44" s="28"/>
      <c r="BDE44" s="28"/>
      <c r="BDF44" s="28"/>
      <c r="BDG44" s="28"/>
      <c r="BDH44" s="28"/>
      <c r="BDI44" s="28"/>
      <c r="BDJ44" s="28"/>
      <c r="BDK44" s="28"/>
      <c r="BDL44" s="28"/>
      <c r="BDM44" s="28"/>
      <c r="BDN44" s="28"/>
      <c r="BDO44" s="28"/>
      <c r="BDP44" s="28"/>
      <c r="BDQ44" s="28"/>
      <c r="BDR44" s="28"/>
      <c r="BDS44" s="28"/>
      <c r="BDT44" s="28"/>
      <c r="BDU44" s="28"/>
      <c r="BDV44" s="28"/>
      <c r="BDW44" s="28"/>
      <c r="BDX44" s="28"/>
      <c r="BDY44" s="28"/>
      <c r="BDZ44" s="28"/>
      <c r="BEA44" s="28"/>
      <c r="BEB44" s="28"/>
      <c r="BEC44" s="28"/>
      <c r="BED44" s="28"/>
      <c r="BEE44" s="28"/>
      <c r="BEF44" s="28"/>
      <c r="BEG44" s="28"/>
      <c r="BEH44" s="28"/>
      <c r="BEI44" s="28"/>
      <c r="BEJ44" s="28"/>
      <c r="BEK44" s="28"/>
      <c r="BEL44" s="28"/>
      <c r="BEM44" s="28"/>
      <c r="BEN44" s="28"/>
      <c r="BEO44" s="28"/>
      <c r="BEP44" s="28"/>
      <c r="BEQ44" s="28"/>
      <c r="BER44" s="28"/>
      <c r="BES44" s="28"/>
      <c r="BET44" s="28"/>
      <c r="BEU44" s="28"/>
      <c r="BEV44" s="28"/>
      <c r="BEW44" s="28"/>
      <c r="BEX44" s="28"/>
      <c r="BEY44" s="28"/>
      <c r="BEZ44" s="28"/>
      <c r="BFA44" s="28"/>
      <c r="BFB44" s="28"/>
      <c r="BFC44" s="28"/>
      <c r="BFD44" s="28"/>
      <c r="BFE44" s="28"/>
      <c r="BFF44" s="28"/>
      <c r="BFG44" s="28"/>
      <c r="BFH44" s="28"/>
      <c r="BFI44" s="28"/>
      <c r="BFJ44" s="28"/>
      <c r="BFK44" s="28"/>
      <c r="BFL44" s="28"/>
      <c r="BFM44" s="28"/>
      <c r="BFN44" s="28"/>
      <c r="BFO44" s="28"/>
      <c r="BFP44" s="28"/>
      <c r="BFQ44" s="28"/>
      <c r="BFR44" s="28"/>
      <c r="BFS44" s="28"/>
      <c r="BFT44" s="28"/>
      <c r="BFU44" s="28"/>
      <c r="BFV44" s="28"/>
      <c r="BFW44" s="28"/>
      <c r="BFX44" s="28"/>
      <c r="BFY44" s="28"/>
      <c r="BFZ44" s="28"/>
      <c r="BGA44" s="28"/>
      <c r="BGB44" s="28"/>
      <c r="BGC44" s="28"/>
      <c r="BGD44" s="28"/>
      <c r="BGE44" s="28"/>
      <c r="BGF44" s="28"/>
      <c r="BGG44" s="28"/>
      <c r="BGH44" s="28"/>
      <c r="BGI44" s="28"/>
      <c r="BGJ44" s="28"/>
      <c r="BGK44" s="28"/>
      <c r="BGL44" s="28"/>
      <c r="BGM44" s="28"/>
      <c r="BGN44" s="28"/>
      <c r="BGO44" s="28"/>
      <c r="BGP44" s="28"/>
      <c r="BGQ44" s="28"/>
      <c r="BGR44" s="28"/>
      <c r="BGS44" s="28"/>
      <c r="BGT44" s="28"/>
      <c r="BGU44" s="28"/>
      <c r="BGV44" s="28"/>
      <c r="BGW44" s="28"/>
      <c r="BGX44" s="28"/>
      <c r="BGY44" s="28"/>
      <c r="BGZ44" s="28"/>
      <c r="BHA44" s="28"/>
      <c r="BHB44" s="28"/>
      <c r="BHC44" s="28"/>
      <c r="BHD44" s="28"/>
      <c r="BHE44" s="28"/>
      <c r="BHF44" s="28"/>
      <c r="BHG44" s="28"/>
      <c r="BHH44" s="28"/>
      <c r="BHI44" s="28"/>
      <c r="BHJ44" s="28"/>
      <c r="BHK44" s="28"/>
      <c r="BHL44" s="28"/>
      <c r="BHM44" s="28"/>
      <c r="BHN44" s="28"/>
      <c r="BHO44" s="28"/>
      <c r="BHP44" s="28"/>
      <c r="BHQ44" s="28"/>
      <c r="BHR44" s="28"/>
      <c r="BHS44" s="28"/>
      <c r="BHT44" s="28"/>
      <c r="BHU44" s="28"/>
      <c r="BHV44" s="28"/>
      <c r="BHW44" s="28"/>
      <c r="BHX44" s="28"/>
      <c r="BHY44" s="28"/>
      <c r="BHZ44" s="28"/>
      <c r="BIA44" s="28"/>
      <c r="BIB44" s="28"/>
      <c r="BIC44" s="28"/>
      <c r="BID44" s="28"/>
      <c r="BIE44" s="28"/>
      <c r="BIF44" s="28"/>
      <c r="BIG44" s="28"/>
      <c r="BIH44" s="28"/>
      <c r="BII44" s="28"/>
      <c r="BIJ44" s="28"/>
      <c r="BIK44" s="28"/>
      <c r="BIL44" s="28"/>
      <c r="BIM44" s="28"/>
      <c r="BIN44" s="28"/>
      <c r="BIO44" s="28"/>
      <c r="BIP44" s="28"/>
      <c r="BIQ44" s="28"/>
      <c r="BIR44" s="28"/>
      <c r="BIS44" s="28"/>
      <c r="BIT44" s="28"/>
      <c r="BIU44" s="28"/>
      <c r="BIV44" s="28"/>
      <c r="BIW44" s="28"/>
      <c r="BIX44" s="28"/>
      <c r="BIY44" s="28"/>
      <c r="BIZ44" s="28"/>
      <c r="BJA44" s="28"/>
      <c r="BJB44" s="28"/>
      <c r="BJC44" s="28"/>
      <c r="BJD44" s="28"/>
      <c r="BJE44" s="28"/>
      <c r="BJF44" s="28"/>
      <c r="BJG44" s="28"/>
      <c r="BJH44" s="28"/>
      <c r="BJI44" s="28"/>
      <c r="BJJ44" s="28"/>
      <c r="BJK44" s="28"/>
      <c r="BJL44" s="28"/>
      <c r="BJM44" s="28"/>
      <c r="BJN44" s="28"/>
      <c r="BJO44" s="28"/>
      <c r="BJP44" s="28"/>
      <c r="BJQ44" s="28"/>
      <c r="BJR44" s="28"/>
      <c r="BJS44" s="28"/>
      <c r="BJT44" s="28"/>
      <c r="BJU44" s="28"/>
      <c r="BJV44" s="28"/>
      <c r="BJW44" s="28"/>
      <c r="BJX44" s="28"/>
      <c r="BJY44" s="28"/>
      <c r="BJZ44" s="28"/>
      <c r="BKA44" s="28"/>
      <c r="BKB44" s="28"/>
      <c r="BKC44" s="28"/>
      <c r="BKD44" s="28"/>
      <c r="BKE44" s="28"/>
      <c r="BKF44" s="28"/>
      <c r="BKG44" s="28"/>
      <c r="BKH44" s="28"/>
      <c r="BKI44" s="28"/>
      <c r="BKJ44" s="28"/>
      <c r="BKK44" s="28"/>
      <c r="BKL44" s="28"/>
      <c r="BKM44" s="28"/>
      <c r="BKN44" s="28"/>
      <c r="BKO44" s="28"/>
      <c r="BKP44" s="28"/>
      <c r="BKQ44" s="28"/>
      <c r="BKR44" s="28"/>
      <c r="BKS44" s="28"/>
      <c r="BKT44" s="28"/>
      <c r="BKU44" s="28"/>
      <c r="BKV44" s="28"/>
      <c r="BKW44" s="28"/>
      <c r="BKX44" s="28"/>
      <c r="BKY44" s="28"/>
      <c r="BKZ44" s="28"/>
      <c r="BLA44" s="28"/>
      <c r="BLB44" s="28"/>
      <c r="BLC44" s="28"/>
      <c r="BLD44" s="28"/>
      <c r="BLE44" s="28"/>
      <c r="BLF44" s="28"/>
      <c r="BLG44" s="28"/>
      <c r="BLH44" s="28"/>
      <c r="BLI44" s="28"/>
      <c r="BLJ44" s="28"/>
      <c r="BLK44" s="28"/>
      <c r="BLL44" s="28"/>
      <c r="BLM44" s="28"/>
      <c r="BLN44" s="28"/>
      <c r="BLO44" s="28"/>
      <c r="BLP44" s="28"/>
      <c r="BLQ44" s="28"/>
      <c r="BLR44" s="28"/>
      <c r="BLS44" s="28"/>
      <c r="BLT44" s="28"/>
      <c r="BLU44" s="28"/>
      <c r="BLV44" s="28"/>
      <c r="BLW44" s="28"/>
      <c r="BLX44" s="28"/>
      <c r="BLY44" s="28"/>
      <c r="BLZ44" s="28"/>
      <c r="BMA44" s="28"/>
      <c r="BMB44" s="28"/>
      <c r="BMC44" s="28"/>
      <c r="BMD44" s="28"/>
      <c r="BME44" s="28"/>
      <c r="BMF44" s="28"/>
      <c r="BMG44" s="28"/>
      <c r="BMH44" s="28"/>
      <c r="BMI44" s="28"/>
      <c r="BMJ44" s="28"/>
      <c r="BMK44" s="28"/>
      <c r="BML44" s="28"/>
      <c r="BMM44" s="28"/>
      <c r="BMN44" s="28"/>
      <c r="BMO44" s="28"/>
      <c r="BMP44" s="28"/>
      <c r="BMQ44" s="28"/>
      <c r="BMR44" s="28"/>
      <c r="BMS44" s="28"/>
      <c r="BMT44" s="28"/>
      <c r="BMU44" s="28"/>
      <c r="BMV44" s="28"/>
      <c r="BMW44" s="28"/>
      <c r="BMX44" s="28"/>
      <c r="BMY44" s="28"/>
      <c r="BMZ44" s="28"/>
      <c r="BNA44" s="28"/>
      <c r="BNB44" s="28"/>
      <c r="BNC44" s="28"/>
      <c r="BND44" s="28"/>
      <c r="BNE44" s="28"/>
      <c r="BNF44" s="28"/>
      <c r="BNG44" s="28"/>
      <c r="BNH44" s="28"/>
      <c r="BNI44" s="28"/>
      <c r="BNJ44" s="28"/>
      <c r="BNK44" s="28"/>
      <c r="BNL44" s="28"/>
      <c r="BNM44" s="28"/>
      <c r="BNN44" s="28"/>
      <c r="BNO44" s="28"/>
      <c r="BNP44" s="28"/>
      <c r="BNQ44" s="28"/>
      <c r="BNR44" s="28"/>
      <c r="BNS44" s="28"/>
      <c r="BNT44" s="28"/>
      <c r="BNU44" s="28"/>
      <c r="BNV44" s="28"/>
      <c r="BNW44" s="28"/>
      <c r="BNX44" s="28"/>
      <c r="BNY44" s="28"/>
      <c r="BNZ44" s="28"/>
      <c r="BOA44" s="28"/>
      <c r="BOB44" s="28"/>
      <c r="BOC44" s="28"/>
      <c r="BOD44" s="28"/>
      <c r="BOE44" s="28"/>
      <c r="BOF44" s="28"/>
      <c r="BOG44" s="28"/>
      <c r="BOH44" s="28"/>
      <c r="BOI44" s="28"/>
      <c r="BOJ44" s="28"/>
      <c r="BOK44" s="28"/>
      <c r="BOL44" s="28"/>
      <c r="BOM44" s="28"/>
      <c r="BON44" s="28"/>
      <c r="BOO44" s="28"/>
      <c r="BOP44" s="28"/>
      <c r="BOQ44" s="28"/>
      <c r="BOR44" s="28"/>
      <c r="BOS44" s="28"/>
      <c r="BOT44" s="28"/>
      <c r="BOU44" s="28"/>
      <c r="BOV44" s="28"/>
      <c r="BOW44" s="28"/>
      <c r="BOX44" s="28"/>
      <c r="BOY44" s="28"/>
      <c r="BOZ44" s="28"/>
      <c r="BPA44" s="28"/>
      <c r="BPB44" s="28"/>
      <c r="BPC44" s="28"/>
      <c r="BPD44" s="28"/>
      <c r="BPE44" s="28"/>
      <c r="BPF44" s="28"/>
      <c r="BPG44" s="28"/>
      <c r="BPH44" s="28"/>
      <c r="BPI44" s="28"/>
      <c r="BPJ44" s="28"/>
      <c r="BPK44" s="28"/>
      <c r="BPL44" s="28"/>
      <c r="BPM44" s="28"/>
      <c r="BPN44" s="28"/>
      <c r="BPO44" s="28"/>
      <c r="BPP44" s="28"/>
      <c r="BPQ44" s="28"/>
      <c r="BPR44" s="28"/>
      <c r="BPS44" s="28"/>
      <c r="BPT44" s="28"/>
      <c r="BPU44" s="28"/>
      <c r="BPV44" s="28"/>
      <c r="BPW44" s="28"/>
      <c r="BPX44" s="28"/>
      <c r="BPY44" s="28"/>
      <c r="BPZ44" s="28"/>
      <c r="BQA44" s="28"/>
      <c r="BQB44" s="28"/>
      <c r="BQC44" s="28"/>
      <c r="BQD44" s="28"/>
      <c r="BQE44" s="28"/>
      <c r="BQF44" s="28"/>
      <c r="BQG44" s="28"/>
      <c r="BQH44" s="28"/>
      <c r="BQI44" s="28"/>
      <c r="BQJ44" s="28"/>
      <c r="BQK44" s="28"/>
      <c r="BQL44" s="28"/>
      <c r="BQM44" s="28"/>
      <c r="BQN44" s="28"/>
      <c r="BQO44" s="28"/>
      <c r="BQP44" s="28"/>
      <c r="BQQ44" s="28"/>
      <c r="BQR44" s="28"/>
      <c r="BQS44" s="28"/>
      <c r="BQT44" s="28"/>
      <c r="BQU44" s="28"/>
      <c r="BQV44" s="28"/>
      <c r="BQW44" s="28"/>
      <c r="BQX44" s="28"/>
      <c r="BQY44" s="28"/>
      <c r="BQZ44" s="28"/>
      <c r="BRA44" s="28"/>
      <c r="BRB44" s="28"/>
      <c r="BRC44" s="28"/>
      <c r="BRD44" s="28"/>
      <c r="BRE44" s="28"/>
      <c r="BRF44" s="28"/>
      <c r="BRG44" s="28"/>
      <c r="BRH44" s="28"/>
      <c r="BRI44" s="28"/>
      <c r="BRJ44" s="28"/>
      <c r="BRK44" s="28"/>
      <c r="BRL44" s="28"/>
      <c r="BRM44" s="28"/>
      <c r="BRN44" s="28"/>
      <c r="BRO44" s="28"/>
      <c r="BRP44" s="28"/>
      <c r="BRQ44" s="28"/>
      <c r="BRR44" s="28"/>
      <c r="BRS44" s="28"/>
      <c r="BRT44" s="28"/>
      <c r="BRU44" s="28"/>
      <c r="BRV44" s="28"/>
      <c r="BRW44" s="28"/>
      <c r="BRX44" s="28"/>
      <c r="BRY44" s="28"/>
      <c r="BRZ44" s="28"/>
      <c r="BSA44" s="28"/>
      <c r="BSB44" s="28"/>
      <c r="BSC44" s="28"/>
      <c r="BSD44" s="28"/>
      <c r="BSE44" s="28"/>
      <c r="BSF44" s="28"/>
      <c r="BSG44" s="28"/>
      <c r="BSH44" s="28"/>
      <c r="BSI44" s="28"/>
      <c r="BSJ44" s="28"/>
      <c r="BSK44" s="28"/>
      <c r="BSL44" s="28"/>
      <c r="BSM44" s="28"/>
      <c r="BSN44" s="28"/>
      <c r="BSO44" s="28"/>
      <c r="BSP44" s="28"/>
      <c r="BSQ44" s="28"/>
      <c r="BSR44" s="28"/>
      <c r="BSS44" s="28"/>
      <c r="BST44" s="28"/>
      <c r="BSU44" s="28"/>
      <c r="BSV44" s="28"/>
      <c r="BSW44" s="28"/>
      <c r="BSX44" s="28"/>
      <c r="BSY44" s="28"/>
      <c r="BSZ44" s="28"/>
      <c r="BTA44" s="28"/>
      <c r="BTB44" s="28"/>
      <c r="BTC44" s="28"/>
      <c r="BTD44" s="28"/>
      <c r="BTE44" s="28"/>
      <c r="BTF44" s="28"/>
      <c r="BTG44" s="28"/>
      <c r="BTH44" s="28"/>
      <c r="BTI44" s="28"/>
      <c r="BTJ44" s="28"/>
      <c r="BTK44" s="28"/>
      <c r="BTL44" s="28"/>
      <c r="BTM44" s="28"/>
      <c r="BTN44" s="28"/>
      <c r="BTO44" s="28"/>
      <c r="BTP44" s="28"/>
      <c r="BTQ44" s="28"/>
      <c r="BTR44" s="28"/>
      <c r="BTS44" s="28"/>
      <c r="BTT44" s="28"/>
      <c r="BTU44" s="28"/>
      <c r="BTV44" s="28"/>
      <c r="BTW44" s="28"/>
      <c r="BTX44" s="28"/>
      <c r="BTY44" s="28"/>
      <c r="BTZ44" s="28"/>
      <c r="BUA44" s="28"/>
      <c r="BUB44" s="28"/>
      <c r="BUC44" s="28"/>
      <c r="BUD44" s="28"/>
      <c r="BUE44" s="28"/>
      <c r="BUF44" s="28"/>
      <c r="BUG44" s="28"/>
      <c r="BUH44" s="28"/>
      <c r="BUI44" s="28"/>
      <c r="BUJ44" s="28"/>
      <c r="BUK44" s="28"/>
      <c r="BUL44" s="28"/>
      <c r="BUM44" s="28"/>
      <c r="BUN44" s="28"/>
      <c r="BUO44" s="28"/>
      <c r="BUP44" s="28"/>
      <c r="BUQ44" s="28"/>
      <c r="BUR44" s="28"/>
      <c r="BUS44" s="28"/>
      <c r="BUT44" s="28"/>
      <c r="BUU44" s="28"/>
      <c r="BUV44" s="28"/>
      <c r="BUW44" s="28"/>
      <c r="BUX44" s="28"/>
      <c r="BUY44" s="28"/>
      <c r="BUZ44" s="28"/>
      <c r="BVA44" s="28"/>
      <c r="BVB44" s="28"/>
      <c r="BVC44" s="28"/>
      <c r="BVD44" s="28"/>
      <c r="BVE44" s="28"/>
      <c r="BVF44" s="28"/>
      <c r="BVG44" s="28"/>
      <c r="BVH44" s="28"/>
      <c r="BVI44" s="28"/>
      <c r="BVJ44" s="28"/>
      <c r="BVK44" s="28"/>
      <c r="BVL44" s="28"/>
      <c r="BVM44" s="28"/>
      <c r="BVN44" s="28"/>
      <c r="BVO44" s="28"/>
      <c r="BVP44" s="28"/>
      <c r="BVQ44" s="28"/>
      <c r="BVR44" s="28"/>
      <c r="BVS44" s="28"/>
      <c r="BVT44" s="28"/>
      <c r="BVU44" s="28"/>
      <c r="BVV44" s="28"/>
      <c r="BVW44" s="28"/>
      <c r="BVX44" s="28"/>
      <c r="BVY44" s="28"/>
      <c r="BVZ44" s="28"/>
      <c r="BWA44" s="28"/>
      <c r="BWB44" s="28"/>
      <c r="BWC44" s="28"/>
      <c r="BWD44" s="28"/>
      <c r="BWE44" s="28"/>
      <c r="BWF44" s="28"/>
      <c r="BWG44" s="28"/>
      <c r="BWH44" s="28"/>
      <c r="BWI44" s="28"/>
      <c r="BWJ44" s="28"/>
      <c r="BWK44" s="28"/>
      <c r="BWL44" s="28"/>
      <c r="BWM44" s="28"/>
      <c r="BWN44" s="28"/>
      <c r="BWO44" s="28"/>
      <c r="BWP44" s="28"/>
      <c r="BWQ44" s="28"/>
      <c r="BWR44" s="28"/>
      <c r="BWS44" s="28"/>
      <c r="BWT44" s="28"/>
      <c r="BWU44" s="28"/>
      <c r="BWV44" s="28"/>
      <c r="BWW44" s="28"/>
      <c r="BWX44" s="28"/>
      <c r="BWY44" s="28"/>
      <c r="BWZ44" s="28"/>
      <c r="BXA44" s="28"/>
      <c r="BXB44" s="28"/>
      <c r="BXC44" s="28"/>
      <c r="BXD44" s="28"/>
      <c r="BXE44" s="28"/>
      <c r="BXF44" s="28"/>
      <c r="BXG44" s="28"/>
      <c r="BXH44" s="28"/>
      <c r="BXI44" s="28"/>
      <c r="BXJ44" s="28"/>
      <c r="BXK44" s="28"/>
      <c r="BXL44" s="28"/>
      <c r="BXM44" s="28"/>
      <c r="BXN44" s="28"/>
      <c r="BXO44" s="28"/>
      <c r="BXP44" s="28"/>
      <c r="BXQ44" s="28"/>
      <c r="BXR44" s="28"/>
      <c r="BXS44" s="28"/>
      <c r="BXT44" s="28"/>
      <c r="BXU44" s="28"/>
      <c r="BXV44" s="28"/>
      <c r="BXW44" s="28"/>
      <c r="BXX44" s="28"/>
      <c r="BXY44" s="28"/>
      <c r="BXZ44" s="28"/>
      <c r="BYA44" s="28"/>
      <c r="BYB44" s="28"/>
      <c r="BYC44" s="28"/>
      <c r="BYD44" s="28"/>
      <c r="BYE44" s="28"/>
      <c r="BYF44" s="28"/>
      <c r="BYG44" s="28"/>
      <c r="BYH44" s="28"/>
      <c r="BYI44" s="28"/>
      <c r="BYJ44" s="28"/>
      <c r="BYK44" s="28"/>
      <c r="BYL44" s="28"/>
      <c r="BYM44" s="28"/>
      <c r="BYN44" s="28"/>
      <c r="BYO44" s="28"/>
      <c r="BYP44" s="28"/>
      <c r="BYQ44" s="28"/>
      <c r="BYR44" s="28"/>
      <c r="BYS44" s="28"/>
      <c r="BYT44" s="28"/>
      <c r="BYU44" s="28"/>
      <c r="BYV44" s="28"/>
      <c r="BYW44" s="28"/>
      <c r="BYX44" s="28"/>
      <c r="BYY44" s="28"/>
      <c r="BYZ44" s="28"/>
      <c r="BZA44" s="28"/>
      <c r="BZB44" s="28"/>
      <c r="BZC44" s="28"/>
      <c r="BZD44" s="28"/>
      <c r="BZE44" s="28"/>
      <c r="BZF44" s="28"/>
      <c r="BZG44" s="28"/>
      <c r="BZH44" s="28"/>
      <c r="BZI44" s="28"/>
      <c r="BZJ44" s="28"/>
      <c r="BZK44" s="28"/>
      <c r="BZL44" s="28"/>
      <c r="BZM44" s="28"/>
      <c r="BZN44" s="28"/>
      <c r="BZO44" s="28"/>
      <c r="BZP44" s="28"/>
      <c r="BZQ44" s="28"/>
      <c r="BZR44" s="28"/>
      <c r="BZS44" s="28"/>
      <c r="BZT44" s="28"/>
      <c r="BZU44" s="28"/>
      <c r="BZV44" s="28"/>
      <c r="BZW44" s="28"/>
      <c r="BZX44" s="28"/>
      <c r="BZY44" s="28"/>
      <c r="BZZ44" s="28"/>
      <c r="CAA44" s="28"/>
      <c r="CAB44" s="28"/>
      <c r="CAC44" s="28"/>
      <c r="CAD44" s="28"/>
      <c r="CAE44" s="28"/>
      <c r="CAF44" s="28"/>
      <c r="CAG44" s="28"/>
      <c r="CAH44" s="28"/>
      <c r="CAI44" s="28"/>
      <c r="CAJ44" s="28"/>
      <c r="CAK44" s="28"/>
      <c r="CAL44" s="28"/>
      <c r="CAM44" s="28"/>
      <c r="CAN44" s="28"/>
      <c r="CAO44" s="28"/>
      <c r="CAP44" s="28"/>
      <c r="CAQ44" s="28"/>
      <c r="CAR44" s="28"/>
      <c r="CAS44" s="28"/>
      <c r="CAT44" s="28"/>
      <c r="CAU44" s="28"/>
      <c r="CAV44" s="28"/>
      <c r="CAW44" s="28"/>
      <c r="CAX44" s="28"/>
      <c r="CAY44" s="28"/>
      <c r="CAZ44" s="28"/>
      <c r="CBA44" s="28"/>
      <c r="CBB44" s="28"/>
      <c r="CBC44" s="28"/>
      <c r="CBD44" s="28"/>
      <c r="CBE44" s="28"/>
      <c r="CBF44" s="28"/>
      <c r="CBG44" s="28"/>
      <c r="CBH44" s="28"/>
      <c r="CBI44" s="28"/>
      <c r="CBJ44" s="28"/>
      <c r="CBK44" s="28"/>
      <c r="CBL44" s="28"/>
      <c r="CBM44" s="28"/>
      <c r="CBN44" s="28"/>
      <c r="CBO44" s="28"/>
      <c r="CBP44" s="28"/>
      <c r="CBQ44" s="28"/>
      <c r="CBR44" s="28"/>
      <c r="CBS44" s="28"/>
      <c r="CBT44" s="28"/>
      <c r="CBU44" s="28"/>
      <c r="CBV44" s="28"/>
      <c r="CBW44" s="28"/>
      <c r="CBX44" s="28"/>
      <c r="CBY44" s="28"/>
      <c r="CBZ44" s="28"/>
      <c r="CCA44" s="28"/>
      <c r="CCB44" s="28"/>
      <c r="CCC44" s="28"/>
      <c r="CCD44" s="28"/>
      <c r="CCE44" s="28"/>
      <c r="CCF44" s="28"/>
      <c r="CCG44" s="28"/>
      <c r="CCH44" s="28"/>
      <c r="CCI44" s="28"/>
      <c r="CCJ44" s="28"/>
      <c r="CCK44" s="28"/>
      <c r="CCL44" s="28"/>
      <c r="CCM44" s="28"/>
      <c r="CCN44" s="28"/>
      <c r="CCO44" s="28"/>
      <c r="CCP44" s="28"/>
      <c r="CCQ44" s="28"/>
      <c r="CCR44" s="28"/>
      <c r="CCS44" s="28"/>
      <c r="CCT44" s="28"/>
      <c r="CCU44" s="28"/>
      <c r="CCV44" s="28"/>
      <c r="CCW44" s="28"/>
      <c r="CCX44" s="28"/>
      <c r="CCY44" s="28"/>
      <c r="CCZ44" s="28"/>
      <c r="CDA44" s="28"/>
      <c r="CDB44" s="28"/>
      <c r="CDC44" s="28"/>
      <c r="CDD44" s="28"/>
      <c r="CDE44" s="28"/>
      <c r="CDF44" s="28"/>
      <c r="CDG44" s="28"/>
      <c r="CDH44" s="28"/>
      <c r="CDI44" s="28"/>
      <c r="CDJ44" s="28"/>
      <c r="CDK44" s="28"/>
      <c r="CDL44" s="28"/>
      <c r="CDM44" s="28"/>
      <c r="CDN44" s="28"/>
      <c r="CDO44" s="28"/>
      <c r="CDP44" s="28"/>
      <c r="CDQ44" s="28"/>
      <c r="CDR44" s="28"/>
      <c r="CDS44" s="28"/>
      <c r="CDT44" s="28"/>
      <c r="CDU44" s="28"/>
      <c r="CDV44" s="28"/>
      <c r="CDW44" s="28"/>
      <c r="CDX44" s="28"/>
      <c r="CDY44" s="28"/>
      <c r="CDZ44" s="28"/>
      <c r="CEA44" s="28"/>
      <c r="CEB44" s="28"/>
      <c r="CEC44" s="28"/>
      <c r="CED44" s="28"/>
      <c r="CEE44" s="28"/>
      <c r="CEF44" s="28"/>
      <c r="CEG44" s="28"/>
      <c r="CEH44" s="28"/>
      <c r="CEI44" s="28"/>
      <c r="CEJ44" s="28"/>
      <c r="CEK44" s="28"/>
      <c r="CEL44" s="28"/>
      <c r="CEM44" s="28"/>
      <c r="CEN44" s="28"/>
      <c r="CEO44" s="28"/>
      <c r="CEP44" s="28"/>
      <c r="CEQ44" s="28"/>
      <c r="CER44" s="28"/>
      <c r="CES44" s="28"/>
      <c r="CET44" s="28"/>
      <c r="CEU44" s="28"/>
      <c r="CEV44" s="28"/>
      <c r="CEW44" s="28"/>
      <c r="CEX44" s="28"/>
      <c r="CEY44" s="28"/>
      <c r="CEZ44" s="28"/>
      <c r="CFA44" s="28"/>
      <c r="CFB44" s="28"/>
      <c r="CFC44" s="28"/>
      <c r="CFD44" s="28"/>
      <c r="CFE44" s="28"/>
      <c r="CFF44" s="28"/>
      <c r="CFG44" s="28"/>
      <c r="CFH44" s="28"/>
      <c r="CFI44" s="28"/>
      <c r="CFJ44" s="28"/>
      <c r="CFK44" s="28"/>
      <c r="CFL44" s="28"/>
      <c r="CFM44" s="28"/>
      <c r="CFN44" s="28"/>
      <c r="CFO44" s="28"/>
      <c r="CFP44" s="28"/>
      <c r="CFQ44" s="28"/>
      <c r="CFR44" s="28"/>
      <c r="CFS44" s="28"/>
      <c r="CFT44" s="28"/>
      <c r="CFU44" s="28"/>
      <c r="CFV44" s="28"/>
      <c r="CFW44" s="28"/>
      <c r="CFX44" s="28"/>
      <c r="CFY44" s="28"/>
      <c r="CFZ44" s="28"/>
      <c r="CGA44" s="28"/>
      <c r="CGB44" s="28"/>
      <c r="CGC44" s="28"/>
      <c r="CGD44" s="28"/>
      <c r="CGE44" s="28"/>
      <c r="CGF44" s="28"/>
      <c r="CGG44" s="28"/>
      <c r="CGH44" s="28"/>
      <c r="CGI44" s="28"/>
      <c r="CGJ44" s="28"/>
      <c r="CGK44" s="28"/>
      <c r="CGL44" s="28"/>
      <c r="CGM44" s="28"/>
      <c r="CGN44" s="28"/>
      <c r="CGO44" s="28"/>
      <c r="CGP44" s="28"/>
      <c r="CGQ44" s="28"/>
      <c r="CGR44" s="28"/>
      <c r="CGS44" s="28"/>
      <c r="CGT44" s="28"/>
      <c r="CGU44" s="28"/>
      <c r="CGV44" s="28"/>
      <c r="CGW44" s="28"/>
      <c r="CGX44" s="28"/>
      <c r="CGY44" s="28"/>
      <c r="CGZ44" s="28"/>
      <c r="CHA44" s="28"/>
      <c r="CHB44" s="28"/>
      <c r="CHC44" s="28"/>
      <c r="CHD44" s="28"/>
      <c r="CHE44" s="28"/>
      <c r="CHF44" s="28"/>
      <c r="CHG44" s="28"/>
      <c r="CHH44" s="28"/>
      <c r="CHI44" s="28"/>
      <c r="CHJ44" s="28"/>
      <c r="CHK44" s="28"/>
      <c r="CHL44" s="28"/>
      <c r="CHM44" s="28"/>
      <c r="CHN44" s="28"/>
      <c r="CHO44" s="28"/>
      <c r="CHP44" s="28"/>
      <c r="CHQ44" s="28"/>
      <c r="CHR44" s="28"/>
      <c r="CHS44" s="28"/>
      <c r="CHT44" s="28"/>
      <c r="CHU44" s="28"/>
      <c r="CHV44" s="28"/>
      <c r="CHW44" s="28"/>
      <c r="CHX44" s="28"/>
      <c r="CHY44" s="28"/>
      <c r="CHZ44" s="28"/>
      <c r="CIA44" s="28"/>
      <c r="CIB44" s="28"/>
      <c r="CIC44" s="28"/>
      <c r="CID44" s="28"/>
      <c r="CIE44" s="28"/>
      <c r="CIF44" s="28"/>
      <c r="CIG44" s="28"/>
      <c r="CIH44" s="28"/>
      <c r="CII44" s="28"/>
      <c r="CIJ44" s="28"/>
      <c r="CIK44" s="28"/>
      <c r="CIL44" s="28"/>
      <c r="CIM44" s="28"/>
      <c r="CIN44" s="28"/>
      <c r="CIO44" s="28"/>
      <c r="CIP44" s="28"/>
      <c r="CIQ44" s="28"/>
      <c r="CIR44" s="28"/>
      <c r="CIS44" s="28"/>
      <c r="CIT44" s="28"/>
      <c r="CIU44" s="28"/>
      <c r="CIV44" s="28"/>
      <c r="CIW44" s="28"/>
      <c r="CIX44" s="28"/>
      <c r="CIY44" s="28"/>
      <c r="CIZ44" s="28"/>
      <c r="CJA44" s="28"/>
      <c r="CJB44" s="28"/>
      <c r="CJC44" s="28"/>
      <c r="CJD44" s="28"/>
      <c r="CJE44" s="28"/>
      <c r="CJF44" s="28"/>
      <c r="CJG44" s="28"/>
      <c r="CJH44" s="28"/>
      <c r="CJI44" s="28"/>
      <c r="CJJ44" s="28"/>
      <c r="CJK44" s="28"/>
      <c r="CJL44" s="28"/>
      <c r="CJM44" s="28"/>
      <c r="CJN44" s="28"/>
      <c r="CJO44" s="28"/>
      <c r="CJP44" s="28"/>
      <c r="CJQ44" s="28"/>
      <c r="CJR44" s="28"/>
      <c r="CJS44" s="28"/>
      <c r="CJT44" s="28"/>
      <c r="CJU44" s="28"/>
      <c r="CJV44" s="28"/>
      <c r="CJW44" s="28"/>
      <c r="CJX44" s="28"/>
      <c r="CJY44" s="28"/>
      <c r="CJZ44" s="28"/>
      <c r="CKA44" s="28"/>
      <c r="CKB44" s="28"/>
      <c r="CKC44" s="28"/>
      <c r="CKD44" s="28"/>
      <c r="CKE44" s="28"/>
      <c r="CKF44" s="28"/>
      <c r="CKG44" s="28"/>
      <c r="CKH44" s="28"/>
      <c r="CKI44" s="28"/>
      <c r="CKJ44" s="28"/>
      <c r="CKK44" s="28"/>
      <c r="CKL44" s="28"/>
      <c r="CKM44" s="28"/>
      <c r="CKN44" s="28"/>
      <c r="CKO44" s="28"/>
      <c r="CKP44" s="28"/>
      <c r="CKQ44" s="28"/>
      <c r="CKR44" s="28"/>
      <c r="CKS44" s="28"/>
      <c r="CKT44" s="28"/>
      <c r="CKU44" s="28"/>
      <c r="CKV44" s="28"/>
      <c r="CKW44" s="28"/>
      <c r="CKX44" s="28"/>
      <c r="CKY44" s="28"/>
      <c r="CKZ44" s="28"/>
      <c r="CLA44" s="28"/>
      <c r="CLB44" s="28"/>
      <c r="CLC44" s="28"/>
      <c r="CLD44" s="28"/>
      <c r="CLE44" s="28"/>
      <c r="CLF44" s="28"/>
      <c r="CLG44" s="28"/>
      <c r="CLH44" s="28"/>
      <c r="CLI44" s="28"/>
      <c r="CLJ44" s="28"/>
      <c r="CLK44" s="28"/>
      <c r="CLL44" s="28"/>
      <c r="CLM44" s="28"/>
      <c r="CLN44" s="28"/>
      <c r="CLO44" s="28"/>
      <c r="CLP44" s="28"/>
      <c r="CLQ44" s="28"/>
      <c r="CLR44" s="28"/>
      <c r="CLS44" s="28"/>
      <c r="CLT44" s="28"/>
      <c r="CLU44" s="28"/>
      <c r="CLV44" s="28"/>
      <c r="CLW44" s="28"/>
      <c r="CLX44" s="28"/>
      <c r="CLY44" s="28"/>
      <c r="CLZ44" s="28"/>
      <c r="CMA44" s="28"/>
      <c r="CMB44" s="28"/>
      <c r="CMC44" s="28"/>
      <c r="CMD44" s="28"/>
      <c r="CME44" s="28"/>
      <c r="CMF44" s="28"/>
      <c r="CMG44" s="28"/>
      <c r="CMH44" s="28"/>
      <c r="CMI44" s="28"/>
      <c r="CMJ44" s="28"/>
      <c r="CMK44" s="28"/>
      <c r="CML44" s="28"/>
      <c r="CMM44" s="28"/>
      <c r="CMN44" s="28"/>
      <c r="CMO44" s="28"/>
      <c r="CMP44" s="28"/>
      <c r="CMQ44" s="28"/>
      <c r="CMR44" s="28"/>
      <c r="CMS44" s="28"/>
      <c r="CMT44" s="28"/>
      <c r="CMU44" s="28"/>
      <c r="CMV44" s="28"/>
      <c r="CMW44" s="28"/>
      <c r="CMX44" s="28"/>
      <c r="CMY44" s="28"/>
      <c r="CMZ44" s="28"/>
      <c r="CNA44" s="28"/>
      <c r="CNB44" s="28"/>
      <c r="CNC44" s="28"/>
      <c r="CND44" s="28"/>
      <c r="CNE44" s="28"/>
      <c r="CNF44" s="28"/>
      <c r="CNG44" s="28"/>
      <c r="CNH44" s="28"/>
      <c r="CNI44" s="28"/>
      <c r="CNJ44" s="28"/>
      <c r="CNK44" s="28"/>
      <c r="CNL44" s="28"/>
      <c r="CNM44" s="28"/>
      <c r="CNN44" s="28"/>
      <c r="CNO44" s="28"/>
      <c r="CNP44" s="28"/>
      <c r="CNQ44" s="28"/>
      <c r="CNR44" s="28"/>
      <c r="CNS44" s="28"/>
      <c r="CNT44" s="28"/>
      <c r="CNU44" s="28"/>
      <c r="CNV44" s="28"/>
      <c r="CNW44" s="28"/>
      <c r="CNX44" s="28"/>
      <c r="CNY44" s="28"/>
      <c r="CNZ44" s="28"/>
      <c r="COA44" s="28"/>
      <c r="COB44" s="28"/>
      <c r="COC44" s="28"/>
      <c r="COD44" s="28"/>
      <c r="COE44" s="28"/>
      <c r="COF44" s="28"/>
      <c r="COG44" s="28"/>
      <c r="COH44" s="28"/>
      <c r="COI44" s="28"/>
      <c r="COJ44" s="28"/>
      <c r="COK44" s="28"/>
      <c r="COL44" s="28"/>
      <c r="COM44" s="28"/>
      <c r="CON44" s="28"/>
      <c r="COO44" s="28"/>
      <c r="COP44" s="28"/>
      <c r="COQ44" s="28"/>
      <c r="COR44" s="28"/>
      <c r="COS44" s="28"/>
      <c r="COT44" s="28"/>
      <c r="COU44" s="28"/>
      <c r="COV44" s="28"/>
      <c r="COW44" s="28"/>
      <c r="COX44" s="28"/>
      <c r="COY44" s="28"/>
      <c r="COZ44" s="28"/>
      <c r="CPA44" s="28"/>
      <c r="CPB44" s="28"/>
      <c r="CPC44" s="28"/>
      <c r="CPD44" s="28"/>
      <c r="CPE44" s="28"/>
      <c r="CPF44" s="28"/>
      <c r="CPG44" s="28"/>
      <c r="CPH44" s="28"/>
      <c r="CPI44" s="28"/>
      <c r="CPJ44" s="28"/>
      <c r="CPK44" s="28"/>
      <c r="CPL44" s="28"/>
      <c r="CPM44" s="28"/>
      <c r="CPN44" s="28"/>
      <c r="CPO44" s="28"/>
      <c r="CPP44" s="28"/>
      <c r="CPQ44" s="28"/>
      <c r="CPR44" s="28"/>
      <c r="CPS44" s="28"/>
      <c r="CPT44" s="28"/>
      <c r="CPU44" s="28"/>
      <c r="CPV44" s="28"/>
      <c r="CPW44" s="28"/>
      <c r="CPX44" s="28"/>
      <c r="CPY44" s="28"/>
      <c r="CPZ44" s="28"/>
      <c r="CQA44" s="28"/>
      <c r="CQB44" s="28"/>
      <c r="CQC44" s="28"/>
      <c r="CQD44" s="28"/>
      <c r="CQE44" s="28"/>
      <c r="CQF44" s="28"/>
      <c r="CQG44" s="28"/>
      <c r="CQH44" s="28"/>
      <c r="CQI44" s="28"/>
      <c r="CQJ44" s="28"/>
      <c r="CQK44" s="28"/>
      <c r="CQL44" s="28"/>
      <c r="CQM44" s="28"/>
      <c r="CQN44" s="28"/>
      <c r="CQO44" s="28"/>
      <c r="CQP44" s="28"/>
      <c r="CQQ44" s="28"/>
      <c r="CQR44" s="28"/>
      <c r="CQS44" s="28"/>
      <c r="CQT44" s="28"/>
      <c r="CQU44" s="28"/>
      <c r="CQV44" s="28"/>
      <c r="CQW44" s="28"/>
      <c r="CQX44" s="28"/>
      <c r="CQY44" s="28"/>
      <c r="CQZ44" s="28"/>
      <c r="CRA44" s="28"/>
      <c r="CRB44" s="28"/>
      <c r="CRC44" s="28"/>
      <c r="CRD44" s="28"/>
      <c r="CRE44" s="28"/>
      <c r="CRF44" s="28"/>
      <c r="CRG44" s="28"/>
      <c r="CRH44" s="28"/>
      <c r="CRI44" s="28"/>
      <c r="CRJ44" s="28"/>
      <c r="CRK44" s="28"/>
      <c r="CRL44" s="28"/>
      <c r="CRM44" s="28"/>
      <c r="CRN44" s="28"/>
      <c r="CRO44" s="28"/>
      <c r="CRP44" s="28"/>
      <c r="CRQ44" s="28"/>
      <c r="CRR44" s="28"/>
      <c r="CRS44" s="28"/>
      <c r="CRT44" s="28"/>
      <c r="CRU44" s="28"/>
      <c r="CRV44" s="28"/>
      <c r="CRW44" s="28"/>
      <c r="CRX44" s="28"/>
      <c r="CRY44" s="28"/>
      <c r="CRZ44" s="28"/>
      <c r="CSA44" s="28"/>
      <c r="CSB44" s="28"/>
      <c r="CSC44" s="28"/>
      <c r="CSD44" s="28"/>
      <c r="CSE44" s="28"/>
      <c r="CSF44" s="28"/>
      <c r="CSG44" s="28"/>
      <c r="CSH44" s="28"/>
      <c r="CSI44" s="28"/>
      <c r="CSJ44" s="28"/>
      <c r="CSK44" s="28"/>
      <c r="CSL44" s="28"/>
      <c r="CSM44" s="28"/>
      <c r="CSN44" s="28"/>
      <c r="CSO44" s="28"/>
      <c r="CSP44" s="28"/>
      <c r="CSQ44" s="28"/>
      <c r="CSR44" s="28"/>
      <c r="CSS44" s="28"/>
      <c r="CST44" s="28"/>
      <c r="CSU44" s="28"/>
      <c r="CSV44" s="28"/>
      <c r="CSW44" s="28"/>
      <c r="CSX44" s="28"/>
      <c r="CSY44" s="28"/>
      <c r="CSZ44" s="28"/>
      <c r="CTA44" s="28"/>
      <c r="CTB44" s="28"/>
      <c r="CTC44" s="28"/>
      <c r="CTD44" s="28"/>
      <c r="CTE44" s="28"/>
      <c r="CTF44" s="28"/>
      <c r="CTG44" s="28"/>
      <c r="CTH44" s="28"/>
      <c r="CTI44" s="28"/>
      <c r="CTJ44" s="28"/>
      <c r="CTK44" s="28"/>
      <c r="CTL44" s="28"/>
      <c r="CTM44" s="28"/>
      <c r="CTN44" s="28"/>
      <c r="CTO44" s="28"/>
      <c r="CTP44" s="28"/>
      <c r="CTQ44" s="28"/>
      <c r="CTR44" s="28"/>
      <c r="CTS44" s="28"/>
      <c r="CTT44" s="28"/>
      <c r="CTU44" s="28"/>
      <c r="CTV44" s="28"/>
      <c r="CTW44" s="28"/>
      <c r="CTX44" s="28"/>
      <c r="CTY44" s="28"/>
      <c r="CTZ44" s="28"/>
      <c r="CUA44" s="28"/>
      <c r="CUB44" s="28"/>
      <c r="CUC44" s="28"/>
      <c r="CUD44" s="28"/>
      <c r="CUE44" s="28"/>
      <c r="CUF44" s="28"/>
      <c r="CUG44" s="28"/>
      <c r="CUH44" s="28"/>
      <c r="CUI44" s="28"/>
      <c r="CUJ44" s="28"/>
      <c r="CUK44" s="28"/>
      <c r="CUL44" s="28"/>
      <c r="CUM44" s="28"/>
      <c r="CUN44" s="28"/>
      <c r="CUO44" s="28"/>
      <c r="CUP44" s="28"/>
      <c r="CUQ44" s="28"/>
      <c r="CUR44" s="28"/>
      <c r="CUS44" s="28"/>
      <c r="CUT44" s="28"/>
      <c r="CUU44" s="28"/>
      <c r="CUV44" s="28"/>
      <c r="CUW44" s="28"/>
      <c r="CUX44" s="28"/>
      <c r="CUY44" s="28"/>
      <c r="CUZ44" s="28"/>
      <c r="CVA44" s="28"/>
      <c r="CVB44" s="28"/>
      <c r="CVC44" s="28"/>
      <c r="CVD44" s="28"/>
      <c r="CVE44" s="28"/>
      <c r="CVF44" s="28"/>
      <c r="CVG44" s="28"/>
      <c r="CVH44" s="28"/>
      <c r="CVI44" s="28"/>
      <c r="CVJ44" s="28"/>
      <c r="CVK44" s="28"/>
      <c r="CVL44" s="28"/>
      <c r="CVM44" s="28"/>
      <c r="CVN44" s="28"/>
      <c r="CVO44" s="28"/>
      <c r="CVP44" s="28"/>
      <c r="CVQ44" s="28"/>
      <c r="CVR44" s="28"/>
      <c r="CVS44" s="28"/>
      <c r="CVT44" s="28"/>
      <c r="CVU44" s="28"/>
      <c r="CVV44" s="28"/>
      <c r="CVW44" s="28"/>
      <c r="CVX44" s="28"/>
      <c r="CVY44" s="28"/>
      <c r="CVZ44" s="28"/>
      <c r="CWA44" s="28"/>
      <c r="CWB44" s="28"/>
      <c r="CWC44" s="28"/>
      <c r="CWD44" s="28"/>
      <c r="CWE44" s="28"/>
      <c r="CWF44" s="28"/>
      <c r="CWG44" s="28"/>
      <c r="CWH44" s="28"/>
      <c r="CWI44" s="28"/>
      <c r="CWJ44" s="28"/>
      <c r="CWK44" s="28"/>
      <c r="CWL44" s="28"/>
      <c r="CWM44" s="28"/>
      <c r="CWN44" s="28"/>
      <c r="CWO44" s="28"/>
      <c r="CWP44" s="28"/>
      <c r="CWQ44" s="28"/>
      <c r="CWR44" s="28"/>
      <c r="CWS44" s="28"/>
      <c r="CWT44" s="28"/>
      <c r="CWU44" s="28"/>
      <c r="CWV44" s="28"/>
      <c r="CWW44" s="28"/>
      <c r="CWX44" s="28"/>
      <c r="CWY44" s="28"/>
      <c r="CWZ44" s="28"/>
      <c r="CXA44" s="28"/>
      <c r="CXB44" s="28"/>
      <c r="CXC44" s="28"/>
      <c r="CXD44" s="28"/>
      <c r="CXE44" s="28"/>
      <c r="CXF44" s="28"/>
      <c r="CXG44" s="28"/>
      <c r="CXH44" s="28"/>
      <c r="CXI44" s="28"/>
      <c r="CXJ44" s="28"/>
      <c r="CXK44" s="28"/>
      <c r="CXL44" s="28"/>
      <c r="CXM44" s="28"/>
      <c r="CXN44" s="28"/>
      <c r="CXO44" s="28"/>
      <c r="CXP44" s="28"/>
      <c r="CXQ44" s="28"/>
      <c r="CXR44" s="28"/>
      <c r="CXS44" s="28"/>
      <c r="CXT44" s="28"/>
      <c r="CXU44" s="28"/>
      <c r="CXV44" s="28"/>
      <c r="CXW44" s="28"/>
      <c r="CXX44" s="28"/>
      <c r="CXY44" s="28"/>
      <c r="CXZ44" s="28"/>
      <c r="CYA44" s="28"/>
      <c r="CYB44" s="28"/>
      <c r="CYC44" s="28"/>
      <c r="CYD44" s="28"/>
      <c r="CYE44" s="28"/>
      <c r="CYF44" s="28"/>
      <c r="CYG44" s="28"/>
      <c r="CYH44" s="28"/>
      <c r="CYI44" s="28"/>
      <c r="CYJ44" s="28"/>
      <c r="CYK44" s="28"/>
      <c r="CYL44" s="28"/>
      <c r="CYM44" s="28"/>
      <c r="CYN44" s="28"/>
      <c r="CYO44" s="28"/>
      <c r="CYP44" s="28"/>
      <c r="CYQ44" s="28"/>
      <c r="CYR44" s="28"/>
      <c r="CYS44" s="28"/>
      <c r="CYT44" s="28"/>
      <c r="CYU44" s="28"/>
      <c r="CYV44" s="28"/>
      <c r="CYW44" s="28"/>
      <c r="CYX44" s="28"/>
      <c r="CYY44" s="28"/>
      <c r="CYZ44" s="28"/>
      <c r="CZA44" s="28"/>
      <c r="CZB44" s="28"/>
      <c r="CZC44" s="28"/>
      <c r="CZD44" s="28"/>
      <c r="CZE44" s="28"/>
      <c r="CZF44" s="28"/>
      <c r="CZG44" s="28"/>
      <c r="CZH44" s="28"/>
      <c r="CZI44" s="28"/>
      <c r="CZJ44" s="28"/>
      <c r="CZK44" s="28"/>
      <c r="CZL44" s="28"/>
      <c r="CZM44" s="28"/>
      <c r="CZN44" s="28"/>
      <c r="CZO44" s="28"/>
      <c r="CZP44" s="28"/>
      <c r="CZQ44" s="28"/>
      <c r="CZR44" s="28"/>
      <c r="CZS44" s="28"/>
      <c r="CZT44" s="28"/>
      <c r="CZU44" s="28"/>
      <c r="CZV44" s="28"/>
      <c r="CZW44" s="28"/>
      <c r="CZX44" s="28"/>
      <c r="CZY44" s="28"/>
      <c r="CZZ44" s="28"/>
      <c r="DAA44" s="28"/>
      <c r="DAB44" s="28"/>
      <c r="DAC44" s="28"/>
      <c r="DAD44" s="28"/>
      <c r="DAE44" s="28"/>
      <c r="DAF44" s="28"/>
      <c r="DAG44" s="28"/>
      <c r="DAH44" s="28"/>
      <c r="DAI44" s="28"/>
      <c r="DAJ44" s="28"/>
      <c r="DAK44" s="28"/>
      <c r="DAL44" s="28"/>
      <c r="DAM44" s="28"/>
      <c r="DAN44" s="28"/>
      <c r="DAO44" s="28"/>
      <c r="DAP44" s="28"/>
      <c r="DAQ44" s="28"/>
      <c r="DAR44" s="28"/>
      <c r="DAS44" s="28"/>
      <c r="DAT44" s="28"/>
      <c r="DAU44" s="28"/>
      <c r="DAV44" s="28"/>
      <c r="DAW44" s="28"/>
      <c r="DAX44" s="28"/>
      <c r="DAY44" s="28"/>
      <c r="DAZ44" s="28"/>
      <c r="DBA44" s="28"/>
      <c r="DBB44" s="28"/>
      <c r="DBC44" s="28"/>
      <c r="DBD44" s="28"/>
      <c r="DBE44" s="28"/>
      <c r="DBF44" s="28"/>
      <c r="DBG44" s="28"/>
      <c r="DBH44" s="28"/>
      <c r="DBI44" s="28"/>
      <c r="DBJ44" s="28"/>
      <c r="DBK44" s="28"/>
      <c r="DBL44" s="28"/>
      <c r="DBM44" s="28"/>
      <c r="DBN44" s="28"/>
      <c r="DBO44" s="28"/>
      <c r="DBP44" s="28"/>
      <c r="DBQ44" s="28"/>
      <c r="DBR44" s="28"/>
      <c r="DBS44" s="28"/>
      <c r="DBT44" s="28"/>
      <c r="DBU44" s="28"/>
      <c r="DBV44" s="28"/>
      <c r="DBW44" s="28"/>
      <c r="DBX44" s="28"/>
      <c r="DBY44" s="28"/>
      <c r="DBZ44" s="28"/>
      <c r="DCA44" s="28"/>
      <c r="DCB44" s="28"/>
      <c r="DCC44" s="28"/>
      <c r="DCD44" s="28"/>
      <c r="DCE44" s="28"/>
      <c r="DCF44" s="28"/>
      <c r="DCG44" s="28"/>
      <c r="DCH44" s="28"/>
      <c r="DCI44" s="28"/>
      <c r="DCJ44" s="28"/>
      <c r="DCK44" s="28"/>
      <c r="DCL44" s="28"/>
      <c r="DCM44" s="28"/>
      <c r="DCN44" s="28"/>
      <c r="DCO44" s="28"/>
      <c r="DCP44" s="28"/>
      <c r="DCQ44" s="28"/>
      <c r="DCR44" s="28"/>
      <c r="DCS44" s="28"/>
      <c r="DCT44" s="28"/>
      <c r="DCU44" s="28"/>
      <c r="DCV44" s="28"/>
      <c r="DCW44" s="28"/>
      <c r="DCX44" s="28"/>
      <c r="DCY44" s="28"/>
      <c r="DCZ44" s="28"/>
      <c r="DDA44" s="28"/>
      <c r="DDB44" s="28"/>
      <c r="DDC44" s="28"/>
      <c r="DDD44" s="28"/>
      <c r="DDE44" s="28"/>
      <c r="DDF44" s="28"/>
      <c r="DDG44" s="28"/>
      <c r="DDH44" s="28"/>
      <c r="DDI44" s="28"/>
      <c r="DDJ44" s="28"/>
      <c r="DDK44" s="28"/>
      <c r="DDL44" s="28"/>
      <c r="DDM44" s="28"/>
      <c r="DDN44" s="28"/>
      <c r="DDO44" s="28"/>
      <c r="DDP44" s="28"/>
      <c r="DDQ44" s="28"/>
      <c r="DDR44" s="28"/>
      <c r="DDS44" s="28"/>
      <c r="DDT44" s="28"/>
      <c r="DDU44" s="28"/>
      <c r="DDV44" s="28"/>
      <c r="DDW44" s="28"/>
      <c r="DDX44" s="28"/>
      <c r="DDY44" s="28"/>
      <c r="DDZ44" s="28"/>
      <c r="DEA44" s="28"/>
      <c r="DEB44" s="28"/>
      <c r="DEC44" s="28"/>
      <c r="DED44" s="28"/>
      <c r="DEE44" s="28"/>
      <c r="DEF44" s="28"/>
      <c r="DEG44" s="28"/>
      <c r="DEH44" s="28"/>
      <c r="DEI44" s="28"/>
      <c r="DEJ44" s="28"/>
      <c r="DEK44" s="28"/>
      <c r="DEL44" s="28"/>
      <c r="DEM44" s="28"/>
      <c r="DEN44" s="28"/>
      <c r="DEO44" s="28"/>
      <c r="DEP44" s="28"/>
      <c r="DEQ44" s="28"/>
      <c r="DER44" s="28"/>
      <c r="DES44" s="28"/>
      <c r="DET44" s="28"/>
      <c r="DEU44" s="28"/>
      <c r="DEV44" s="28"/>
      <c r="DEW44" s="28"/>
      <c r="DEX44" s="28"/>
      <c r="DEY44" s="28"/>
      <c r="DEZ44" s="28"/>
      <c r="DFA44" s="28"/>
      <c r="DFB44" s="28"/>
      <c r="DFC44" s="28"/>
      <c r="DFD44" s="28"/>
      <c r="DFE44" s="28"/>
      <c r="DFF44" s="28"/>
      <c r="DFG44" s="28"/>
      <c r="DFH44" s="28"/>
      <c r="DFI44" s="28"/>
      <c r="DFJ44" s="28"/>
      <c r="DFK44" s="28"/>
      <c r="DFL44" s="28"/>
      <c r="DFM44" s="28"/>
      <c r="DFN44" s="28"/>
      <c r="DFO44" s="28"/>
      <c r="DFP44" s="28"/>
      <c r="DFQ44" s="28"/>
      <c r="DFR44" s="28"/>
      <c r="DFS44" s="28"/>
      <c r="DFT44" s="28"/>
      <c r="DFU44" s="28"/>
      <c r="DFV44" s="28"/>
      <c r="DFW44" s="28"/>
      <c r="DFX44" s="28"/>
      <c r="DFY44" s="28"/>
      <c r="DFZ44" s="28"/>
      <c r="DGA44" s="28"/>
      <c r="DGB44" s="28"/>
      <c r="DGC44" s="28"/>
      <c r="DGD44" s="28"/>
      <c r="DGE44" s="28"/>
      <c r="DGF44" s="28"/>
      <c r="DGG44" s="28"/>
      <c r="DGH44" s="28"/>
      <c r="DGI44" s="28"/>
      <c r="DGJ44" s="28"/>
      <c r="DGK44" s="28"/>
      <c r="DGL44" s="28"/>
      <c r="DGM44" s="28"/>
      <c r="DGN44" s="28"/>
      <c r="DGO44" s="28"/>
      <c r="DGP44" s="28"/>
      <c r="DGQ44" s="28"/>
      <c r="DGR44" s="28"/>
      <c r="DGS44" s="28"/>
      <c r="DGT44" s="28"/>
      <c r="DGU44" s="28"/>
      <c r="DGV44" s="28"/>
      <c r="DGW44" s="28"/>
      <c r="DGX44" s="28"/>
      <c r="DGY44" s="28"/>
      <c r="DGZ44" s="28"/>
      <c r="DHA44" s="28"/>
      <c r="DHB44" s="28"/>
      <c r="DHC44" s="28"/>
      <c r="DHD44" s="28"/>
      <c r="DHE44" s="28"/>
      <c r="DHF44" s="28"/>
      <c r="DHG44" s="28"/>
      <c r="DHH44" s="28"/>
      <c r="DHI44" s="28"/>
      <c r="DHJ44" s="28"/>
      <c r="DHK44" s="28"/>
      <c r="DHL44" s="28"/>
      <c r="DHM44" s="28"/>
      <c r="DHN44" s="28"/>
      <c r="DHO44" s="28"/>
      <c r="DHP44" s="28"/>
      <c r="DHQ44" s="28"/>
      <c r="DHR44" s="28"/>
      <c r="DHS44" s="28"/>
      <c r="DHT44" s="28"/>
      <c r="DHU44" s="28"/>
      <c r="DHV44" s="28"/>
      <c r="DHW44" s="28"/>
      <c r="DHX44" s="28"/>
      <c r="DHY44" s="28"/>
      <c r="DHZ44" s="28"/>
      <c r="DIA44" s="28"/>
      <c r="DIB44" s="28"/>
      <c r="DIC44" s="28"/>
      <c r="DID44" s="28"/>
      <c r="DIE44" s="28"/>
      <c r="DIF44" s="28"/>
      <c r="DIG44" s="28"/>
      <c r="DIH44" s="28"/>
      <c r="DII44" s="28"/>
      <c r="DIJ44" s="28"/>
      <c r="DIK44" s="28"/>
      <c r="DIL44" s="28"/>
      <c r="DIM44" s="28"/>
      <c r="DIN44" s="28"/>
      <c r="DIO44" s="28"/>
      <c r="DIP44" s="28"/>
      <c r="DIQ44" s="28"/>
      <c r="DIR44" s="28"/>
      <c r="DIS44" s="28"/>
      <c r="DIT44" s="28"/>
      <c r="DIU44" s="28"/>
      <c r="DIV44" s="28"/>
      <c r="DIW44" s="28"/>
      <c r="DIX44" s="28"/>
      <c r="DIY44" s="28"/>
      <c r="DIZ44" s="28"/>
      <c r="DJA44" s="28"/>
      <c r="DJB44" s="28"/>
      <c r="DJC44" s="28"/>
      <c r="DJD44" s="28"/>
      <c r="DJE44" s="28"/>
      <c r="DJF44" s="28"/>
      <c r="DJG44" s="28"/>
      <c r="DJH44" s="28"/>
      <c r="DJI44" s="28"/>
      <c r="DJJ44" s="28"/>
      <c r="DJK44" s="28"/>
      <c r="DJL44" s="28"/>
      <c r="DJM44" s="28"/>
      <c r="DJN44" s="28"/>
      <c r="DJO44" s="28"/>
      <c r="DJP44" s="28"/>
      <c r="DJQ44" s="28"/>
      <c r="DJR44" s="28"/>
      <c r="DJS44" s="28"/>
      <c r="DJT44" s="28"/>
      <c r="DJU44" s="28"/>
      <c r="DJV44" s="28"/>
      <c r="DJW44" s="28"/>
      <c r="DJX44" s="28"/>
      <c r="DJY44" s="28"/>
      <c r="DJZ44" s="28"/>
      <c r="DKA44" s="28"/>
      <c r="DKB44" s="28"/>
      <c r="DKC44" s="28"/>
      <c r="DKD44" s="28"/>
      <c r="DKE44" s="28"/>
      <c r="DKF44" s="28"/>
      <c r="DKG44" s="28"/>
      <c r="DKH44" s="28"/>
      <c r="DKI44" s="28"/>
      <c r="DKJ44" s="28"/>
      <c r="DKK44" s="28"/>
      <c r="DKL44" s="28"/>
      <c r="DKM44" s="28"/>
      <c r="DKN44" s="28"/>
      <c r="DKO44" s="28"/>
      <c r="DKP44" s="28"/>
      <c r="DKQ44" s="28"/>
      <c r="DKR44" s="28"/>
      <c r="DKS44" s="28"/>
      <c r="DKT44" s="28"/>
      <c r="DKU44" s="28"/>
      <c r="DKV44" s="28"/>
      <c r="DKW44" s="28"/>
      <c r="DKX44" s="28"/>
      <c r="DKY44" s="28"/>
      <c r="DKZ44" s="28"/>
      <c r="DLA44" s="28"/>
      <c r="DLB44" s="28"/>
      <c r="DLC44" s="28"/>
      <c r="DLD44" s="28"/>
      <c r="DLE44" s="28"/>
      <c r="DLF44" s="28"/>
      <c r="DLG44" s="28"/>
      <c r="DLH44" s="28"/>
      <c r="DLI44" s="28"/>
      <c r="DLJ44" s="28"/>
      <c r="DLK44" s="28"/>
      <c r="DLL44" s="28"/>
      <c r="DLM44" s="28"/>
      <c r="DLN44" s="28"/>
      <c r="DLO44" s="28"/>
      <c r="DLP44" s="28"/>
      <c r="DLQ44" s="28"/>
      <c r="DLR44" s="28"/>
      <c r="DLS44" s="28"/>
      <c r="DLT44" s="28"/>
      <c r="DLU44" s="28"/>
      <c r="DLV44" s="28"/>
      <c r="DLW44" s="28"/>
      <c r="DLX44" s="28"/>
      <c r="DLY44" s="28"/>
      <c r="DLZ44" s="28"/>
      <c r="DMA44" s="28"/>
      <c r="DMB44" s="28"/>
      <c r="DMC44" s="28"/>
      <c r="DMD44" s="28"/>
      <c r="DME44" s="28"/>
      <c r="DMF44" s="28"/>
      <c r="DMG44" s="28"/>
      <c r="DMH44" s="28"/>
      <c r="DMI44" s="28"/>
      <c r="DMJ44" s="28"/>
      <c r="DMK44" s="28"/>
      <c r="DML44" s="28"/>
      <c r="DMM44" s="28"/>
      <c r="DMN44" s="28"/>
      <c r="DMO44" s="28"/>
      <c r="DMP44" s="28"/>
      <c r="DMQ44" s="28"/>
      <c r="DMR44" s="28"/>
      <c r="DMS44" s="28"/>
      <c r="DMT44" s="28"/>
      <c r="DMU44" s="28"/>
      <c r="DMV44" s="28"/>
      <c r="DMW44" s="28"/>
      <c r="DMX44" s="28"/>
      <c r="DMY44" s="28"/>
      <c r="DMZ44" s="28"/>
      <c r="DNA44" s="28"/>
      <c r="DNB44" s="28"/>
      <c r="DNC44" s="28"/>
      <c r="DND44" s="28"/>
      <c r="DNE44" s="28"/>
      <c r="DNF44" s="28"/>
      <c r="DNG44" s="28"/>
      <c r="DNH44" s="28"/>
      <c r="DNI44" s="28"/>
      <c r="DNJ44" s="28"/>
      <c r="DNK44" s="28"/>
      <c r="DNL44" s="28"/>
      <c r="DNM44" s="28"/>
      <c r="DNN44" s="28"/>
      <c r="DNO44" s="28"/>
      <c r="DNP44" s="28"/>
      <c r="DNQ44" s="28"/>
      <c r="DNR44" s="28"/>
      <c r="DNS44" s="28"/>
      <c r="DNT44" s="28"/>
      <c r="DNU44" s="28"/>
      <c r="DNV44" s="28"/>
      <c r="DNW44" s="28"/>
      <c r="DNX44" s="28"/>
      <c r="DNY44" s="28"/>
      <c r="DNZ44" s="28"/>
      <c r="DOA44" s="28"/>
      <c r="DOB44" s="28"/>
      <c r="DOC44" s="28"/>
      <c r="DOD44" s="28"/>
      <c r="DOE44" s="28"/>
      <c r="DOF44" s="28"/>
      <c r="DOG44" s="28"/>
      <c r="DOH44" s="28"/>
      <c r="DOI44" s="28"/>
      <c r="DOJ44" s="28"/>
      <c r="DOK44" s="28"/>
      <c r="DOL44" s="28"/>
      <c r="DOM44" s="28"/>
      <c r="DON44" s="28"/>
      <c r="DOO44" s="28"/>
      <c r="DOP44" s="28"/>
      <c r="DOQ44" s="28"/>
      <c r="DOR44" s="28"/>
      <c r="DOS44" s="28"/>
      <c r="DOT44" s="28"/>
      <c r="DOU44" s="28"/>
      <c r="DOV44" s="28"/>
      <c r="DOW44" s="28"/>
      <c r="DOX44" s="28"/>
      <c r="DOY44" s="28"/>
      <c r="DOZ44" s="28"/>
      <c r="DPA44" s="28"/>
      <c r="DPB44" s="28"/>
      <c r="DPC44" s="28"/>
      <c r="DPD44" s="28"/>
      <c r="DPE44" s="28"/>
      <c r="DPF44" s="28"/>
      <c r="DPG44" s="28"/>
      <c r="DPH44" s="28"/>
      <c r="DPI44" s="28"/>
      <c r="DPJ44" s="28"/>
      <c r="DPK44" s="28"/>
      <c r="DPL44" s="28"/>
      <c r="DPM44" s="28"/>
      <c r="DPN44" s="28"/>
      <c r="DPO44" s="28"/>
      <c r="DPP44" s="28"/>
      <c r="DPQ44" s="28"/>
      <c r="DPR44" s="28"/>
      <c r="DPS44" s="28"/>
      <c r="DPT44" s="28"/>
      <c r="DPU44" s="28"/>
      <c r="DPV44" s="28"/>
      <c r="DPW44" s="28"/>
      <c r="DPX44" s="28"/>
      <c r="DPY44" s="28"/>
      <c r="DPZ44" s="28"/>
      <c r="DQA44" s="28"/>
      <c r="DQB44" s="28"/>
      <c r="DQC44" s="28"/>
      <c r="DQD44" s="28"/>
      <c r="DQE44" s="28"/>
      <c r="DQF44" s="28"/>
      <c r="DQG44" s="28"/>
      <c r="DQH44" s="28"/>
      <c r="DQI44" s="28"/>
      <c r="DQJ44" s="28"/>
      <c r="DQK44" s="28"/>
      <c r="DQL44" s="28"/>
      <c r="DQM44" s="28"/>
      <c r="DQN44" s="28"/>
      <c r="DQO44" s="28"/>
      <c r="DQP44" s="28"/>
      <c r="DQQ44" s="28"/>
      <c r="DQR44" s="28"/>
      <c r="DQS44" s="28"/>
      <c r="DQT44" s="28"/>
      <c r="DQU44" s="28"/>
      <c r="DQV44" s="28"/>
      <c r="DQW44" s="28"/>
      <c r="DQX44" s="28"/>
      <c r="DQY44" s="28"/>
      <c r="DQZ44" s="28"/>
      <c r="DRA44" s="28"/>
      <c r="DRB44" s="28"/>
      <c r="DRC44" s="28"/>
      <c r="DRD44" s="28"/>
      <c r="DRE44" s="28"/>
      <c r="DRF44" s="28"/>
      <c r="DRG44" s="28"/>
      <c r="DRH44" s="28"/>
      <c r="DRI44" s="28"/>
      <c r="DRJ44" s="28"/>
      <c r="DRK44" s="28"/>
      <c r="DRL44" s="28"/>
      <c r="DRM44" s="28"/>
      <c r="DRN44" s="28"/>
      <c r="DRO44" s="28"/>
      <c r="DRP44" s="28"/>
      <c r="DRQ44" s="28"/>
      <c r="DRR44" s="28"/>
      <c r="DRS44" s="28"/>
      <c r="DRT44" s="28"/>
      <c r="DRU44" s="28"/>
      <c r="DRV44" s="28"/>
      <c r="DRW44" s="28"/>
      <c r="DRX44" s="28"/>
      <c r="DRY44" s="28"/>
      <c r="DRZ44" s="28"/>
      <c r="DSA44" s="28"/>
      <c r="DSB44" s="28"/>
      <c r="DSC44" s="28"/>
      <c r="DSD44" s="28"/>
      <c r="DSE44" s="28"/>
      <c r="DSF44" s="28"/>
      <c r="DSG44" s="28"/>
      <c r="DSH44" s="28"/>
      <c r="DSI44" s="28"/>
      <c r="DSJ44" s="28"/>
      <c r="DSK44" s="28"/>
      <c r="DSL44" s="28"/>
      <c r="DSM44" s="28"/>
      <c r="DSN44" s="28"/>
      <c r="DSO44" s="28"/>
      <c r="DSP44" s="28"/>
      <c r="DSQ44" s="28"/>
      <c r="DSR44" s="28"/>
      <c r="DSS44" s="28"/>
      <c r="DST44" s="28"/>
      <c r="DSU44" s="28"/>
      <c r="DSV44" s="28"/>
      <c r="DSW44" s="28"/>
      <c r="DSX44" s="28"/>
      <c r="DSY44" s="28"/>
      <c r="DSZ44" s="28"/>
      <c r="DTA44" s="28"/>
      <c r="DTB44" s="28"/>
      <c r="DTC44" s="28"/>
      <c r="DTD44" s="28"/>
      <c r="DTE44" s="28"/>
      <c r="DTF44" s="28"/>
      <c r="DTG44" s="28"/>
      <c r="DTH44" s="28"/>
      <c r="DTI44" s="28"/>
      <c r="DTJ44" s="28"/>
      <c r="DTK44" s="28"/>
      <c r="DTL44" s="28"/>
      <c r="DTM44" s="28"/>
      <c r="DTN44" s="28"/>
      <c r="DTO44" s="28"/>
      <c r="DTP44" s="28"/>
      <c r="DTQ44" s="28"/>
      <c r="DTR44" s="28"/>
      <c r="DTS44" s="28"/>
      <c r="DTT44" s="28"/>
      <c r="DTU44" s="28"/>
      <c r="DTV44" s="28"/>
      <c r="DTW44" s="28"/>
      <c r="DTX44" s="28"/>
      <c r="DTY44" s="28"/>
      <c r="DTZ44" s="28"/>
      <c r="DUA44" s="28"/>
      <c r="DUB44" s="28"/>
      <c r="DUC44" s="28"/>
      <c r="DUD44" s="28"/>
      <c r="DUE44" s="28"/>
      <c r="DUF44" s="28"/>
      <c r="DUG44" s="28"/>
      <c r="DUH44" s="28"/>
      <c r="DUI44" s="28"/>
      <c r="DUJ44" s="28"/>
      <c r="DUK44" s="28"/>
      <c r="DUL44" s="28"/>
      <c r="DUM44" s="28"/>
      <c r="DUN44" s="28"/>
      <c r="DUO44" s="28"/>
      <c r="DUP44" s="28"/>
      <c r="DUQ44" s="28"/>
      <c r="DUR44" s="28"/>
      <c r="DUS44" s="28"/>
      <c r="DUT44" s="28"/>
      <c r="DUU44" s="28"/>
      <c r="DUV44" s="28"/>
      <c r="DUW44" s="28"/>
      <c r="DUX44" s="28"/>
      <c r="DUY44" s="28"/>
      <c r="DUZ44" s="28"/>
      <c r="DVA44" s="28"/>
      <c r="DVB44" s="28"/>
      <c r="DVC44" s="28"/>
      <c r="DVD44" s="28"/>
      <c r="DVE44" s="28"/>
      <c r="DVF44" s="28"/>
      <c r="DVG44" s="28"/>
      <c r="DVH44" s="28"/>
      <c r="DVI44" s="28"/>
      <c r="DVJ44" s="28"/>
      <c r="DVK44" s="28"/>
      <c r="DVL44" s="28"/>
      <c r="DVM44" s="28"/>
      <c r="DVN44" s="28"/>
      <c r="DVO44" s="28"/>
      <c r="DVP44" s="28"/>
      <c r="DVQ44" s="28"/>
      <c r="DVR44" s="28"/>
      <c r="DVS44" s="28"/>
      <c r="DVT44" s="28"/>
      <c r="DVU44" s="28"/>
      <c r="DVV44" s="28"/>
      <c r="DVW44" s="28"/>
      <c r="DVX44" s="28"/>
      <c r="DVY44" s="28"/>
      <c r="DVZ44" s="28"/>
      <c r="DWA44" s="28"/>
      <c r="DWB44" s="28"/>
      <c r="DWC44" s="28"/>
      <c r="DWD44" s="28"/>
      <c r="DWE44" s="28"/>
      <c r="DWF44" s="28"/>
      <c r="DWG44" s="28"/>
      <c r="DWH44" s="28"/>
      <c r="DWI44" s="28"/>
      <c r="DWJ44" s="28"/>
      <c r="DWK44" s="28"/>
      <c r="DWL44" s="28"/>
      <c r="DWM44" s="28"/>
      <c r="DWN44" s="28"/>
      <c r="DWO44" s="28"/>
      <c r="DWP44" s="28"/>
      <c r="DWQ44" s="28"/>
      <c r="DWR44" s="28"/>
      <c r="DWS44" s="28"/>
      <c r="DWT44" s="28"/>
      <c r="DWU44" s="28"/>
      <c r="DWV44" s="28"/>
      <c r="DWW44" s="28"/>
      <c r="DWX44" s="28"/>
      <c r="DWY44" s="28"/>
      <c r="DWZ44" s="28"/>
      <c r="DXA44" s="28"/>
      <c r="DXB44" s="28"/>
      <c r="DXC44" s="28"/>
      <c r="DXD44" s="28"/>
      <c r="DXE44" s="28"/>
      <c r="DXF44" s="28"/>
      <c r="DXG44" s="28"/>
      <c r="DXH44" s="28"/>
      <c r="DXI44" s="28"/>
      <c r="DXJ44" s="28"/>
      <c r="DXK44" s="28"/>
      <c r="DXL44" s="28"/>
      <c r="DXM44" s="28"/>
      <c r="DXN44" s="28"/>
      <c r="DXO44" s="28"/>
      <c r="DXP44" s="28"/>
      <c r="DXQ44" s="28"/>
      <c r="DXR44" s="28"/>
      <c r="DXS44" s="28"/>
      <c r="DXT44" s="28"/>
      <c r="DXU44" s="28"/>
      <c r="DXV44" s="28"/>
      <c r="DXW44" s="28"/>
      <c r="DXX44" s="28"/>
      <c r="DXY44" s="28"/>
      <c r="DXZ44" s="28"/>
      <c r="DYA44" s="28"/>
      <c r="DYB44" s="28"/>
      <c r="DYC44" s="28"/>
      <c r="DYD44" s="28"/>
      <c r="DYE44" s="28"/>
      <c r="DYF44" s="28"/>
      <c r="DYG44" s="28"/>
      <c r="DYH44" s="28"/>
      <c r="DYI44" s="28"/>
      <c r="DYJ44" s="28"/>
      <c r="DYK44" s="28"/>
      <c r="DYL44" s="28"/>
      <c r="DYM44" s="28"/>
      <c r="DYN44" s="28"/>
      <c r="DYO44" s="28"/>
      <c r="DYP44" s="28"/>
      <c r="DYQ44" s="28"/>
      <c r="DYR44" s="28"/>
      <c r="DYS44" s="28"/>
      <c r="DYT44" s="28"/>
      <c r="DYU44" s="28"/>
      <c r="DYV44" s="28"/>
      <c r="DYW44" s="28"/>
      <c r="DYX44" s="28"/>
      <c r="DYY44" s="28"/>
      <c r="DYZ44" s="28"/>
      <c r="DZA44" s="28"/>
      <c r="DZB44" s="28"/>
      <c r="DZC44" s="28"/>
      <c r="DZD44" s="28"/>
      <c r="DZE44" s="28"/>
      <c r="DZF44" s="28"/>
      <c r="DZG44" s="28"/>
      <c r="DZH44" s="28"/>
      <c r="DZI44" s="28"/>
      <c r="DZJ44" s="28"/>
      <c r="DZK44" s="28"/>
      <c r="DZL44" s="28"/>
      <c r="DZM44" s="28"/>
      <c r="DZN44" s="28"/>
      <c r="DZO44" s="28"/>
      <c r="DZP44" s="28"/>
      <c r="DZQ44" s="28"/>
      <c r="DZR44" s="28"/>
      <c r="DZS44" s="28"/>
      <c r="DZT44" s="28"/>
      <c r="DZU44" s="28"/>
      <c r="DZV44" s="28"/>
      <c r="DZW44" s="28"/>
      <c r="DZX44" s="28"/>
      <c r="DZY44" s="28"/>
      <c r="DZZ44" s="28"/>
      <c r="EAA44" s="28"/>
      <c r="EAB44" s="28"/>
      <c r="EAC44" s="28"/>
      <c r="EAD44" s="28"/>
      <c r="EAE44" s="28"/>
      <c r="EAF44" s="28"/>
      <c r="EAG44" s="28"/>
      <c r="EAH44" s="28"/>
      <c r="EAI44" s="28"/>
      <c r="EAJ44" s="28"/>
      <c r="EAK44" s="28"/>
      <c r="EAL44" s="28"/>
      <c r="EAM44" s="28"/>
      <c r="EAN44" s="28"/>
      <c r="EAO44" s="28"/>
      <c r="EAP44" s="28"/>
      <c r="EAQ44" s="28"/>
      <c r="EAR44" s="28"/>
      <c r="EAS44" s="28"/>
      <c r="EAT44" s="28"/>
      <c r="EAU44" s="28"/>
      <c r="EAV44" s="28"/>
      <c r="EAW44" s="28"/>
      <c r="EAX44" s="28"/>
      <c r="EAY44" s="28"/>
      <c r="EAZ44" s="28"/>
      <c r="EBA44" s="28"/>
      <c r="EBB44" s="28"/>
      <c r="EBC44" s="28"/>
      <c r="EBD44" s="28"/>
      <c r="EBE44" s="28"/>
      <c r="EBF44" s="28"/>
      <c r="EBG44" s="28"/>
      <c r="EBH44" s="28"/>
      <c r="EBI44" s="28"/>
      <c r="EBJ44" s="28"/>
      <c r="EBK44" s="28"/>
      <c r="EBL44" s="28"/>
      <c r="EBM44" s="28"/>
      <c r="EBN44" s="28"/>
      <c r="EBO44" s="28"/>
      <c r="EBP44" s="28"/>
      <c r="EBQ44" s="28"/>
      <c r="EBR44" s="28"/>
      <c r="EBS44" s="28"/>
      <c r="EBT44" s="28"/>
      <c r="EBU44" s="28"/>
      <c r="EBV44" s="28"/>
      <c r="EBW44" s="28"/>
      <c r="EBX44" s="28"/>
      <c r="EBY44" s="28"/>
      <c r="EBZ44" s="28"/>
      <c r="ECA44" s="28"/>
      <c r="ECB44" s="28"/>
      <c r="ECC44" s="28"/>
      <c r="ECD44" s="28"/>
      <c r="ECE44" s="28"/>
      <c r="ECF44" s="28"/>
      <c r="ECG44" s="28"/>
      <c r="ECH44" s="28"/>
      <c r="ECI44" s="28"/>
      <c r="ECJ44" s="28"/>
      <c r="ECK44" s="28"/>
      <c r="ECL44" s="28"/>
      <c r="ECM44" s="28"/>
      <c r="ECN44" s="28"/>
      <c r="ECO44" s="28"/>
      <c r="ECP44" s="28"/>
      <c r="ECQ44" s="28"/>
      <c r="ECR44" s="28"/>
      <c r="ECS44" s="28"/>
      <c r="ECT44" s="28"/>
      <c r="ECU44" s="28"/>
      <c r="ECV44" s="28"/>
      <c r="ECW44" s="28"/>
      <c r="ECX44" s="28"/>
      <c r="ECY44" s="28"/>
      <c r="ECZ44" s="28"/>
      <c r="EDA44" s="28"/>
      <c r="EDB44" s="28"/>
      <c r="EDC44" s="28"/>
      <c r="EDD44" s="28"/>
      <c r="EDE44" s="28"/>
      <c r="EDF44" s="28"/>
      <c r="EDG44" s="28"/>
      <c r="EDH44" s="28"/>
      <c r="EDI44" s="28"/>
      <c r="EDJ44" s="28"/>
      <c r="EDK44" s="28"/>
      <c r="EDL44" s="28"/>
      <c r="EDM44" s="28"/>
      <c r="EDN44" s="28"/>
      <c r="EDO44" s="28"/>
      <c r="EDP44" s="28"/>
      <c r="EDQ44" s="28"/>
      <c r="EDR44" s="28"/>
      <c r="EDS44" s="28"/>
      <c r="EDT44" s="28"/>
      <c r="EDU44" s="28"/>
      <c r="EDV44" s="28"/>
      <c r="EDW44" s="28"/>
      <c r="EDX44" s="28"/>
      <c r="EDY44" s="28"/>
      <c r="EDZ44" s="28"/>
      <c r="EEA44" s="28"/>
      <c r="EEB44" s="28"/>
      <c r="EEC44" s="28"/>
      <c r="EED44" s="28"/>
      <c r="EEE44" s="28"/>
      <c r="EEF44" s="28"/>
      <c r="EEG44" s="28"/>
      <c r="EEH44" s="28"/>
      <c r="EEI44" s="28"/>
      <c r="EEJ44" s="28"/>
      <c r="EEK44" s="28"/>
      <c r="EEL44" s="28"/>
      <c r="EEM44" s="28"/>
      <c r="EEN44" s="28"/>
      <c r="EEO44" s="28"/>
      <c r="EEP44" s="28"/>
      <c r="EEQ44" s="28"/>
      <c r="EER44" s="28"/>
      <c r="EES44" s="28"/>
      <c r="EET44" s="28"/>
      <c r="EEU44" s="28"/>
      <c r="EEV44" s="28"/>
      <c r="EEW44" s="28"/>
      <c r="EEX44" s="28"/>
      <c r="EEY44" s="28"/>
      <c r="EEZ44" s="28"/>
      <c r="EFA44" s="28"/>
      <c r="EFB44" s="28"/>
      <c r="EFC44" s="28"/>
      <c r="EFD44" s="28"/>
      <c r="EFE44" s="28"/>
      <c r="EFF44" s="28"/>
      <c r="EFG44" s="28"/>
      <c r="EFH44" s="28"/>
      <c r="EFI44" s="28"/>
      <c r="EFJ44" s="28"/>
      <c r="EFK44" s="28"/>
      <c r="EFL44" s="28"/>
      <c r="EFM44" s="28"/>
      <c r="EFN44" s="28"/>
      <c r="EFO44" s="28"/>
      <c r="EFP44" s="28"/>
      <c r="EFQ44" s="28"/>
      <c r="EFR44" s="28"/>
      <c r="EFS44" s="28"/>
      <c r="EFT44" s="28"/>
      <c r="EFU44" s="28"/>
      <c r="EFV44" s="28"/>
      <c r="EFW44" s="28"/>
      <c r="EFX44" s="28"/>
      <c r="EFY44" s="28"/>
      <c r="EFZ44" s="28"/>
      <c r="EGA44" s="28"/>
      <c r="EGB44" s="28"/>
      <c r="EGC44" s="28"/>
      <c r="EGD44" s="28"/>
      <c r="EGE44" s="28"/>
      <c r="EGF44" s="28"/>
      <c r="EGG44" s="28"/>
      <c r="EGH44" s="28"/>
      <c r="EGI44" s="28"/>
      <c r="EGJ44" s="28"/>
      <c r="EGK44" s="28"/>
      <c r="EGL44" s="28"/>
      <c r="EGM44" s="28"/>
      <c r="EGN44" s="28"/>
      <c r="EGO44" s="28"/>
      <c r="EGP44" s="28"/>
      <c r="EGQ44" s="28"/>
      <c r="EGR44" s="28"/>
      <c r="EGS44" s="28"/>
      <c r="EGT44" s="28"/>
      <c r="EGU44" s="28"/>
      <c r="EGV44" s="28"/>
      <c r="EGW44" s="28"/>
      <c r="EGX44" s="28"/>
      <c r="EGY44" s="28"/>
      <c r="EGZ44" s="28"/>
      <c r="EHA44" s="28"/>
      <c r="EHB44" s="28"/>
      <c r="EHC44" s="28"/>
      <c r="EHD44" s="28"/>
      <c r="EHE44" s="28"/>
      <c r="EHF44" s="28"/>
      <c r="EHG44" s="28"/>
      <c r="EHH44" s="28"/>
      <c r="EHI44" s="28"/>
      <c r="EHJ44" s="28"/>
      <c r="EHK44" s="28"/>
      <c r="EHL44" s="28"/>
      <c r="EHM44" s="28"/>
      <c r="EHN44" s="28"/>
      <c r="EHO44" s="28"/>
      <c r="EHP44" s="28"/>
      <c r="EHQ44" s="28"/>
      <c r="EHR44" s="28"/>
      <c r="EHS44" s="28"/>
      <c r="EHT44" s="28"/>
      <c r="EHU44" s="28"/>
      <c r="EHV44" s="28"/>
      <c r="EHW44" s="28"/>
      <c r="EHX44" s="28"/>
      <c r="EHY44" s="28"/>
      <c r="EHZ44" s="28"/>
      <c r="EIA44" s="28"/>
      <c r="EIB44" s="28"/>
      <c r="EIC44" s="28"/>
      <c r="EID44" s="28"/>
      <c r="EIE44" s="28"/>
      <c r="EIF44" s="28"/>
      <c r="EIG44" s="28"/>
      <c r="EIH44" s="28"/>
      <c r="EII44" s="28"/>
      <c r="EIJ44" s="28"/>
      <c r="EIK44" s="28"/>
      <c r="EIL44" s="28"/>
      <c r="EIM44" s="28"/>
      <c r="EIN44" s="28"/>
      <c r="EIO44" s="28"/>
      <c r="EIP44" s="28"/>
      <c r="EIQ44" s="28"/>
      <c r="EIR44" s="28"/>
      <c r="EIS44" s="28"/>
      <c r="EIT44" s="28"/>
      <c r="EIU44" s="28"/>
      <c r="EIV44" s="28"/>
      <c r="EIW44" s="28"/>
      <c r="EIX44" s="28"/>
      <c r="EIY44" s="28"/>
      <c r="EIZ44" s="28"/>
      <c r="EJA44" s="28"/>
      <c r="EJB44" s="28"/>
      <c r="EJC44" s="28"/>
      <c r="EJD44" s="28"/>
      <c r="EJE44" s="28"/>
      <c r="EJF44" s="28"/>
      <c r="EJG44" s="28"/>
      <c r="EJH44" s="28"/>
      <c r="EJI44" s="28"/>
      <c r="EJJ44" s="28"/>
      <c r="EJK44" s="28"/>
      <c r="EJL44" s="28"/>
      <c r="EJM44" s="28"/>
      <c r="EJN44" s="28"/>
      <c r="EJO44" s="28"/>
      <c r="EJP44" s="28"/>
      <c r="EJQ44" s="28"/>
      <c r="EJR44" s="28"/>
      <c r="EJS44" s="28"/>
      <c r="EJT44" s="28"/>
      <c r="EJU44" s="28"/>
      <c r="EJV44" s="28"/>
      <c r="EJW44" s="28"/>
      <c r="EJX44" s="28"/>
      <c r="EJY44" s="28"/>
      <c r="EJZ44" s="28"/>
      <c r="EKA44" s="28"/>
      <c r="EKB44" s="28"/>
      <c r="EKC44" s="28"/>
      <c r="EKD44" s="28"/>
      <c r="EKE44" s="28"/>
      <c r="EKF44" s="28"/>
      <c r="EKG44" s="28"/>
      <c r="EKH44" s="28"/>
      <c r="EKI44" s="28"/>
      <c r="EKJ44" s="28"/>
      <c r="EKK44" s="28"/>
      <c r="EKL44" s="28"/>
      <c r="EKM44" s="28"/>
      <c r="EKN44" s="28"/>
      <c r="EKO44" s="28"/>
      <c r="EKP44" s="28"/>
      <c r="EKQ44" s="28"/>
      <c r="EKR44" s="28"/>
      <c r="EKS44" s="28"/>
      <c r="EKT44" s="28"/>
      <c r="EKU44" s="28"/>
      <c r="EKV44" s="28"/>
      <c r="EKW44" s="28"/>
      <c r="EKX44" s="28"/>
      <c r="EKY44" s="28"/>
      <c r="EKZ44" s="28"/>
      <c r="ELA44" s="28"/>
      <c r="ELB44" s="28"/>
      <c r="ELC44" s="28"/>
      <c r="ELD44" s="28"/>
      <c r="ELE44" s="28"/>
      <c r="ELF44" s="28"/>
      <c r="ELG44" s="28"/>
      <c r="ELH44" s="28"/>
      <c r="ELI44" s="28"/>
      <c r="ELJ44" s="28"/>
      <c r="ELK44" s="28"/>
      <c r="ELL44" s="28"/>
      <c r="ELM44" s="28"/>
      <c r="ELN44" s="28"/>
      <c r="ELO44" s="28"/>
      <c r="ELP44" s="28"/>
      <c r="ELQ44" s="28"/>
      <c r="ELR44" s="28"/>
      <c r="ELS44" s="28"/>
      <c r="ELT44" s="28"/>
      <c r="ELU44" s="28"/>
      <c r="ELV44" s="28"/>
      <c r="ELW44" s="28"/>
      <c r="ELX44" s="28"/>
      <c r="ELY44" s="28"/>
      <c r="ELZ44" s="28"/>
      <c r="EMA44" s="28"/>
      <c r="EMB44" s="28"/>
      <c r="EMC44" s="28"/>
      <c r="EMD44" s="28"/>
      <c r="EME44" s="28"/>
      <c r="EMF44" s="28"/>
      <c r="EMG44" s="28"/>
      <c r="EMH44" s="28"/>
      <c r="EMI44" s="28"/>
      <c r="EMJ44" s="28"/>
      <c r="EMK44" s="28"/>
      <c r="EML44" s="28"/>
      <c r="EMM44" s="28"/>
      <c r="EMN44" s="28"/>
      <c r="EMO44" s="28"/>
      <c r="EMP44" s="28"/>
      <c r="EMQ44" s="28"/>
      <c r="EMR44" s="28"/>
      <c r="EMS44" s="28"/>
      <c r="EMT44" s="28"/>
      <c r="EMU44" s="28"/>
      <c r="EMV44" s="28"/>
      <c r="EMW44" s="28"/>
      <c r="EMX44" s="28"/>
      <c r="EMY44" s="28"/>
      <c r="EMZ44" s="28"/>
      <c r="ENA44" s="28"/>
      <c r="ENB44" s="28"/>
      <c r="ENC44" s="28"/>
      <c r="END44" s="28"/>
      <c r="ENE44" s="28"/>
      <c r="ENF44" s="28"/>
      <c r="ENG44" s="28"/>
      <c r="ENH44" s="28"/>
      <c r="ENI44" s="28"/>
      <c r="ENJ44" s="28"/>
      <c r="ENK44" s="28"/>
      <c r="ENL44" s="28"/>
      <c r="ENM44" s="28"/>
      <c r="ENN44" s="28"/>
      <c r="ENO44" s="28"/>
      <c r="ENP44" s="28"/>
      <c r="ENQ44" s="28"/>
      <c r="ENR44" s="28"/>
      <c r="ENS44" s="28"/>
      <c r="ENT44" s="28"/>
      <c r="ENU44" s="28"/>
      <c r="ENV44" s="28"/>
      <c r="ENW44" s="28"/>
      <c r="ENX44" s="28"/>
      <c r="ENY44" s="28"/>
      <c r="ENZ44" s="28"/>
      <c r="EOA44" s="28"/>
      <c r="EOB44" s="28"/>
      <c r="EOC44" s="28"/>
      <c r="EOD44" s="28"/>
      <c r="EOE44" s="28"/>
      <c r="EOF44" s="28"/>
      <c r="EOG44" s="28"/>
      <c r="EOH44" s="28"/>
      <c r="EOI44" s="28"/>
      <c r="EOJ44" s="28"/>
      <c r="EOK44" s="28"/>
      <c r="EOL44" s="28"/>
      <c r="EOM44" s="28"/>
      <c r="EON44" s="28"/>
      <c r="EOO44" s="28"/>
      <c r="EOP44" s="28"/>
      <c r="EOQ44" s="28"/>
      <c r="EOR44" s="28"/>
      <c r="EOS44" s="28"/>
      <c r="EOT44" s="28"/>
      <c r="EOU44" s="28"/>
      <c r="EOV44" s="28"/>
      <c r="EOW44" s="28"/>
      <c r="EOX44" s="28"/>
      <c r="EOY44" s="28"/>
      <c r="EOZ44" s="28"/>
      <c r="EPA44" s="28"/>
      <c r="EPB44" s="28"/>
      <c r="EPC44" s="28"/>
      <c r="EPD44" s="28"/>
      <c r="EPE44" s="28"/>
      <c r="EPF44" s="28"/>
      <c r="EPG44" s="28"/>
      <c r="EPH44" s="28"/>
      <c r="EPI44" s="28"/>
      <c r="EPJ44" s="28"/>
      <c r="EPK44" s="28"/>
      <c r="EPL44" s="28"/>
      <c r="EPM44" s="28"/>
      <c r="EPN44" s="28"/>
      <c r="EPO44" s="28"/>
      <c r="EPP44" s="28"/>
      <c r="EPQ44" s="28"/>
      <c r="EPR44" s="28"/>
      <c r="EPS44" s="28"/>
      <c r="EPT44" s="28"/>
      <c r="EPU44" s="28"/>
      <c r="EPV44" s="28"/>
      <c r="EPW44" s="28"/>
      <c r="EPX44" s="28"/>
      <c r="EPY44" s="28"/>
      <c r="EPZ44" s="28"/>
      <c r="EQA44" s="28"/>
      <c r="EQB44" s="28"/>
      <c r="EQC44" s="28"/>
      <c r="EQD44" s="28"/>
      <c r="EQE44" s="28"/>
      <c r="EQF44" s="28"/>
      <c r="EQG44" s="28"/>
      <c r="EQH44" s="28"/>
      <c r="EQI44" s="28"/>
      <c r="EQJ44" s="28"/>
      <c r="EQK44" s="28"/>
      <c r="EQL44" s="28"/>
      <c r="EQM44" s="28"/>
      <c r="EQN44" s="28"/>
      <c r="EQO44" s="28"/>
      <c r="EQP44" s="28"/>
      <c r="EQQ44" s="28"/>
      <c r="EQR44" s="28"/>
      <c r="EQS44" s="28"/>
      <c r="EQT44" s="28"/>
      <c r="EQU44" s="28"/>
      <c r="EQV44" s="28"/>
      <c r="EQW44" s="28"/>
      <c r="EQX44" s="28"/>
      <c r="EQY44" s="28"/>
      <c r="EQZ44" s="28"/>
      <c r="ERA44" s="28"/>
      <c r="ERB44" s="28"/>
      <c r="ERC44" s="28"/>
      <c r="ERD44" s="28"/>
      <c r="ERE44" s="28"/>
      <c r="ERF44" s="28"/>
      <c r="ERG44" s="28"/>
      <c r="ERH44" s="28"/>
      <c r="ERI44" s="28"/>
      <c r="ERJ44" s="28"/>
      <c r="ERK44" s="28"/>
      <c r="ERL44" s="28"/>
      <c r="ERM44" s="28"/>
      <c r="ERN44" s="28"/>
      <c r="ERO44" s="28"/>
      <c r="ERP44" s="28"/>
      <c r="ERQ44" s="28"/>
      <c r="ERR44" s="28"/>
      <c r="ERS44" s="28"/>
      <c r="ERT44" s="28"/>
      <c r="ERU44" s="28"/>
      <c r="ERV44" s="28"/>
      <c r="ERW44" s="28"/>
      <c r="ERX44" s="28"/>
      <c r="ERY44" s="28"/>
      <c r="ERZ44" s="28"/>
      <c r="ESA44" s="28"/>
      <c r="ESB44" s="28"/>
      <c r="ESC44" s="28"/>
      <c r="ESD44" s="28"/>
      <c r="ESE44" s="28"/>
      <c r="ESF44" s="28"/>
      <c r="ESG44" s="28"/>
      <c r="ESH44" s="28"/>
      <c r="ESI44" s="28"/>
      <c r="ESJ44" s="28"/>
      <c r="ESK44" s="28"/>
      <c r="ESL44" s="28"/>
      <c r="ESM44" s="28"/>
      <c r="ESN44" s="28"/>
      <c r="ESO44" s="28"/>
      <c r="ESP44" s="28"/>
      <c r="ESQ44" s="28"/>
      <c r="ESR44" s="28"/>
      <c r="ESS44" s="28"/>
      <c r="EST44" s="28"/>
      <c r="ESU44" s="28"/>
      <c r="ESV44" s="28"/>
      <c r="ESW44" s="28"/>
      <c r="ESX44" s="28"/>
      <c r="ESY44" s="28"/>
      <c r="ESZ44" s="28"/>
      <c r="ETA44" s="28"/>
      <c r="ETB44" s="28"/>
      <c r="ETC44" s="28"/>
      <c r="ETD44" s="28"/>
      <c r="ETE44" s="28"/>
      <c r="ETF44" s="28"/>
      <c r="ETG44" s="28"/>
      <c r="ETH44" s="28"/>
      <c r="ETI44" s="28"/>
      <c r="ETJ44" s="28"/>
      <c r="ETK44" s="28"/>
      <c r="ETL44" s="28"/>
      <c r="ETM44" s="28"/>
      <c r="ETN44" s="28"/>
      <c r="ETO44" s="28"/>
      <c r="ETP44" s="28"/>
      <c r="ETQ44" s="28"/>
      <c r="ETR44" s="28"/>
      <c r="ETS44" s="28"/>
      <c r="ETT44" s="28"/>
      <c r="ETU44" s="28"/>
      <c r="ETV44" s="28"/>
      <c r="ETW44" s="28"/>
      <c r="ETX44" s="28"/>
      <c r="ETY44" s="28"/>
      <c r="ETZ44" s="28"/>
      <c r="EUA44" s="28"/>
      <c r="EUB44" s="28"/>
      <c r="EUC44" s="28"/>
      <c r="EUD44" s="28"/>
      <c r="EUE44" s="28"/>
      <c r="EUF44" s="28"/>
      <c r="EUG44" s="28"/>
      <c r="EUH44" s="28"/>
      <c r="EUI44" s="28"/>
      <c r="EUJ44" s="28"/>
      <c r="EUK44" s="28"/>
      <c r="EUL44" s="28"/>
      <c r="EUM44" s="28"/>
      <c r="EUN44" s="28"/>
      <c r="EUO44" s="28"/>
      <c r="EUP44" s="28"/>
      <c r="EUQ44" s="28"/>
      <c r="EUR44" s="28"/>
      <c r="EUS44" s="28"/>
      <c r="EUT44" s="28"/>
      <c r="EUU44" s="28"/>
      <c r="EUV44" s="28"/>
      <c r="EUW44" s="28"/>
      <c r="EUX44" s="28"/>
      <c r="EUY44" s="28"/>
      <c r="EUZ44" s="28"/>
      <c r="EVA44" s="28"/>
      <c r="EVB44" s="28"/>
      <c r="EVC44" s="28"/>
      <c r="EVD44" s="28"/>
      <c r="EVE44" s="28"/>
      <c r="EVF44" s="28"/>
      <c r="EVG44" s="28"/>
      <c r="EVH44" s="28"/>
      <c r="EVI44" s="28"/>
      <c r="EVJ44" s="28"/>
      <c r="EVK44" s="28"/>
      <c r="EVL44" s="28"/>
      <c r="EVM44" s="28"/>
      <c r="EVN44" s="28"/>
      <c r="EVO44" s="28"/>
      <c r="EVP44" s="28"/>
      <c r="EVQ44" s="28"/>
      <c r="EVR44" s="28"/>
      <c r="EVS44" s="28"/>
      <c r="EVT44" s="28"/>
      <c r="EVU44" s="28"/>
      <c r="EVV44" s="28"/>
      <c r="EVW44" s="28"/>
      <c r="EVX44" s="28"/>
      <c r="EVY44" s="28"/>
      <c r="EVZ44" s="28"/>
      <c r="EWA44" s="28"/>
      <c r="EWB44" s="28"/>
      <c r="EWC44" s="28"/>
      <c r="EWD44" s="28"/>
      <c r="EWE44" s="28"/>
      <c r="EWF44" s="28"/>
      <c r="EWG44" s="28"/>
      <c r="EWH44" s="28"/>
      <c r="EWI44" s="28"/>
      <c r="EWJ44" s="28"/>
      <c r="EWK44" s="28"/>
      <c r="EWL44" s="28"/>
      <c r="EWM44" s="28"/>
      <c r="EWN44" s="28"/>
      <c r="EWO44" s="28"/>
      <c r="EWP44" s="28"/>
      <c r="EWQ44" s="28"/>
      <c r="EWR44" s="28"/>
      <c r="EWS44" s="28"/>
      <c r="EWT44" s="28"/>
      <c r="EWU44" s="28"/>
      <c r="EWV44" s="28"/>
      <c r="EWW44" s="28"/>
      <c r="EWX44" s="28"/>
      <c r="EWY44" s="28"/>
      <c r="EWZ44" s="28"/>
      <c r="EXA44" s="28"/>
      <c r="EXB44" s="28"/>
      <c r="EXC44" s="28"/>
      <c r="EXD44" s="28"/>
      <c r="EXE44" s="28"/>
      <c r="EXF44" s="28"/>
      <c r="EXG44" s="28"/>
      <c r="EXH44" s="28"/>
      <c r="EXI44" s="28"/>
      <c r="EXJ44" s="28"/>
      <c r="EXK44" s="28"/>
      <c r="EXL44" s="28"/>
      <c r="EXM44" s="28"/>
      <c r="EXN44" s="28"/>
      <c r="EXO44" s="28"/>
      <c r="EXP44" s="28"/>
      <c r="EXQ44" s="28"/>
      <c r="EXR44" s="28"/>
      <c r="EXS44" s="28"/>
      <c r="EXT44" s="28"/>
      <c r="EXU44" s="28"/>
      <c r="EXV44" s="28"/>
      <c r="EXW44" s="28"/>
      <c r="EXX44" s="28"/>
      <c r="EXY44" s="28"/>
      <c r="EXZ44" s="28"/>
      <c r="EYA44" s="28"/>
      <c r="EYB44" s="28"/>
      <c r="EYC44" s="28"/>
      <c r="EYD44" s="28"/>
      <c r="EYE44" s="28"/>
      <c r="EYF44" s="28"/>
      <c r="EYG44" s="28"/>
      <c r="EYH44" s="28"/>
      <c r="EYI44" s="28"/>
      <c r="EYJ44" s="28"/>
      <c r="EYK44" s="28"/>
      <c r="EYL44" s="28"/>
      <c r="EYM44" s="28"/>
      <c r="EYN44" s="28"/>
      <c r="EYO44" s="28"/>
      <c r="EYP44" s="28"/>
      <c r="EYQ44" s="28"/>
      <c r="EYR44" s="28"/>
      <c r="EYS44" s="28"/>
      <c r="EYT44" s="28"/>
      <c r="EYU44" s="28"/>
      <c r="EYV44" s="28"/>
      <c r="EYW44" s="28"/>
      <c r="EYX44" s="28"/>
      <c r="EYY44" s="28"/>
      <c r="EYZ44" s="28"/>
      <c r="EZA44" s="28"/>
      <c r="EZB44" s="28"/>
      <c r="EZC44" s="28"/>
      <c r="EZD44" s="28"/>
      <c r="EZE44" s="28"/>
      <c r="EZF44" s="28"/>
      <c r="EZG44" s="28"/>
      <c r="EZH44" s="28"/>
      <c r="EZI44" s="28"/>
      <c r="EZJ44" s="28"/>
      <c r="EZK44" s="28"/>
      <c r="EZL44" s="28"/>
      <c r="EZM44" s="28"/>
      <c r="EZN44" s="28"/>
      <c r="EZO44" s="28"/>
      <c r="EZP44" s="28"/>
      <c r="EZQ44" s="28"/>
      <c r="EZR44" s="28"/>
      <c r="EZS44" s="28"/>
      <c r="EZT44" s="28"/>
      <c r="EZU44" s="28"/>
      <c r="EZV44" s="28"/>
      <c r="EZW44" s="28"/>
      <c r="EZX44" s="28"/>
      <c r="EZY44" s="28"/>
      <c r="EZZ44" s="28"/>
      <c r="FAA44" s="28"/>
      <c r="FAB44" s="28"/>
      <c r="FAC44" s="28"/>
      <c r="FAD44" s="28"/>
      <c r="FAE44" s="28"/>
      <c r="FAF44" s="28"/>
      <c r="FAG44" s="28"/>
      <c r="FAH44" s="28"/>
      <c r="FAI44" s="28"/>
      <c r="FAJ44" s="28"/>
      <c r="FAK44" s="28"/>
      <c r="FAL44" s="28"/>
      <c r="FAM44" s="28"/>
      <c r="FAN44" s="28"/>
      <c r="FAO44" s="28"/>
      <c r="FAP44" s="28"/>
      <c r="FAQ44" s="28"/>
      <c r="FAR44" s="28"/>
      <c r="FAS44" s="28"/>
      <c r="FAT44" s="28"/>
      <c r="FAU44" s="28"/>
      <c r="FAV44" s="28"/>
      <c r="FAW44" s="28"/>
      <c r="FAX44" s="28"/>
      <c r="FAY44" s="28"/>
      <c r="FAZ44" s="28"/>
      <c r="FBA44" s="28"/>
      <c r="FBB44" s="28"/>
      <c r="FBC44" s="28"/>
      <c r="FBD44" s="28"/>
      <c r="FBE44" s="28"/>
      <c r="FBF44" s="28"/>
      <c r="FBG44" s="28"/>
      <c r="FBH44" s="28"/>
      <c r="FBI44" s="28"/>
      <c r="FBJ44" s="28"/>
      <c r="FBK44" s="28"/>
      <c r="FBL44" s="28"/>
      <c r="FBM44" s="28"/>
      <c r="FBN44" s="28"/>
      <c r="FBO44" s="28"/>
      <c r="FBP44" s="28"/>
      <c r="FBQ44" s="28"/>
      <c r="FBR44" s="28"/>
      <c r="FBS44" s="28"/>
      <c r="FBT44" s="28"/>
      <c r="FBU44" s="28"/>
      <c r="FBV44" s="28"/>
      <c r="FBW44" s="28"/>
      <c r="FBX44" s="28"/>
      <c r="FBY44" s="28"/>
      <c r="FBZ44" s="28"/>
      <c r="FCA44" s="28"/>
      <c r="FCB44" s="28"/>
      <c r="FCC44" s="28"/>
      <c r="FCD44" s="28"/>
      <c r="FCE44" s="28"/>
      <c r="FCF44" s="28"/>
      <c r="FCG44" s="28"/>
      <c r="FCH44" s="28"/>
      <c r="FCI44" s="28"/>
      <c r="FCJ44" s="28"/>
      <c r="FCK44" s="28"/>
      <c r="FCL44" s="28"/>
      <c r="FCM44" s="28"/>
      <c r="FCN44" s="28"/>
      <c r="FCO44" s="28"/>
      <c r="FCP44" s="28"/>
      <c r="FCQ44" s="28"/>
      <c r="FCR44" s="28"/>
      <c r="FCS44" s="28"/>
      <c r="FCT44" s="28"/>
      <c r="FCU44" s="28"/>
      <c r="FCV44" s="28"/>
      <c r="FCW44" s="28"/>
      <c r="FCX44" s="28"/>
      <c r="FCY44" s="28"/>
      <c r="FCZ44" s="28"/>
      <c r="FDA44" s="28"/>
      <c r="FDB44" s="28"/>
      <c r="FDC44" s="28"/>
      <c r="FDD44" s="28"/>
      <c r="FDE44" s="28"/>
      <c r="FDF44" s="28"/>
      <c r="FDG44" s="28"/>
      <c r="FDH44" s="28"/>
      <c r="FDI44" s="28"/>
      <c r="FDJ44" s="28"/>
      <c r="FDK44" s="28"/>
      <c r="FDL44" s="28"/>
      <c r="FDM44" s="28"/>
      <c r="FDN44" s="28"/>
      <c r="FDO44" s="28"/>
      <c r="FDP44" s="28"/>
      <c r="FDQ44" s="28"/>
      <c r="FDR44" s="28"/>
      <c r="FDS44" s="28"/>
      <c r="FDT44" s="28"/>
      <c r="FDU44" s="28"/>
      <c r="FDV44" s="28"/>
      <c r="FDW44" s="28"/>
      <c r="FDX44" s="28"/>
      <c r="FDY44" s="28"/>
      <c r="FDZ44" s="28"/>
      <c r="FEA44" s="28"/>
      <c r="FEB44" s="28"/>
      <c r="FEC44" s="28"/>
      <c r="FED44" s="28"/>
      <c r="FEE44" s="28"/>
      <c r="FEF44" s="28"/>
      <c r="FEG44" s="28"/>
      <c r="FEH44" s="28"/>
      <c r="FEI44" s="28"/>
      <c r="FEJ44" s="28"/>
      <c r="FEK44" s="28"/>
      <c r="FEL44" s="28"/>
      <c r="FEM44" s="28"/>
      <c r="FEN44" s="28"/>
      <c r="FEO44" s="28"/>
      <c r="FEP44" s="28"/>
      <c r="FEQ44" s="28"/>
      <c r="FER44" s="28"/>
      <c r="FES44" s="28"/>
      <c r="FET44" s="28"/>
      <c r="FEU44" s="28"/>
      <c r="FEV44" s="28"/>
      <c r="FEW44" s="28"/>
      <c r="FEX44" s="28"/>
      <c r="FEY44" s="28"/>
      <c r="FEZ44" s="28"/>
      <c r="FFA44" s="28"/>
      <c r="FFB44" s="28"/>
      <c r="FFC44" s="28"/>
      <c r="FFD44" s="28"/>
      <c r="FFE44" s="28"/>
      <c r="FFF44" s="28"/>
      <c r="FFG44" s="28"/>
      <c r="FFH44" s="28"/>
      <c r="FFI44" s="28"/>
      <c r="FFJ44" s="28"/>
      <c r="FFK44" s="28"/>
      <c r="FFL44" s="28"/>
      <c r="FFM44" s="28"/>
      <c r="FFN44" s="28"/>
      <c r="FFO44" s="28"/>
      <c r="FFP44" s="28"/>
      <c r="FFQ44" s="28"/>
      <c r="FFR44" s="28"/>
      <c r="FFS44" s="28"/>
      <c r="FFT44" s="28"/>
      <c r="FFU44" s="28"/>
      <c r="FFV44" s="28"/>
      <c r="FFW44" s="28"/>
      <c r="FFX44" s="28"/>
      <c r="FFY44" s="28"/>
      <c r="FFZ44" s="28"/>
      <c r="FGA44" s="28"/>
      <c r="FGB44" s="28"/>
      <c r="FGC44" s="28"/>
      <c r="FGD44" s="28"/>
      <c r="FGE44" s="28"/>
      <c r="FGF44" s="28"/>
      <c r="FGG44" s="28"/>
      <c r="FGH44" s="28"/>
      <c r="FGI44" s="28"/>
      <c r="FGJ44" s="28"/>
      <c r="FGK44" s="28"/>
      <c r="FGL44" s="28"/>
      <c r="FGM44" s="28"/>
      <c r="FGN44" s="28"/>
      <c r="FGO44" s="28"/>
      <c r="FGP44" s="28"/>
      <c r="FGQ44" s="28"/>
      <c r="FGR44" s="28"/>
      <c r="FGS44" s="28"/>
      <c r="FGT44" s="28"/>
      <c r="FGU44" s="28"/>
      <c r="FGV44" s="28"/>
      <c r="FGW44" s="28"/>
      <c r="FGX44" s="28"/>
      <c r="FGY44" s="28"/>
      <c r="FGZ44" s="28"/>
      <c r="FHA44" s="28"/>
      <c r="FHB44" s="28"/>
      <c r="FHC44" s="28"/>
      <c r="FHD44" s="28"/>
      <c r="FHE44" s="28"/>
      <c r="FHF44" s="28"/>
      <c r="FHG44" s="28"/>
      <c r="FHH44" s="28"/>
      <c r="FHI44" s="28"/>
      <c r="FHJ44" s="28"/>
      <c r="FHK44" s="28"/>
      <c r="FHL44" s="28"/>
      <c r="FHM44" s="28"/>
      <c r="FHN44" s="28"/>
      <c r="FHO44" s="28"/>
      <c r="FHP44" s="28"/>
      <c r="FHQ44" s="28"/>
      <c r="FHR44" s="28"/>
      <c r="FHS44" s="28"/>
      <c r="FHT44" s="28"/>
      <c r="FHU44" s="28"/>
      <c r="FHV44" s="28"/>
      <c r="FHW44" s="28"/>
      <c r="FHX44" s="28"/>
      <c r="FHY44" s="28"/>
      <c r="FHZ44" s="28"/>
      <c r="FIA44" s="28"/>
      <c r="FIB44" s="28"/>
      <c r="FIC44" s="28"/>
      <c r="FID44" s="28"/>
      <c r="FIE44" s="28"/>
      <c r="FIF44" s="28"/>
      <c r="FIG44" s="28"/>
      <c r="FIH44" s="28"/>
      <c r="FII44" s="28"/>
      <c r="FIJ44" s="28"/>
      <c r="FIK44" s="28"/>
      <c r="FIL44" s="28"/>
      <c r="FIM44" s="28"/>
      <c r="FIN44" s="28"/>
      <c r="FIO44" s="28"/>
      <c r="FIP44" s="28"/>
      <c r="FIQ44" s="28"/>
      <c r="FIR44" s="28"/>
      <c r="FIS44" s="28"/>
      <c r="FIT44" s="28"/>
      <c r="FIU44" s="28"/>
      <c r="FIV44" s="28"/>
      <c r="FIW44" s="28"/>
      <c r="FIX44" s="28"/>
      <c r="FIY44" s="28"/>
      <c r="FIZ44" s="28"/>
      <c r="FJA44" s="28"/>
      <c r="FJB44" s="28"/>
      <c r="FJC44" s="28"/>
      <c r="FJD44" s="28"/>
      <c r="FJE44" s="28"/>
      <c r="FJF44" s="28"/>
      <c r="FJG44" s="28"/>
      <c r="FJH44" s="28"/>
      <c r="FJI44" s="28"/>
      <c r="FJJ44" s="28"/>
      <c r="FJK44" s="28"/>
      <c r="FJL44" s="28"/>
      <c r="FJM44" s="28"/>
      <c r="FJN44" s="28"/>
      <c r="FJO44" s="28"/>
      <c r="FJP44" s="28"/>
      <c r="FJQ44" s="28"/>
      <c r="FJR44" s="28"/>
      <c r="FJS44" s="28"/>
      <c r="FJT44" s="28"/>
      <c r="FJU44" s="28"/>
      <c r="FJV44" s="28"/>
      <c r="FJW44" s="28"/>
      <c r="FJX44" s="28"/>
      <c r="FJY44" s="28"/>
      <c r="FJZ44" s="28"/>
      <c r="FKA44" s="28"/>
      <c r="FKB44" s="28"/>
      <c r="FKC44" s="28"/>
      <c r="FKD44" s="28"/>
      <c r="FKE44" s="28"/>
      <c r="FKF44" s="28"/>
      <c r="FKG44" s="28"/>
      <c r="FKH44" s="28"/>
      <c r="FKI44" s="28"/>
      <c r="FKJ44" s="28"/>
      <c r="FKK44" s="28"/>
      <c r="FKL44" s="28"/>
      <c r="FKM44" s="28"/>
      <c r="FKN44" s="28"/>
      <c r="FKO44" s="28"/>
      <c r="FKP44" s="28"/>
      <c r="FKQ44" s="28"/>
      <c r="FKR44" s="28"/>
      <c r="FKS44" s="28"/>
      <c r="FKT44" s="28"/>
      <c r="FKU44" s="28"/>
      <c r="FKV44" s="28"/>
      <c r="FKW44" s="28"/>
      <c r="FKX44" s="28"/>
      <c r="FKY44" s="28"/>
      <c r="FKZ44" s="28"/>
      <c r="FLA44" s="28"/>
      <c r="FLB44" s="28"/>
      <c r="FLC44" s="28"/>
      <c r="FLD44" s="28"/>
      <c r="FLE44" s="28"/>
      <c r="FLF44" s="28"/>
      <c r="FLG44" s="28"/>
      <c r="FLH44" s="28"/>
      <c r="FLI44" s="28"/>
      <c r="FLJ44" s="28"/>
      <c r="FLK44" s="28"/>
      <c r="FLL44" s="28"/>
      <c r="FLM44" s="28"/>
      <c r="FLN44" s="28"/>
      <c r="FLO44" s="28"/>
      <c r="FLP44" s="28"/>
      <c r="FLQ44" s="28"/>
      <c r="FLR44" s="28"/>
      <c r="FLS44" s="28"/>
      <c r="FLT44" s="28"/>
      <c r="FLU44" s="28"/>
      <c r="FLV44" s="28"/>
      <c r="FLW44" s="28"/>
      <c r="FLX44" s="28"/>
      <c r="FLY44" s="28"/>
      <c r="FLZ44" s="28"/>
      <c r="FMA44" s="28"/>
      <c r="FMB44" s="28"/>
      <c r="FMC44" s="28"/>
      <c r="FMD44" s="28"/>
      <c r="FME44" s="28"/>
      <c r="FMF44" s="28"/>
      <c r="FMG44" s="28"/>
      <c r="FMH44" s="28"/>
      <c r="FMI44" s="28"/>
      <c r="FMJ44" s="28"/>
      <c r="FMK44" s="28"/>
      <c r="FML44" s="28"/>
      <c r="FMM44" s="28"/>
      <c r="FMN44" s="28"/>
      <c r="FMO44" s="28"/>
      <c r="FMP44" s="28"/>
      <c r="FMQ44" s="28"/>
      <c r="FMR44" s="28"/>
      <c r="FMS44" s="28"/>
      <c r="FMT44" s="28"/>
      <c r="FMU44" s="28"/>
      <c r="FMV44" s="28"/>
      <c r="FMW44" s="28"/>
      <c r="FMX44" s="28"/>
      <c r="FMY44" s="28"/>
      <c r="FMZ44" s="28"/>
      <c r="FNA44" s="28"/>
      <c r="FNB44" s="28"/>
      <c r="FNC44" s="28"/>
      <c r="FND44" s="28"/>
      <c r="FNE44" s="28"/>
      <c r="FNF44" s="28"/>
      <c r="FNG44" s="28"/>
      <c r="FNH44" s="28"/>
      <c r="FNI44" s="28"/>
      <c r="FNJ44" s="28"/>
      <c r="FNK44" s="28"/>
      <c r="FNL44" s="28"/>
      <c r="FNM44" s="28"/>
      <c r="FNN44" s="28"/>
      <c r="FNO44" s="28"/>
      <c r="FNP44" s="28"/>
      <c r="FNQ44" s="28"/>
      <c r="FNR44" s="28"/>
      <c r="FNS44" s="28"/>
      <c r="FNT44" s="28"/>
      <c r="FNU44" s="28"/>
      <c r="FNV44" s="28"/>
      <c r="FNW44" s="28"/>
      <c r="FNX44" s="28"/>
      <c r="FNY44" s="28"/>
      <c r="FNZ44" s="28"/>
      <c r="FOA44" s="28"/>
      <c r="FOB44" s="28"/>
      <c r="FOC44" s="28"/>
      <c r="FOD44" s="28"/>
      <c r="FOE44" s="28"/>
      <c r="FOF44" s="28"/>
      <c r="FOG44" s="28"/>
      <c r="FOH44" s="28"/>
      <c r="FOI44" s="28"/>
      <c r="FOJ44" s="28"/>
      <c r="FOK44" s="28"/>
      <c r="FOL44" s="28"/>
      <c r="FOM44" s="28"/>
      <c r="FON44" s="28"/>
      <c r="FOO44" s="28"/>
      <c r="FOP44" s="28"/>
      <c r="FOQ44" s="28"/>
      <c r="FOR44" s="28"/>
      <c r="FOS44" s="28"/>
      <c r="FOT44" s="28"/>
      <c r="FOU44" s="28"/>
      <c r="FOV44" s="28"/>
      <c r="FOW44" s="28"/>
      <c r="FOX44" s="28"/>
      <c r="FOY44" s="28"/>
      <c r="FOZ44" s="28"/>
      <c r="FPA44" s="28"/>
      <c r="FPB44" s="28"/>
      <c r="FPC44" s="28"/>
      <c r="FPD44" s="28"/>
      <c r="FPE44" s="28"/>
      <c r="FPF44" s="28"/>
      <c r="FPG44" s="28"/>
      <c r="FPH44" s="28"/>
      <c r="FPI44" s="28"/>
      <c r="FPJ44" s="28"/>
      <c r="FPK44" s="28"/>
      <c r="FPL44" s="28"/>
      <c r="FPM44" s="28"/>
      <c r="FPN44" s="28"/>
      <c r="FPO44" s="28"/>
      <c r="FPP44" s="28"/>
      <c r="FPQ44" s="28"/>
      <c r="FPR44" s="28"/>
      <c r="FPS44" s="28"/>
      <c r="FPT44" s="28"/>
      <c r="FPU44" s="28"/>
      <c r="FPV44" s="28"/>
      <c r="FPW44" s="28"/>
      <c r="FPX44" s="28"/>
      <c r="FPY44" s="28"/>
      <c r="FPZ44" s="28"/>
      <c r="FQA44" s="28"/>
      <c r="FQB44" s="28"/>
      <c r="FQC44" s="28"/>
      <c r="FQD44" s="28"/>
      <c r="FQE44" s="28"/>
      <c r="FQF44" s="28"/>
      <c r="FQG44" s="28"/>
      <c r="FQH44" s="28"/>
      <c r="FQI44" s="28"/>
      <c r="FQJ44" s="28"/>
      <c r="FQK44" s="28"/>
      <c r="FQL44" s="28"/>
      <c r="FQM44" s="28"/>
      <c r="FQN44" s="28"/>
      <c r="FQO44" s="28"/>
      <c r="FQP44" s="28"/>
      <c r="FQQ44" s="28"/>
      <c r="FQR44" s="28"/>
      <c r="FQS44" s="28"/>
      <c r="FQT44" s="28"/>
      <c r="FQU44" s="28"/>
      <c r="FQV44" s="28"/>
      <c r="FQW44" s="28"/>
      <c r="FQX44" s="28"/>
      <c r="FQY44" s="28"/>
      <c r="FQZ44" s="28"/>
      <c r="FRA44" s="28"/>
      <c r="FRB44" s="28"/>
      <c r="FRC44" s="28"/>
      <c r="FRD44" s="28"/>
      <c r="FRE44" s="28"/>
      <c r="FRF44" s="28"/>
      <c r="FRG44" s="28"/>
      <c r="FRH44" s="28"/>
      <c r="FRI44" s="28"/>
      <c r="FRJ44" s="28"/>
      <c r="FRK44" s="28"/>
      <c r="FRL44" s="28"/>
      <c r="FRM44" s="28"/>
      <c r="FRN44" s="28"/>
      <c r="FRO44" s="28"/>
      <c r="FRP44" s="28"/>
      <c r="FRQ44" s="28"/>
      <c r="FRR44" s="28"/>
      <c r="FRS44" s="28"/>
      <c r="FRT44" s="28"/>
      <c r="FRU44" s="28"/>
      <c r="FRV44" s="28"/>
      <c r="FRW44" s="28"/>
      <c r="FRX44" s="28"/>
      <c r="FRY44" s="28"/>
      <c r="FRZ44" s="28"/>
      <c r="FSA44" s="28"/>
      <c r="FSB44" s="28"/>
      <c r="FSC44" s="28"/>
      <c r="FSD44" s="28"/>
      <c r="FSE44" s="28"/>
      <c r="FSF44" s="28"/>
      <c r="FSG44" s="28"/>
      <c r="FSH44" s="28"/>
      <c r="FSI44" s="28"/>
      <c r="FSJ44" s="28"/>
      <c r="FSK44" s="28"/>
      <c r="FSL44" s="28"/>
      <c r="FSM44" s="28"/>
      <c r="FSN44" s="28"/>
      <c r="FSO44" s="28"/>
      <c r="FSP44" s="28"/>
      <c r="FSQ44" s="28"/>
      <c r="FSR44" s="28"/>
      <c r="FSS44" s="28"/>
      <c r="FST44" s="28"/>
      <c r="FSU44" s="28"/>
      <c r="FSV44" s="28"/>
      <c r="FSW44" s="28"/>
      <c r="FSX44" s="28"/>
      <c r="FSY44" s="28"/>
      <c r="FSZ44" s="28"/>
      <c r="FTA44" s="28"/>
      <c r="FTB44" s="28"/>
      <c r="FTC44" s="28"/>
      <c r="FTD44" s="28"/>
      <c r="FTE44" s="28"/>
      <c r="FTF44" s="28"/>
      <c r="FTG44" s="28"/>
      <c r="FTH44" s="28"/>
      <c r="FTI44" s="28"/>
      <c r="FTJ44" s="28"/>
      <c r="FTK44" s="28"/>
      <c r="FTL44" s="28"/>
      <c r="FTM44" s="28"/>
      <c r="FTN44" s="28"/>
      <c r="FTO44" s="28"/>
      <c r="FTP44" s="28"/>
      <c r="FTQ44" s="28"/>
      <c r="FTR44" s="28"/>
      <c r="FTS44" s="28"/>
      <c r="FTT44" s="28"/>
      <c r="FTU44" s="28"/>
      <c r="FTV44" s="28"/>
      <c r="FTW44" s="28"/>
      <c r="FTX44" s="28"/>
      <c r="FTY44" s="28"/>
      <c r="FTZ44" s="28"/>
      <c r="FUA44" s="28"/>
      <c r="FUB44" s="28"/>
      <c r="FUC44" s="28"/>
      <c r="FUD44" s="28"/>
      <c r="FUE44" s="28"/>
      <c r="FUF44" s="28"/>
      <c r="FUG44" s="28"/>
      <c r="FUH44" s="28"/>
      <c r="FUI44" s="28"/>
      <c r="FUJ44" s="28"/>
      <c r="FUK44" s="28"/>
      <c r="FUL44" s="28"/>
      <c r="FUM44" s="28"/>
      <c r="FUN44" s="28"/>
      <c r="FUO44" s="28"/>
      <c r="FUP44" s="28"/>
      <c r="FUQ44" s="28"/>
      <c r="FUR44" s="28"/>
      <c r="FUS44" s="28"/>
      <c r="FUT44" s="28"/>
      <c r="FUU44" s="28"/>
      <c r="FUV44" s="28"/>
      <c r="FUW44" s="28"/>
      <c r="FUX44" s="28"/>
      <c r="FUY44" s="28"/>
      <c r="FUZ44" s="28"/>
      <c r="FVA44" s="28"/>
      <c r="FVB44" s="28"/>
      <c r="FVC44" s="28"/>
      <c r="FVD44" s="28"/>
      <c r="FVE44" s="28"/>
      <c r="FVF44" s="28"/>
      <c r="FVG44" s="28"/>
      <c r="FVH44" s="28"/>
      <c r="FVI44" s="28"/>
      <c r="FVJ44" s="28"/>
      <c r="FVK44" s="28"/>
      <c r="FVL44" s="28"/>
      <c r="FVM44" s="28"/>
      <c r="FVN44" s="28"/>
      <c r="FVO44" s="28"/>
      <c r="FVP44" s="28"/>
      <c r="FVQ44" s="28"/>
      <c r="FVR44" s="28"/>
      <c r="FVS44" s="28"/>
      <c r="FVT44" s="28"/>
      <c r="FVU44" s="28"/>
      <c r="FVV44" s="28"/>
      <c r="FVW44" s="28"/>
      <c r="FVX44" s="28"/>
      <c r="FVY44" s="28"/>
      <c r="FVZ44" s="28"/>
      <c r="FWA44" s="28"/>
      <c r="FWB44" s="28"/>
      <c r="FWC44" s="28"/>
      <c r="FWD44" s="28"/>
      <c r="FWE44" s="28"/>
      <c r="FWF44" s="28"/>
      <c r="FWG44" s="28"/>
      <c r="FWH44" s="28"/>
      <c r="FWI44" s="28"/>
      <c r="FWJ44" s="28"/>
      <c r="FWK44" s="28"/>
      <c r="FWL44" s="28"/>
      <c r="FWM44" s="28"/>
      <c r="FWN44" s="28"/>
      <c r="FWO44" s="28"/>
      <c r="FWP44" s="28"/>
      <c r="FWQ44" s="28"/>
      <c r="FWR44" s="28"/>
      <c r="FWS44" s="28"/>
      <c r="FWT44" s="28"/>
      <c r="FWU44" s="28"/>
      <c r="FWV44" s="28"/>
      <c r="FWW44" s="28"/>
      <c r="FWX44" s="28"/>
      <c r="FWY44" s="28"/>
      <c r="FWZ44" s="28"/>
      <c r="FXA44" s="28"/>
      <c r="FXB44" s="28"/>
      <c r="FXC44" s="28"/>
      <c r="FXD44" s="28"/>
      <c r="FXE44" s="28"/>
      <c r="FXF44" s="28"/>
      <c r="FXG44" s="28"/>
      <c r="FXH44" s="28"/>
      <c r="FXI44" s="28"/>
      <c r="FXJ44" s="28"/>
      <c r="FXK44" s="28"/>
      <c r="FXL44" s="28"/>
      <c r="FXM44" s="28"/>
      <c r="FXN44" s="28"/>
      <c r="FXO44" s="28"/>
      <c r="FXP44" s="28"/>
      <c r="FXQ44" s="28"/>
      <c r="FXR44" s="28"/>
      <c r="FXS44" s="28"/>
      <c r="FXT44" s="28"/>
      <c r="FXU44" s="28"/>
      <c r="FXV44" s="28"/>
      <c r="FXW44" s="28"/>
      <c r="FXX44" s="28"/>
      <c r="FXY44" s="28"/>
      <c r="FXZ44" s="28"/>
      <c r="FYA44" s="28"/>
      <c r="FYB44" s="28"/>
      <c r="FYC44" s="28"/>
      <c r="FYD44" s="28"/>
      <c r="FYE44" s="28"/>
      <c r="FYF44" s="28"/>
      <c r="FYG44" s="28"/>
      <c r="FYH44" s="28"/>
      <c r="FYI44" s="28"/>
      <c r="FYJ44" s="28"/>
      <c r="FYK44" s="28"/>
      <c r="FYL44" s="28"/>
      <c r="FYM44" s="28"/>
      <c r="FYN44" s="28"/>
      <c r="FYO44" s="28"/>
      <c r="FYP44" s="28"/>
      <c r="FYQ44" s="28"/>
      <c r="FYR44" s="28"/>
      <c r="FYS44" s="28"/>
      <c r="FYT44" s="28"/>
      <c r="FYU44" s="28"/>
      <c r="FYV44" s="28"/>
      <c r="FYW44" s="28"/>
      <c r="FYX44" s="28"/>
      <c r="FYY44" s="28"/>
      <c r="FYZ44" s="28"/>
      <c r="FZA44" s="28"/>
      <c r="FZB44" s="28"/>
      <c r="FZC44" s="28"/>
      <c r="FZD44" s="28"/>
      <c r="FZE44" s="28"/>
      <c r="FZF44" s="28"/>
      <c r="FZG44" s="28"/>
      <c r="FZH44" s="28"/>
      <c r="FZI44" s="28"/>
      <c r="FZJ44" s="28"/>
      <c r="FZK44" s="28"/>
      <c r="FZL44" s="28"/>
      <c r="FZM44" s="28"/>
      <c r="FZN44" s="28"/>
      <c r="FZO44" s="28"/>
      <c r="FZP44" s="28"/>
      <c r="FZQ44" s="28"/>
      <c r="FZR44" s="28"/>
      <c r="FZS44" s="28"/>
      <c r="FZT44" s="28"/>
      <c r="FZU44" s="28"/>
      <c r="FZV44" s="28"/>
      <c r="FZW44" s="28"/>
      <c r="FZX44" s="28"/>
      <c r="FZY44" s="28"/>
      <c r="FZZ44" s="28"/>
      <c r="GAA44" s="28"/>
      <c r="GAB44" s="28"/>
      <c r="GAC44" s="28"/>
      <c r="GAD44" s="28"/>
      <c r="GAE44" s="28"/>
      <c r="GAF44" s="28"/>
      <c r="GAG44" s="28"/>
      <c r="GAH44" s="28"/>
      <c r="GAI44" s="28"/>
      <c r="GAJ44" s="28"/>
      <c r="GAK44" s="28"/>
      <c r="GAL44" s="28"/>
      <c r="GAM44" s="28"/>
      <c r="GAN44" s="28"/>
      <c r="GAO44" s="28"/>
      <c r="GAP44" s="28"/>
      <c r="GAQ44" s="28"/>
      <c r="GAR44" s="28"/>
      <c r="GAS44" s="28"/>
      <c r="GAT44" s="28"/>
      <c r="GAU44" s="28"/>
      <c r="GAV44" s="28"/>
      <c r="GAW44" s="28"/>
      <c r="GAX44" s="28"/>
      <c r="GAY44" s="28"/>
      <c r="GAZ44" s="28"/>
      <c r="GBA44" s="28"/>
      <c r="GBB44" s="28"/>
      <c r="GBC44" s="28"/>
      <c r="GBD44" s="28"/>
      <c r="GBE44" s="28"/>
      <c r="GBF44" s="28"/>
      <c r="GBG44" s="28"/>
      <c r="GBH44" s="28"/>
      <c r="GBI44" s="28"/>
      <c r="GBJ44" s="28"/>
      <c r="GBK44" s="28"/>
      <c r="GBL44" s="28"/>
      <c r="GBM44" s="28"/>
      <c r="GBN44" s="28"/>
      <c r="GBO44" s="28"/>
      <c r="GBP44" s="28"/>
      <c r="GBQ44" s="28"/>
      <c r="GBR44" s="28"/>
      <c r="GBS44" s="28"/>
      <c r="GBT44" s="28"/>
      <c r="GBU44" s="28"/>
      <c r="GBV44" s="28"/>
      <c r="GBW44" s="28"/>
      <c r="GBX44" s="28"/>
      <c r="GBY44" s="28"/>
      <c r="GBZ44" s="28"/>
      <c r="GCA44" s="28"/>
      <c r="GCB44" s="28"/>
      <c r="GCC44" s="28"/>
      <c r="GCD44" s="28"/>
      <c r="GCE44" s="28"/>
      <c r="GCF44" s="28"/>
      <c r="GCG44" s="28"/>
      <c r="GCH44" s="28"/>
      <c r="GCI44" s="28"/>
      <c r="GCJ44" s="28"/>
      <c r="GCK44" s="28"/>
      <c r="GCL44" s="28"/>
      <c r="GCM44" s="28"/>
      <c r="GCN44" s="28"/>
      <c r="GCO44" s="28"/>
      <c r="GCP44" s="28"/>
      <c r="GCQ44" s="28"/>
      <c r="GCR44" s="28"/>
      <c r="GCS44" s="28"/>
      <c r="GCT44" s="28"/>
      <c r="GCU44" s="28"/>
      <c r="GCV44" s="28"/>
      <c r="GCW44" s="28"/>
      <c r="GCX44" s="28"/>
      <c r="GCY44" s="28"/>
      <c r="GCZ44" s="28"/>
      <c r="GDA44" s="28"/>
      <c r="GDB44" s="28"/>
      <c r="GDC44" s="28"/>
      <c r="GDD44" s="28"/>
      <c r="GDE44" s="28"/>
      <c r="GDF44" s="28"/>
      <c r="GDG44" s="28"/>
      <c r="GDH44" s="28"/>
      <c r="GDI44" s="28"/>
      <c r="GDJ44" s="28"/>
      <c r="GDK44" s="28"/>
      <c r="GDL44" s="28"/>
      <c r="GDM44" s="28"/>
      <c r="GDN44" s="28"/>
      <c r="GDO44" s="28"/>
      <c r="GDP44" s="28"/>
      <c r="GDQ44" s="28"/>
      <c r="GDR44" s="28"/>
      <c r="GDS44" s="28"/>
      <c r="GDT44" s="28"/>
      <c r="GDU44" s="28"/>
      <c r="GDV44" s="28"/>
      <c r="GDW44" s="28"/>
      <c r="GDX44" s="28"/>
      <c r="GDY44" s="28"/>
      <c r="GDZ44" s="28"/>
      <c r="GEA44" s="28"/>
      <c r="GEB44" s="28"/>
      <c r="GEC44" s="28"/>
      <c r="GED44" s="28"/>
      <c r="GEE44" s="28"/>
      <c r="GEF44" s="28"/>
      <c r="GEG44" s="28"/>
      <c r="GEH44" s="28"/>
      <c r="GEI44" s="28"/>
      <c r="GEJ44" s="28"/>
      <c r="GEK44" s="28"/>
      <c r="GEL44" s="28"/>
      <c r="GEM44" s="28"/>
      <c r="GEN44" s="28"/>
      <c r="GEO44" s="28"/>
      <c r="GEP44" s="28"/>
      <c r="GEQ44" s="28"/>
      <c r="GER44" s="28"/>
      <c r="GES44" s="28"/>
      <c r="GET44" s="28"/>
      <c r="GEU44" s="28"/>
      <c r="GEV44" s="28"/>
      <c r="GEW44" s="28"/>
      <c r="GEX44" s="28"/>
      <c r="GEY44" s="28"/>
      <c r="GEZ44" s="28"/>
      <c r="GFA44" s="28"/>
      <c r="GFB44" s="28"/>
      <c r="GFC44" s="28"/>
      <c r="GFD44" s="28"/>
      <c r="GFE44" s="28"/>
      <c r="GFF44" s="28"/>
      <c r="GFG44" s="28"/>
      <c r="GFH44" s="28"/>
      <c r="GFI44" s="28"/>
      <c r="GFJ44" s="28"/>
      <c r="GFK44" s="28"/>
      <c r="GFL44" s="28"/>
      <c r="GFM44" s="28"/>
      <c r="GFN44" s="28"/>
      <c r="GFO44" s="28"/>
      <c r="GFP44" s="28"/>
      <c r="GFQ44" s="28"/>
      <c r="GFR44" s="28"/>
      <c r="GFS44" s="28"/>
      <c r="GFT44" s="28"/>
      <c r="GFU44" s="28"/>
      <c r="GFV44" s="28"/>
      <c r="GFW44" s="28"/>
      <c r="GFX44" s="28"/>
      <c r="GFY44" s="28"/>
      <c r="GFZ44" s="28"/>
      <c r="GGA44" s="28"/>
      <c r="GGB44" s="28"/>
      <c r="GGC44" s="28"/>
      <c r="GGD44" s="28"/>
      <c r="GGE44" s="28"/>
      <c r="GGF44" s="28"/>
      <c r="GGG44" s="28"/>
      <c r="GGH44" s="28"/>
      <c r="GGI44" s="28"/>
      <c r="GGJ44" s="28"/>
      <c r="GGK44" s="28"/>
      <c r="GGL44" s="28"/>
      <c r="GGM44" s="28"/>
      <c r="GGN44" s="28"/>
      <c r="GGO44" s="28"/>
      <c r="GGP44" s="28"/>
      <c r="GGQ44" s="28"/>
      <c r="GGR44" s="28"/>
      <c r="GGS44" s="28"/>
      <c r="GGT44" s="28"/>
      <c r="GGU44" s="28"/>
      <c r="GGV44" s="28"/>
      <c r="GGW44" s="28"/>
      <c r="GGX44" s="28"/>
      <c r="GGY44" s="28"/>
      <c r="GGZ44" s="28"/>
      <c r="GHA44" s="28"/>
      <c r="GHB44" s="28"/>
      <c r="GHC44" s="28"/>
      <c r="GHD44" s="28"/>
      <c r="GHE44" s="28"/>
      <c r="GHF44" s="28"/>
      <c r="GHG44" s="28"/>
      <c r="GHH44" s="28"/>
      <c r="GHI44" s="28"/>
      <c r="GHJ44" s="28"/>
      <c r="GHK44" s="28"/>
      <c r="GHL44" s="28"/>
      <c r="GHM44" s="28"/>
      <c r="GHN44" s="28"/>
      <c r="GHO44" s="28"/>
      <c r="GHP44" s="28"/>
      <c r="GHQ44" s="28"/>
      <c r="GHR44" s="28"/>
      <c r="GHS44" s="28"/>
      <c r="GHT44" s="28"/>
      <c r="GHU44" s="28"/>
      <c r="GHV44" s="28"/>
      <c r="GHW44" s="28"/>
      <c r="GHX44" s="28"/>
      <c r="GHY44" s="28"/>
      <c r="GHZ44" s="28"/>
      <c r="GIA44" s="28"/>
      <c r="GIB44" s="28"/>
      <c r="GIC44" s="28"/>
      <c r="GID44" s="28"/>
      <c r="GIE44" s="28"/>
      <c r="GIF44" s="28"/>
      <c r="GIG44" s="28"/>
      <c r="GIH44" s="28"/>
      <c r="GII44" s="28"/>
      <c r="GIJ44" s="28"/>
      <c r="GIK44" s="28"/>
      <c r="GIL44" s="28"/>
      <c r="GIM44" s="28"/>
      <c r="GIN44" s="28"/>
      <c r="GIO44" s="28"/>
      <c r="GIP44" s="28"/>
      <c r="GIQ44" s="28"/>
      <c r="GIR44" s="28"/>
      <c r="GIS44" s="28"/>
      <c r="GIT44" s="28"/>
      <c r="GIU44" s="28"/>
      <c r="GIV44" s="28"/>
      <c r="GIW44" s="28"/>
      <c r="GIX44" s="28"/>
      <c r="GIY44" s="28"/>
      <c r="GIZ44" s="28"/>
      <c r="GJA44" s="28"/>
      <c r="GJB44" s="28"/>
      <c r="GJC44" s="28"/>
      <c r="GJD44" s="28"/>
      <c r="GJE44" s="28"/>
      <c r="GJF44" s="28"/>
      <c r="GJG44" s="28"/>
      <c r="GJH44" s="28"/>
      <c r="GJI44" s="28"/>
      <c r="GJJ44" s="28"/>
      <c r="GJK44" s="28"/>
      <c r="GJL44" s="28"/>
      <c r="GJM44" s="28"/>
      <c r="GJN44" s="28"/>
      <c r="GJO44" s="28"/>
      <c r="GJP44" s="28"/>
      <c r="GJQ44" s="28"/>
      <c r="GJR44" s="28"/>
      <c r="GJS44" s="28"/>
      <c r="GJT44" s="28"/>
      <c r="GJU44" s="28"/>
      <c r="GJV44" s="28"/>
      <c r="GJW44" s="28"/>
      <c r="GJX44" s="28"/>
      <c r="GJY44" s="28"/>
      <c r="GJZ44" s="28"/>
      <c r="GKA44" s="28"/>
      <c r="GKB44" s="28"/>
      <c r="GKC44" s="28"/>
      <c r="GKD44" s="28"/>
      <c r="GKE44" s="28"/>
      <c r="GKF44" s="28"/>
      <c r="GKG44" s="28"/>
      <c r="GKH44" s="28"/>
      <c r="GKI44" s="28"/>
      <c r="GKJ44" s="28"/>
      <c r="GKK44" s="28"/>
      <c r="GKL44" s="28"/>
      <c r="GKM44" s="28"/>
      <c r="GKN44" s="28"/>
      <c r="GKO44" s="28"/>
      <c r="GKP44" s="28"/>
      <c r="GKQ44" s="28"/>
      <c r="GKR44" s="28"/>
      <c r="GKS44" s="28"/>
      <c r="GKT44" s="28"/>
      <c r="GKU44" s="28"/>
      <c r="GKV44" s="28"/>
      <c r="GKW44" s="28"/>
      <c r="GKX44" s="28"/>
      <c r="GKY44" s="28"/>
      <c r="GKZ44" s="28"/>
      <c r="GLA44" s="28"/>
      <c r="GLB44" s="28"/>
      <c r="GLC44" s="28"/>
      <c r="GLD44" s="28"/>
      <c r="GLE44" s="28"/>
      <c r="GLF44" s="28"/>
      <c r="GLG44" s="28"/>
      <c r="GLH44" s="28"/>
      <c r="GLI44" s="28"/>
      <c r="GLJ44" s="28"/>
      <c r="GLK44" s="28"/>
      <c r="GLL44" s="28"/>
      <c r="GLM44" s="28"/>
      <c r="GLN44" s="28"/>
      <c r="GLO44" s="28"/>
      <c r="GLP44" s="28"/>
      <c r="GLQ44" s="28"/>
      <c r="GLR44" s="28"/>
      <c r="GLS44" s="28"/>
      <c r="GLT44" s="28"/>
      <c r="GLU44" s="28"/>
      <c r="GLV44" s="28"/>
      <c r="GLW44" s="28"/>
      <c r="GLX44" s="28"/>
      <c r="GLY44" s="28"/>
      <c r="GLZ44" s="28"/>
      <c r="GMA44" s="28"/>
      <c r="GMB44" s="28"/>
      <c r="GMC44" s="28"/>
      <c r="GMD44" s="28"/>
      <c r="GME44" s="28"/>
      <c r="GMF44" s="28"/>
      <c r="GMG44" s="28"/>
      <c r="GMH44" s="28"/>
      <c r="GMI44" s="28"/>
      <c r="GMJ44" s="28"/>
      <c r="GMK44" s="28"/>
      <c r="GML44" s="28"/>
      <c r="GMM44" s="28"/>
      <c r="GMN44" s="28"/>
      <c r="GMO44" s="28"/>
      <c r="GMP44" s="28"/>
      <c r="GMQ44" s="28"/>
      <c r="GMR44" s="28"/>
      <c r="GMS44" s="28"/>
      <c r="GMT44" s="28"/>
      <c r="GMU44" s="28"/>
      <c r="GMV44" s="28"/>
      <c r="GMW44" s="28"/>
      <c r="GMX44" s="28"/>
      <c r="GMY44" s="28"/>
      <c r="GMZ44" s="28"/>
      <c r="GNA44" s="28"/>
      <c r="GNB44" s="28"/>
      <c r="GNC44" s="28"/>
      <c r="GND44" s="28"/>
      <c r="GNE44" s="28"/>
      <c r="GNF44" s="28"/>
      <c r="GNG44" s="28"/>
      <c r="GNH44" s="28"/>
      <c r="GNI44" s="28"/>
      <c r="GNJ44" s="28"/>
      <c r="GNK44" s="28"/>
      <c r="GNL44" s="28"/>
      <c r="GNM44" s="28"/>
      <c r="GNN44" s="28"/>
      <c r="GNO44" s="28"/>
      <c r="GNP44" s="28"/>
      <c r="GNQ44" s="28"/>
      <c r="GNR44" s="28"/>
      <c r="GNS44" s="28"/>
      <c r="GNT44" s="28"/>
      <c r="GNU44" s="28"/>
      <c r="GNV44" s="28"/>
      <c r="GNW44" s="28"/>
      <c r="GNX44" s="28"/>
      <c r="GNY44" s="28"/>
      <c r="GNZ44" s="28"/>
      <c r="GOA44" s="28"/>
      <c r="GOB44" s="28"/>
      <c r="GOC44" s="28"/>
      <c r="GOD44" s="28"/>
      <c r="GOE44" s="28"/>
      <c r="GOF44" s="28"/>
      <c r="GOG44" s="28"/>
      <c r="GOH44" s="28"/>
      <c r="GOI44" s="28"/>
      <c r="GOJ44" s="28"/>
      <c r="GOK44" s="28"/>
      <c r="GOL44" s="28"/>
      <c r="GOM44" s="28"/>
      <c r="GON44" s="28"/>
      <c r="GOO44" s="28"/>
      <c r="GOP44" s="28"/>
      <c r="GOQ44" s="28"/>
      <c r="GOR44" s="28"/>
      <c r="GOS44" s="28"/>
      <c r="GOT44" s="28"/>
      <c r="GOU44" s="28"/>
      <c r="GOV44" s="28"/>
      <c r="GOW44" s="28"/>
      <c r="GOX44" s="28"/>
      <c r="GOY44" s="28"/>
      <c r="GOZ44" s="28"/>
      <c r="GPA44" s="28"/>
      <c r="GPB44" s="28"/>
      <c r="GPC44" s="28"/>
      <c r="GPD44" s="28"/>
      <c r="GPE44" s="28"/>
      <c r="GPF44" s="28"/>
      <c r="GPG44" s="28"/>
      <c r="GPH44" s="28"/>
      <c r="GPI44" s="28"/>
      <c r="GPJ44" s="28"/>
      <c r="GPK44" s="28"/>
      <c r="GPL44" s="28"/>
      <c r="GPM44" s="28"/>
      <c r="GPN44" s="28"/>
      <c r="GPO44" s="28"/>
      <c r="GPP44" s="28"/>
      <c r="GPQ44" s="28"/>
      <c r="GPR44" s="28"/>
      <c r="GPS44" s="28"/>
      <c r="GPT44" s="28"/>
      <c r="GPU44" s="28"/>
      <c r="GPV44" s="28"/>
      <c r="GPW44" s="28"/>
      <c r="GPX44" s="28"/>
      <c r="GPY44" s="28"/>
      <c r="GPZ44" s="28"/>
      <c r="GQA44" s="28"/>
      <c r="GQB44" s="28"/>
      <c r="GQC44" s="28"/>
      <c r="GQD44" s="28"/>
      <c r="GQE44" s="28"/>
      <c r="GQF44" s="28"/>
      <c r="GQG44" s="28"/>
      <c r="GQH44" s="28"/>
      <c r="GQI44" s="28"/>
      <c r="GQJ44" s="28"/>
      <c r="GQK44" s="28"/>
      <c r="GQL44" s="28"/>
      <c r="GQM44" s="28"/>
      <c r="GQN44" s="28"/>
      <c r="GQO44" s="28"/>
      <c r="GQP44" s="28"/>
      <c r="GQQ44" s="28"/>
      <c r="GQR44" s="28"/>
      <c r="GQS44" s="28"/>
      <c r="GQT44" s="28"/>
      <c r="GQU44" s="28"/>
      <c r="GQV44" s="28"/>
      <c r="GQW44" s="28"/>
      <c r="GQX44" s="28"/>
      <c r="GQY44" s="28"/>
      <c r="GQZ44" s="28"/>
      <c r="GRA44" s="28"/>
      <c r="GRB44" s="28"/>
      <c r="GRC44" s="28"/>
      <c r="GRD44" s="28"/>
      <c r="GRE44" s="28"/>
      <c r="GRF44" s="28"/>
      <c r="GRG44" s="28"/>
      <c r="GRH44" s="28"/>
      <c r="GRI44" s="28"/>
      <c r="GRJ44" s="28"/>
      <c r="GRK44" s="28"/>
      <c r="GRL44" s="28"/>
      <c r="GRM44" s="28"/>
      <c r="GRN44" s="28"/>
      <c r="GRO44" s="28"/>
      <c r="GRP44" s="28"/>
      <c r="GRQ44" s="28"/>
      <c r="GRR44" s="28"/>
      <c r="GRS44" s="28"/>
      <c r="GRT44" s="28"/>
      <c r="GRU44" s="28"/>
      <c r="GRV44" s="28"/>
      <c r="GRW44" s="28"/>
      <c r="GRX44" s="28"/>
      <c r="GRY44" s="28"/>
      <c r="GRZ44" s="28"/>
      <c r="GSA44" s="28"/>
      <c r="GSB44" s="28"/>
      <c r="GSC44" s="28"/>
      <c r="GSD44" s="28"/>
      <c r="GSE44" s="28"/>
      <c r="GSF44" s="28"/>
      <c r="GSG44" s="28"/>
      <c r="GSH44" s="28"/>
      <c r="GSI44" s="28"/>
      <c r="GSJ44" s="28"/>
      <c r="GSK44" s="28"/>
      <c r="GSL44" s="28"/>
      <c r="GSM44" s="28"/>
      <c r="GSN44" s="28"/>
      <c r="GSO44" s="28"/>
      <c r="GSP44" s="28"/>
      <c r="GSQ44" s="28"/>
      <c r="GSR44" s="28"/>
      <c r="GSS44" s="28"/>
      <c r="GST44" s="28"/>
      <c r="GSU44" s="28"/>
      <c r="GSV44" s="28"/>
      <c r="GSW44" s="28"/>
      <c r="GSX44" s="28"/>
      <c r="GSY44" s="28"/>
      <c r="GSZ44" s="28"/>
      <c r="GTA44" s="28"/>
      <c r="GTB44" s="28"/>
      <c r="GTC44" s="28"/>
      <c r="GTD44" s="28"/>
      <c r="GTE44" s="28"/>
      <c r="GTF44" s="28"/>
      <c r="GTG44" s="28"/>
      <c r="GTH44" s="28"/>
      <c r="GTI44" s="28"/>
      <c r="GTJ44" s="28"/>
      <c r="GTK44" s="28"/>
      <c r="GTL44" s="28"/>
      <c r="GTM44" s="28"/>
      <c r="GTN44" s="28"/>
      <c r="GTO44" s="28"/>
      <c r="GTP44" s="28"/>
      <c r="GTQ44" s="28"/>
      <c r="GTR44" s="28"/>
      <c r="GTS44" s="28"/>
      <c r="GTT44" s="28"/>
      <c r="GTU44" s="28"/>
      <c r="GTV44" s="28"/>
      <c r="GTW44" s="28"/>
      <c r="GTX44" s="28"/>
      <c r="GTY44" s="28"/>
      <c r="GTZ44" s="28"/>
      <c r="GUA44" s="28"/>
      <c r="GUB44" s="28"/>
      <c r="GUC44" s="28"/>
      <c r="GUD44" s="28"/>
      <c r="GUE44" s="28"/>
      <c r="GUF44" s="28"/>
      <c r="GUG44" s="28"/>
      <c r="GUH44" s="28"/>
      <c r="GUI44" s="28"/>
      <c r="GUJ44" s="28"/>
      <c r="GUK44" s="28"/>
      <c r="GUL44" s="28"/>
      <c r="GUM44" s="28"/>
      <c r="GUN44" s="28"/>
      <c r="GUO44" s="28"/>
      <c r="GUP44" s="28"/>
      <c r="GUQ44" s="28"/>
      <c r="GUR44" s="28"/>
      <c r="GUS44" s="28"/>
      <c r="GUT44" s="28"/>
      <c r="GUU44" s="28"/>
      <c r="GUV44" s="28"/>
      <c r="GUW44" s="28"/>
      <c r="GUX44" s="28"/>
      <c r="GUY44" s="28"/>
      <c r="GUZ44" s="28"/>
      <c r="GVA44" s="28"/>
      <c r="GVB44" s="28"/>
      <c r="GVC44" s="28"/>
      <c r="GVD44" s="28"/>
      <c r="GVE44" s="28"/>
      <c r="GVF44" s="28"/>
      <c r="GVG44" s="28"/>
      <c r="GVH44" s="28"/>
      <c r="GVI44" s="28"/>
      <c r="GVJ44" s="28"/>
      <c r="GVK44" s="28"/>
      <c r="GVL44" s="28"/>
      <c r="GVM44" s="28"/>
      <c r="GVN44" s="28"/>
      <c r="GVO44" s="28"/>
      <c r="GVP44" s="28"/>
      <c r="GVQ44" s="28"/>
      <c r="GVR44" s="28"/>
      <c r="GVS44" s="28"/>
      <c r="GVT44" s="28"/>
      <c r="GVU44" s="28"/>
      <c r="GVV44" s="28"/>
      <c r="GVW44" s="28"/>
      <c r="GVX44" s="28"/>
      <c r="GVY44" s="28"/>
      <c r="GVZ44" s="28"/>
      <c r="GWA44" s="28"/>
      <c r="GWB44" s="28"/>
      <c r="GWC44" s="28"/>
      <c r="GWD44" s="28"/>
      <c r="GWE44" s="28"/>
      <c r="GWF44" s="28"/>
      <c r="GWG44" s="28"/>
      <c r="GWH44" s="28"/>
      <c r="GWI44" s="28"/>
      <c r="GWJ44" s="28"/>
      <c r="GWK44" s="28"/>
      <c r="GWL44" s="28"/>
      <c r="GWM44" s="28"/>
      <c r="GWN44" s="28"/>
      <c r="GWO44" s="28"/>
      <c r="GWP44" s="28"/>
      <c r="GWQ44" s="28"/>
      <c r="GWR44" s="28"/>
      <c r="GWS44" s="28"/>
      <c r="GWT44" s="28"/>
      <c r="GWU44" s="28"/>
      <c r="GWV44" s="28"/>
      <c r="GWW44" s="28"/>
      <c r="GWX44" s="28"/>
      <c r="GWY44" s="28"/>
      <c r="GWZ44" s="28"/>
      <c r="GXA44" s="28"/>
      <c r="GXB44" s="28"/>
      <c r="GXC44" s="28"/>
      <c r="GXD44" s="28"/>
      <c r="GXE44" s="28"/>
      <c r="GXF44" s="28"/>
      <c r="GXG44" s="28"/>
      <c r="GXH44" s="28"/>
      <c r="GXI44" s="28"/>
      <c r="GXJ44" s="28"/>
      <c r="GXK44" s="28"/>
      <c r="GXL44" s="28"/>
      <c r="GXM44" s="28"/>
      <c r="GXN44" s="28"/>
      <c r="GXO44" s="28"/>
      <c r="GXP44" s="28"/>
      <c r="GXQ44" s="28"/>
      <c r="GXR44" s="28"/>
      <c r="GXS44" s="28"/>
      <c r="GXT44" s="28"/>
      <c r="GXU44" s="28"/>
      <c r="GXV44" s="28"/>
      <c r="GXW44" s="28"/>
      <c r="GXX44" s="28"/>
      <c r="GXY44" s="28"/>
      <c r="GXZ44" s="28"/>
      <c r="GYA44" s="28"/>
      <c r="GYB44" s="28"/>
      <c r="GYC44" s="28"/>
      <c r="GYD44" s="28"/>
      <c r="GYE44" s="28"/>
      <c r="GYF44" s="28"/>
      <c r="GYG44" s="28"/>
      <c r="GYH44" s="28"/>
      <c r="GYI44" s="28"/>
      <c r="GYJ44" s="28"/>
      <c r="GYK44" s="28"/>
      <c r="GYL44" s="28"/>
      <c r="GYM44" s="28"/>
      <c r="GYN44" s="28"/>
      <c r="GYO44" s="28"/>
      <c r="GYP44" s="28"/>
      <c r="GYQ44" s="28"/>
      <c r="GYR44" s="28"/>
      <c r="GYS44" s="28"/>
      <c r="GYT44" s="28"/>
      <c r="GYU44" s="28"/>
      <c r="GYV44" s="28"/>
      <c r="GYW44" s="28"/>
      <c r="GYX44" s="28"/>
      <c r="GYY44" s="28"/>
      <c r="GYZ44" s="28"/>
      <c r="GZA44" s="28"/>
      <c r="GZB44" s="28"/>
      <c r="GZC44" s="28"/>
      <c r="GZD44" s="28"/>
      <c r="GZE44" s="28"/>
      <c r="GZF44" s="28"/>
      <c r="GZG44" s="28"/>
      <c r="GZH44" s="28"/>
      <c r="GZI44" s="28"/>
      <c r="GZJ44" s="28"/>
      <c r="GZK44" s="28"/>
      <c r="GZL44" s="28"/>
      <c r="GZM44" s="28"/>
      <c r="GZN44" s="28"/>
      <c r="GZO44" s="28"/>
      <c r="GZP44" s="28"/>
      <c r="GZQ44" s="28"/>
      <c r="GZR44" s="28"/>
      <c r="GZS44" s="28"/>
      <c r="GZT44" s="28"/>
      <c r="GZU44" s="28"/>
      <c r="GZV44" s="28"/>
      <c r="GZW44" s="28"/>
      <c r="GZX44" s="28"/>
      <c r="GZY44" s="28"/>
      <c r="GZZ44" s="28"/>
      <c r="HAA44" s="28"/>
      <c r="HAB44" s="28"/>
      <c r="HAC44" s="28"/>
      <c r="HAD44" s="28"/>
      <c r="HAE44" s="28"/>
      <c r="HAF44" s="28"/>
      <c r="HAG44" s="28"/>
      <c r="HAH44" s="28"/>
      <c r="HAI44" s="28"/>
      <c r="HAJ44" s="28"/>
      <c r="HAK44" s="28"/>
      <c r="HAL44" s="28"/>
      <c r="HAM44" s="28"/>
      <c r="HAN44" s="28"/>
      <c r="HAO44" s="28"/>
      <c r="HAP44" s="28"/>
      <c r="HAQ44" s="28"/>
      <c r="HAR44" s="28"/>
      <c r="HAS44" s="28"/>
      <c r="HAT44" s="28"/>
      <c r="HAU44" s="28"/>
      <c r="HAV44" s="28"/>
      <c r="HAW44" s="28"/>
      <c r="HAX44" s="28"/>
      <c r="HAY44" s="28"/>
      <c r="HAZ44" s="28"/>
      <c r="HBA44" s="28"/>
      <c r="HBB44" s="28"/>
      <c r="HBC44" s="28"/>
      <c r="HBD44" s="28"/>
      <c r="HBE44" s="28"/>
      <c r="HBF44" s="28"/>
      <c r="HBG44" s="28"/>
      <c r="HBH44" s="28"/>
      <c r="HBI44" s="28"/>
      <c r="HBJ44" s="28"/>
      <c r="HBK44" s="28"/>
      <c r="HBL44" s="28"/>
      <c r="HBM44" s="28"/>
      <c r="HBN44" s="28"/>
      <c r="HBO44" s="28"/>
      <c r="HBP44" s="28"/>
      <c r="HBQ44" s="28"/>
      <c r="HBR44" s="28"/>
      <c r="HBS44" s="28"/>
      <c r="HBT44" s="28"/>
      <c r="HBU44" s="28"/>
      <c r="HBV44" s="28"/>
      <c r="HBW44" s="28"/>
      <c r="HBX44" s="28"/>
      <c r="HBY44" s="28"/>
      <c r="HBZ44" s="28"/>
      <c r="HCA44" s="28"/>
      <c r="HCB44" s="28"/>
      <c r="HCC44" s="28"/>
      <c r="HCD44" s="28"/>
      <c r="HCE44" s="28"/>
      <c r="HCF44" s="28"/>
      <c r="HCG44" s="28"/>
      <c r="HCH44" s="28"/>
      <c r="HCI44" s="28"/>
      <c r="HCJ44" s="28"/>
      <c r="HCK44" s="28"/>
      <c r="HCL44" s="28"/>
      <c r="HCM44" s="28"/>
      <c r="HCN44" s="28"/>
      <c r="HCO44" s="28"/>
      <c r="HCP44" s="28"/>
      <c r="HCQ44" s="28"/>
      <c r="HCR44" s="28"/>
      <c r="HCS44" s="28"/>
      <c r="HCT44" s="28"/>
      <c r="HCU44" s="28"/>
      <c r="HCV44" s="28"/>
      <c r="HCW44" s="28"/>
      <c r="HCX44" s="28"/>
      <c r="HCY44" s="28"/>
      <c r="HCZ44" s="28"/>
      <c r="HDA44" s="28"/>
      <c r="HDB44" s="28"/>
      <c r="HDC44" s="28"/>
      <c r="HDD44" s="28"/>
      <c r="HDE44" s="28"/>
      <c r="HDF44" s="28"/>
      <c r="HDG44" s="28"/>
      <c r="HDH44" s="28"/>
      <c r="HDI44" s="28"/>
      <c r="HDJ44" s="28"/>
      <c r="HDK44" s="28"/>
      <c r="HDL44" s="28"/>
      <c r="HDM44" s="28"/>
      <c r="HDN44" s="28"/>
      <c r="HDO44" s="28"/>
      <c r="HDP44" s="28"/>
      <c r="HDQ44" s="28"/>
      <c r="HDR44" s="28"/>
      <c r="HDS44" s="28"/>
      <c r="HDT44" s="28"/>
      <c r="HDU44" s="28"/>
      <c r="HDV44" s="28"/>
      <c r="HDW44" s="28"/>
      <c r="HDX44" s="28"/>
      <c r="HDY44" s="28"/>
      <c r="HDZ44" s="28"/>
      <c r="HEA44" s="28"/>
      <c r="HEB44" s="28"/>
      <c r="HEC44" s="28"/>
      <c r="HED44" s="28"/>
      <c r="HEE44" s="28"/>
      <c r="HEF44" s="28"/>
      <c r="HEG44" s="28"/>
      <c r="HEH44" s="28"/>
      <c r="HEI44" s="28"/>
      <c r="HEJ44" s="28"/>
      <c r="HEK44" s="28"/>
      <c r="HEL44" s="28"/>
      <c r="HEM44" s="28"/>
      <c r="HEN44" s="28"/>
      <c r="HEO44" s="28"/>
      <c r="HEP44" s="28"/>
      <c r="HEQ44" s="28"/>
      <c r="HER44" s="28"/>
      <c r="HES44" s="28"/>
      <c r="HET44" s="28"/>
      <c r="HEU44" s="28"/>
      <c r="HEV44" s="28"/>
      <c r="HEW44" s="28"/>
      <c r="HEX44" s="28"/>
      <c r="HEY44" s="28"/>
      <c r="HEZ44" s="28"/>
      <c r="HFA44" s="28"/>
      <c r="HFB44" s="28"/>
      <c r="HFC44" s="28"/>
      <c r="HFD44" s="28"/>
      <c r="HFE44" s="28"/>
      <c r="HFF44" s="28"/>
      <c r="HFG44" s="28"/>
      <c r="HFH44" s="28"/>
      <c r="HFI44" s="28"/>
      <c r="HFJ44" s="28"/>
      <c r="HFK44" s="28"/>
      <c r="HFL44" s="28"/>
      <c r="HFM44" s="28"/>
      <c r="HFN44" s="28"/>
      <c r="HFO44" s="28"/>
      <c r="HFP44" s="28"/>
      <c r="HFQ44" s="28"/>
      <c r="HFR44" s="28"/>
      <c r="HFS44" s="28"/>
      <c r="HFT44" s="28"/>
      <c r="HFU44" s="28"/>
      <c r="HFV44" s="28"/>
      <c r="HFW44" s="28"/>
      <c r="HFX44" s="28"/>
      <c r="HFY44" s="28"/>
      <c r="HFZ44" s="28"/>
      <c r="HGA44" s="28"/>
      <c r="HGB44" s="28"/>
      <c r="HGC44" s="28"/>
      <c r="HGD44" s="28"/>
      <c r="HGE44" s="28"/>
      <c r="HGF44" s="28"/>
      <c r="HGG44" s="28"/>
      <c r="HGH44" s="28"/>
      <c r="HGI44" s="28"/>
      <c r="HGJ44" s="28"/>
      <c r="HGK44" s="28"/>
      <c r="HGL44" s="28"/>
      <c r="HGM44" s="28"/>
      <c r="HGN44" s="28"/>
      <c r="HGO44" s="28"/>
      <c r="HGP44" s="28"/>
      <c r="HGQ44" s="28"/>
      <c r="HGR44" s="28"/>
      <c r="HGS44" s="28"/>
      <c r="HGT44" s="28"/>
      <c r="HGU44" s="28"/>
      <c r="HGV44" s="28"/>
      <c r="HGW44" s="28"/>
      <c r="HGX44" s="28"/>
      <c r="HGY44" s="28"/>
      <c r="HGZ44" s="28"/>
      <c r="HHA44" s="28"/>
      <c r="HHB44" s="28"/>
      <c r="HHC44" s="28"/>
      <c r="HHD44" s="28"/>
      <c r="HHE44" s="28"/>
      <c r="HHF44" s="28"/>
      <c r="HHG44" s="28"/>
      <c r="HHH44" s="28"/>
      <c r="HHI44" s="28"/>
      <c r="HHJ44" s="28"/>
      <c r="HHK44" s="28"/>
      <c r="HHL44" s="28"/>
      <c r="HHM44" s="28"/>
      <c r="HHN44" s="28"/>
      <c r="HHO44" s="28"/>
      <c r="HHP44" s="28"/>
      <c r="HHQ44" s="28"/>
      <c r="HHR44" s="28"/>
      <c r="HHS44" s="28"/>
      <c r="HHT44" s="28"/>
      <c r="HHU44" s="28"/>
      <c r="HHV44" s="28"/>
      <c r="HHW44" s="28"/>
      <c r="HHX44" s="28"/>
      <c r="HHY44" s="28"/>
      <c r="HHZ44" s="28"/>
      <c r="HIA44" s="28"/>
      <c r="HIB44" s="28"/>
      <c r="HIC44" s="28"/>
      <c r="HID44" s="28"/>
      <c r="HIE44" s="28"/>
      <c r="HIF44" s="28"/>
      <c r="HIG44" s="28"/>
      <c r="HIH44" s="28"/>
      <c r="HII44" s="28"/>
      <c r="HIJ44" s="28"/>
      <c r="HIK44" s="28"/>
      <c r="HIL44" s="28"/>
      <c r="HIM44" s="28"/>
      <c r="HIN44" s="28"/>
      <c r="HIO44" s="28"/>
      <c r="HIP44" s="28"/>
      <c r="HIQ44" s="28"/>
      <c r="HIR44" s="28"/>
      <c r="HIS44" s="28"/>
      <c r="HIT44" s="28"/>
      <c r="HIU44" s="28"/>
      <c r="HIV44" s="28"/>
      <c r="HIW44" s="28"/>
      <c r="HIX44" s="28"/>
      <c r="HIY44" s="28"/>
      <c r="HIZ44" s="28"/>
      <c r="HJA44" s="28"/>
      <c r="HJB44" s="28"/>
      <c r="HJC44" s="28"/>
      <c r="HJD44" s="28"/>
      <c r="HJE44" s="28"/>
      <c r="HJF44" s="28"/>
      <c r="HJG44" s="28"/>
      <c r="HJH44" s="28"/>
      <c r="HJI44" s="28"/>
      <c r="HJJ44" s="28"/>
      <c r="HJK44" s="28"/>
      <c r="HJL44" s="28"/>
      <c r="HJM44" s="28"/>
      <c r="HJN44" s="28"/>
      <c r="HJO44" s="28"/>
      <c r="HJP44" s="28"/>
      <c r="HJQ44" s="28"/>
      <c r="HJR44" s="28"/>
      <c r="HJS44" s="28"/>
      <c r="HJT44" s="28"/>
      <c r="HJU44" s="28"/>
      <c r="HJV44" s="28"/>
      <c r="HJW44" s="28"/>
      <c r="HJX44" s="28"/>
      <c r="HJY44" s="28"/>
      <c r="HJZ44" s="28"/>
      <c r="HKA44" s="28"/>
      <c r="HKB44" s="28"/>
      <c r="HKC44" s="28"/>
      <c r="HKD44" s="28"/>
      <c r="HKE44" s="28"/>
      <c r="HKF44" s="28"/>
      <c r="HKG44" s="28"/>
      <c r="HKH44" s="28"/>
      <c r="HKI44" s="28"/>
      <c r="HKJ44" s="28"/>
      <c r="HKK44" s="28"/>
      <c r="HKL44" s="28"/>
      <c r="HKM44" s="28"/>
      <c r="HKN44" s="28"/>
      <c r="HKO44" s="28"/>
      <c r="HKP44" s="28"/>
      <c r="HKQ44" s="28"/>
      <c r="HKR44" s="28"/>
      <c r="HKS44" s="28"/>
      <c r="HKT44" s="28"/>
      <c r="HKU44" s="28"/>
      <c r="HKV44" s="28"/>
      <c r="HKW44" s="28"/>
      <c r="HKX44" s="28"/>
      <c r="HKY44" s="28"/>
      <c r="HKZ44" s="28"/>
      <c r="HLA44" s="28"/>
      <c r="HLB44" s="28"/>
      <c r="HLC44" s="28"/>
      <c r="HLD44" s="28"/>
      <c r="HLE44" s="28"/>
      <c r="HLF44" s="28"/>
      <c r="HLG44" s="28"/>
      <c r="HLH44" s="28"/>
      <c r="HLI44" s="28"/>
      <c r="HLJ44" s="28"/>
      <c r="HLK44" s="28"/>
      <c r="HLL44" s="28"/>
      <c r="HLM44" s="28"/>
      <c r="HLN44" s="28"/>
      <c r="HLO44" s="28"/>
      <c r="HLP44" s="28"/>
      <c r="HLQ44" s="28"/>
      <c r="HLR44" s="28"/>
      <c r="HLS44" s="28"/>
      <c r="HLT44" s="28"/>
      <c r="HLU44" s="28"/>
      <c r="HLV44" s="28"/>
      <c r="HLW44" s="28"/>
      <c r="HLX44" s="28"/>
      <c r="HLY44" s="28"/>
      <c r="HLZ44" s="28"/>
      <c r="HMA44" s="28"/>
      <c r="HMB44" s="28"/>
      <c r="HMC44" s="28"/>
      <c r="HMD44" s="28"/>
      <c r="HME44" s="28"/>
      <c r="HMF44" s="28"/>
      <c r="HMG44" s="28"/>
      <c r="HMH44" s="28"/>
      <c r="HMI44" s="28"/>
      <c r="HMJ44" s="28"/>
      <c r="HMK44" s="28"/>
      <c r="HML44" s="28"/>
      <c r="HMM44" s="28"/>
      <c r="HMN44" s="28"/>
      <c r="HMO44" s="28"/>
      <c r="HMP44" s="28"/>
      <c r="HMQ44" s="28"/>
      <c r="HMR44" s="28"/>
      <c r="HMS44" s="28"/>
      <c r="HMT44" s="28"/>
      <c r="HMU44" s="28"/>
      <c r="HMV44" s="28"/>
      <c r="HMW44" s="28"/>
      <c r="HMX44" s="28"/>
      <c r="HMY44" s="28"/>
      <c r="HMZ44" s="28"/>
      <c r="HNA44" s="28"/>
      <c r="HNB44" s="28"/>
      <c r="HNC44" s="28"/>
      <c r="HND44" s="28"/>
      <c r="HNE44" s="28"/>
      <c r="HNF44" s="28"/>
      <c r="HNG44" s="28"/>
      <c r="HNH44" s="28"/>
      <c r="HNI44" s="28"/>
      <c r="HNJ44" s="28"/>
      <c r="HNK44" s="28"/>
      <c r="HNL44" s="28"/>
      <c r="HNM44" s="28"/>
      <c r="HNN44" s="28"/>
      <c r="HNO44" s="28"/>
      <c r="HNP44" s="28"/>
      <c r="HNQ44" s="28"/>
      <c r="HNR44" s="28"/>
      <c r="HNS44" s="28"/>
      <c r="HNT44" s="28"/>
      <c r="HNU44" s="28"/>
      <c r="HNV44" s="28"/>
      <c r="HNW44" s="28"/>
      <c r="HNX44" s="28"/>
      <c r="HNY44" s="28"/>
      <c r="HNZ44" s="28"/>
      <c r="HOA44" s="28"/>
      <c r="HOB44" s="28"/>
      <c r="HOC44" s="28"/>
      <c r="HOD44" s="28"/>
      <c r="HOE44" s="28"/>
      <c r="HOF44" s="28"/>
      <c r="HOG44" s="28"/>
      <c r="HOH44" s="28"/>
      <c r="HOI44" s="28"/>
      <c r="HOJ44" s="28"/>
      <c r="HOK44" s="28"/>
      <c r="HOL44" s="28"/>
      <c r="HOM44" s="28"/>
      <c r="HON44" s="28"/>
      <c r="HOO44" s="28"/>
      <c r="HOP44" s="28"/>
      <c r="HOQ44" s="28"/>
      <c r="HOR44" s="28"/>
      <c r="HOS44" s="28"/>
      <c r="HOT44" s="28"/>
      <c r="HOU44" s="28"/>
      <c r="HOV44" s="28"/>
      <c r="HOW44" s="28"/>
      <c r="HOX44" s="28"/>
      <c r="HOY44" s="28"/>
      <c r="HOZ44" s="28"/>
      <c r="HPA44" s="28"/>
      <c r="HPB44" s="28"/>
      <c r="HPC44" s="28"/>
      <c r="HPD44" s="28"/>
      <c r="HPE44" s="28"/>
      <c r="HPF44" s="28"/>
      <c r="HPG44" s="28"/>
      <c r="HPH44" s="28"/>
      <c r="HPI44" s="28"/>
      <c r="HPJ44" s="28"/>
      <c r="HPK44" s="28"/>
      <c r="HPL44" s="28"/>
      <c r="HPM44" s="28"/>
      <c r="HPN44" s="28"/>
      <c r="HPO44" s="28"/>
      <c r="HPP44" s="28"/>
      <c r="HPQ44" s="28"/>
      <c r="HPR44" s="28"/>
      <c r="HPS44" s="28"/>
      <c r="HPT44" s="28"/>
      <c r="HPU44" s="28"/>
      <c r="HPV44" s="28"/>
      <c r="HPW44" s="28"/>
      <c r="HPX44" s="28"/>
      <c r="HPY44" s="28"/>
      <c r="HPZ44" s="28"/>
      <c r="HQA44" s="28"/>
      <c r="HQB44" s="28"/>
      <c r="HQC44" s="28"/>
      <c r="HQD44" s="28"/>
      <c r="HQE44" s="28"/>
      <c r="HQF44" s="28"/>
      <c r="HQG44" s="28"/>
      <c r="HQH44" s="28"/>
      <c r="HQI44" s="28"/>
      <c r="HQJ44" s="28"/>
      <c r="HQK44" s="28"/>
      <c r="HQL44" s="28"/>
      <c r="HQM44" s="28"/>
      <c r="HQN44" s="28"/>
      <c r="HQO44" s="28"/>
      <c r="HQP44" s="28"/>
      <c r="HQQ44" s="28"/>
      <c r="HQR44" s="28"/>
      <c r="HQS44" s="28"/>
      <c r="HQT44" s="28"/>
      <c r="HQU44" s="28"/>
      <c r="HQV44" s="28"/>
      <c r="HQW44" s="28"/>
      <c r="HQX44" s="28"/>
      <c r="HQY44" s="28"/>
      <c r="HQZ44" s="28"/>
      <c r="HRA44" s="28"/>
      <c r="HRB44" s="28"/>
      <c r="HRC44" s="28"/>
      <c r="HRD44" s="28"/>
      <c r="HRE44" s="28"/>
      <c r="HRF44" s="28"/>
      <c r="HRG44" s="28"/>
      <c r="HRH44" s="28"/>
      <c r="HRI44" s="28"/>
      <c r="HRJ44" s="28"/>
      <c r="HRK44" s="28"/>
      <c r="HRL44" s="28"/>
      <c r="HRM44" s="28"/>
      <c r="HRN44" s="28"/>
      <c r="HRO44" s="28"/>
      <c r="HRP44" s="28"/>
      <c r="HRQ44" s="28"/>
      <c r="HRR44" s="28"/>
      <c r="HRS44" s="28"/>
      <c r="HRT44" s="28"/>
      <c r="HRU44" s="28"/>
      <c r="HRV44" s="28"/>
      <c r="HRW44" s="28"/>
      <c r="HRX44" s="28"/>
      <c r="HRY44" s="28"/>
      <c r="HRZ44" s="28"/>
      <c r="HSA44" s="28"/>
      <c r="HSB44" s="28"/>
      <c r="HSC44" s="28"/>
      <c r="HSD44" s="28"/>
      <c r="HSE44" s="28"/>
      <c r="HSF44" s="28"/>
      <c r="HSG44" s="28"/>
      <c r="HSH44" s="28"/>
      <c r="HSI44" s="28"/>
      <c r="HSJ44" s="28"/>
      <c r="HSK44" s="28"/>
      <c r="HSL44" s="28"/>
      <c r="HSM44" s="28"/>
      <c r="HSN44" s="28"/>
      <c r="HSO44" s="28"/>
      <c r="HSP44" s="28"/>
      <c r="HSQ44" s="28"/>
      <c r="HSR44" s="28"/>
      <c r="HSS44" s="28"/>
      <c r="HST44" s="28"/>
      <c r="HSU44" s="28"/>
      <c r="HSV44" s="28"/>
      <c r="HSW44" s="28"/>
      <c r="HSX44" s="28"/>
      <c r="HSY44" s="28"/>
      <c r="HSZ44" s="28"/>
      <c r="HTA44" s="28"/>
      <c r="HTB44" s="28"/>
      <c r="HTC44" s="28"/>
      <c r="HTD44" s="28"/>
      <c r="HTE44" s="28"/>
      <c r="HTF44" s="28"/>
      <c r="HTG44" s="28"/>
      <c r="HTH44" s="28"/>
      <c r="HTI44" s="28"/>
      <c r="HTJ44" s="28"/>
      <c r="HTK44" s="28"/>
      <c r="HTL44" s="28"/>
      <c r="HTM44" s="28"/>
      <c r="HTN44" s="28"/>
      <c r="HTO44" s="28"/>
      <c r="HTP44" s="28"/>
      <c r="HTQ44" s="28"/>
      <c r="HTR44" s="28"/>
      <c r="HTS44" s="28"/>
      <c r="HTT44" s="28"/>
      <c r="HTU44" s="28"/>
      <c r="HTV44" s="28"/>
      <c r="HTW44" s="28"/>
      <c r="HTX44" s="28"/>
      <c r="HTY44" s="28"/>
      <c r="HTZ44" s="28"/>
      <c r="HUA44" s="28"/>
      <c r="HUB44" s="28"/>
      <c r="HUC44" s="28"/>
      <c r="HUD44" s="28"/>
      <c r="HUE44" s="28"/>
      <c r="HUF44" s="28"/>
      <c r="HUG44" s="28"/>
      <c r="HUH44" s="28"/>
      <c r="HUI44" s="28"/>
      <c r="HUJ44" s="28"/>
      <c r="HUK44" s="28"/>
      <c r="HUL44" s="28"/>
      <c r="HUM44" s="28"/>
      <c r="HUN44" s="28"/>
      <c r="HUO44" s="28"/>
      <c r="HUP44" s="28"/>
      <c r="HUQ44" s="28"/>
      <c r="HUR44" s="28"/>
      <c r="HUS44" s="28"/>
      <c r="HUT44" s="28"/>
      <c r="HUU44" s="28"/>
      <c r="HUV44" s="28"/>
      <c r="HUW44" s="28"/>
      <c r="HUX44" s="28"/>
      <c r="HUY44" s="28"/>
      <c r="HUZ44" s="28"/>
      <c r="HVA44" s="28"/>
      <c r="HVB44" s="28"/>
      <c r="HVC44" s="28"/>
      <c r="HVD44" s="28"/>
      <c r="HVE44" s="28"/>
      <c r="HVF44" s="28"/>
      <c r="HVG44" s="28"/>
      <c r="HVH44" s="28"/>
      <c r="HVI44" s="28"/>
      <c r="HVJ44" s="28"/>
      <c r="HVK44" s="28"/>
      <c r="HVL44" s="28"/>
      <c r="HVM44" s="28"/>
      <c r="HVN44" s="28"/>
      <c r="HVO44" s="28"/>
      <c r="HVP44" s="28"/>
      <c r="HVQ44" s="28"/>
      <c r="HVR44" s="28"/>
      <c r="HVS44" s="28"/>
      <c r="HVT44" s="28"/>
      <c r="HVU44" s="28"/>
      <c r="HVV44" s="28"/>
      <c r="HVW44" s="28"/>
      <c r="HVX44" s="28"/>
      <c r="HVY44" s="28"/>
      <c r="HVZ44" s="28"/>
      <c r="HWA44" s="28"/>
      <c r="HWB44" s="28"/>
      <c r="HWC44" s="28"/>
      <c r="HWD44" s="28"/>
      <c r="HWE44" s="28"/>
      <c r="HWF44" s="28"/>
      <c r="HWG44" s="28"/>
      <c r="HWH44" s="28"/>
      <c r="HWI44" s="28"/>
      <c r="HWJ44" s="28"/>
      <c r="HWK44" s="28"/>
      <c r="HWL44" s="28"/>
      <c r="HWM44" s="28"/>
      <c r="HWN44" s="28"/>
      <c r="HWO44" s="28"/>
      <c r="HWP44" s="28"/>
      <c r="HWQ44" s="28"/>
      <c r="HWR44" s="28"/>
      <c r="HWS44" s="28"/>
      <c r="HWT44" s="28"/>
      <c r="HWU44" s="28"/>
      <c r="HWV44" s="28"/>
      <c r="HWW44" s="28"/>
      <c r="HWX44" s="28"/>
      <c r="HWY44" s="28"/>
      <c r="HWZ44" s="28"/>
      <c r="HXA44" s="28"/>
      <c r="HXB44" s="28"/>
      <c r="HXC44" s="28"/>
      <c r="HXD44" s="28"/>
      <c r="HXE44" s="28"/>
      <c r="HXF44" s="28"/>
      <c r="HXG44" s="28"/>
      <c r="HXH44" s="28"/>
      <c r="HXI44" s="28"/>
      <c r="HXJ44" s="28"/>
      <c r="HXK44" s="28"/>
      <c r="HXL44" s="28"/>
      <c r="HXM44" s="28"/>
      <c r="HXN44" s="28"/>
      <c r="HXO44" s="28"/>
      <c r="HXP44" s="28"/>
      <c r="HXQ44" s="28"/>
      <c r="HXR44" s="28"/>
      <c r="HXS44" s="28"/>
      <c r="HXT44" s="28"/>
      <c r="HXU44" s="28"/>
      <c r="HXV44" s="28"/>
      <c r="HXW44" s="28"/>
      <c r="HXX44" s="28"/>
      <c r="HXY44" s="28"/>
      <c r="HXZ44" s="28"/>
      <c r="HYA44" s="28"/>
      <c r="HYB44" s="28"/>
      <c r="HYC44" s="28"/>
      <c r="HYD44" s="28"/>
      <c r="HYE44" s="28"/>
      <c r="HYF44" s="28"/>
      <c r="HYG44" s="28"/>
      <c r="HYH44" s="28"/>
      <c r="HYI44" s="28"/>
      <c r="HYJ44" s="28"/>
      <c r="HYK44" s="28"/>
      <c r="HYL44" s="28"/>
      <c r="HYM44" s="28"/>
      <c r="HYN44" s="28"/>
      <c r="HYO44" s="28"/>
      <c r="HYP44" s="28"/>
      <c r="HYQ44" s="28"/>
      <c r="HYR44" s="28"/>
      <c r="HYS44" s="28"/>
      <c r="HYT44" s="28"/>
      <c r="HYU44" s="28"/>
      <c r="HYV44" s="28"/>
      <c r="HYW44" s="28"/>
      <c r="HYX44" s="28"/>
      <c r="HYY44" s="28"/>
      <c r="HYZ44" s="28"/>
      <c r="HZA44" s="28"/>
      <c r="HZB44" s="28"/>
      <c r="HZC44" s="28"/>
      <c r="HZD44" s="28"/>
      <c r="HZE44" s="28"/>
      <c r="HZF44" s="28"/>
      <c r="HZG44" s="28"/>
      <c r="HZH44" s="28"/>
      <c r="HZI44" s="28"/>
      <c r="HZJ44" s="28"/>
      <c r="HZK44" s="28"/>
      <c r="HZL44" s="28"/>
      <c r="HZM44" s="28"/>
      <c r="HZN44" s="28"/>
      <c r="HZO44" s="28"/>
      <c r="HZP44" s="28"/>
      <c r="HZQ44" s="28"/>
      <c r="HZR44" s="28"/>
      <c r="HZS44" s="28"/>
      <c r="HZT44" s="28"/>
      <c r="HZU44" s="28"/>
      <c r="HZV44" s="28"/>
      <c r="HZW44" s="28"/>
      <c r="HZX44" s="28"/>
      <c r="HZY44" s="28"/>
      <c r="HZZ44" s="28"/>
      <c r="IAA44" s="28"/>
      <c r="IAB44" s="28"/>
      <c r="IAC44" s="28"/>
      <c r="IAD44" s="28"/>
      <c r="IAE44" s="28"/>
      <c r="IAF44" s="28"/>
      <c r="IAG44" s="28"/>
      <c r="IAH44" s="28"/>
      <c r="IAI44" s="28"/>
      <c r="IAJ44" s="28"/>
      <c r="IAK44" s="28"/>
      <c r="IAL44" s="28"/>
      <c r="IAM44" s="28"/>
      <c r="IAN44" s="28"/>
      <c r="IAO44" s="28"/>
      <c r="IAP44" s="28"/>
      <c r="IAQ44" s="28"/>
      <c r="IAR44" s="28"/>
      <c r="IAS44" s="28"/>
      <c r="IAT44" s="28"/>
      <c r="IAU44" s="28"/>
      <c r="IAV44" s="28"/>
      <c r="IAW44" s="28"/>
      <c r="IAX44" s="28"/>
      <c r="IAY44" s="28"/>
      <c r="IAZ44" s="28"/>
      <c r="IBA44" s="28"/>
      <c r="IBB44" s="28"/>
      <c r="IBC44" s="28"/>
      <c r="IBD44" s="28"/>
      <c r="IBE44" s="28"/>
      <c r="IBF44" s="28"/>
      <c r="IBG44" s="28"/>
      <c r="IBH44" s="28"/>
      <c r="IBI44" s="28"/>
      <c r="IBJ44" s="28"/>
      <c r="IBK44" s="28"/>
      <c r="IBL44" s="28"/>
      <c r="IBM44" s="28"/>
      <c r="IBN44" s="28"/>
      <c r="IBO44" s="28"/>
      <c r="IBP44" s="28"/>
      <c r="IBQ44" s="28"/>
      <c r="IBR44" s="28"/>
      <c r="IBS44" s="28"/>
      <c r="IBT44" s="28"/>
      <c r="IBU44" s="28"/>
      <c r="IBV44" s="28"/>
      <c r="IBW44" s="28"/>
      <c r="IBX44" s="28"/>
      <c r="IBY44" s="28"/>
      <c r="IBZ44" s="28"/>
      <c r="ICA44" s="28"/>
      <c r="ICB44" s="28"/>
      <c r="ICC44" s="28"/>
      <c r="ICD44" s="28"/>
      <c r="ICE44" s="28"/>
      <c r="ICF44" s="28"/>
      <c r="ICG44" s="28"/>
      <c r="ICH44" s="28"/>
      <c r="ICI44" s="28"/>
      <c r="ICJ44" s="28"/>
      <c r="ICK44" s="28"/>
      <c r="ICL44" s="28"/>
      <c r="ICM44" s="28"/>
      <c r="ICN44" s="28"/>
      <c r="ICO44" s="28"/>
      <c r="ICP44" s="28"/>
      <c r="ICQ44" s="28"/>
      <c r="ICR44" s="28"/>
      <c r="ICS44" s="28"/>
      <c r="ICT44" s="28"/>
      <c r="ICU44" s="28"/>
      <c r="ICV44" s="28"/>
      <c r="ICW44" s="28"/>
      <c r="ICX44" s="28"/>
      <c r="ICY44" s="28"/>
      <c r="ICZ44" s="28"/>
      <c r="IDA44" s="28"/>
      <c r="IDB44" s="28"/>
      <c r="IDC44" s="28"/>
      <c r="IDD44" s="28"/>
      <c r="IDE44" s="28"/>
      <c r="IDF44" s="28"/>
      <c r="IDG44" s="28"/>
      <c r="IDH44" s="28"/>
      <c r="IDI44" s="28"/>
      <c r="IDJ44" s="28"/>
      <c r="IDK44" s="28"/>
      <c r="IDL44" s="28"/>
      <c r="IDM44" s="28"/>
      <c r="IDN44" s="28"/>
      <c r="IDO44" s="28"/>
      <c r="IDP44" s="28"/>
      <c r="IDQ44" s="28"/>
      <c r="IDR44" s="28"/>
      <c r="IDS44" s="28"/>
      <c r="IDT44" s="28"/>
      <c r="IDU44" s="28"/>
      <c r="IDV44" s="28"/>
      <c r="IDW44" s="28"/>
      <c r="IDX44" s="28"/>
      <c r="IDY44" s="28"/>
      <c r="IDZ44" s="28"/>
      <c r="IEA44" s="28"/>
      <c r="IEB44" s="28"/>
      <c r="IEC44" s="28"/>
      <c r="IED44" s="28"/>
      <c r="IEE44" s="28"/>
      <c r="IEF44" s="28"/>
      <c r="IEG44" s="28"/>
      <c r="IEH44" s="28"/>
      <c r="IEI44" s="28"/>
      <c r="IEJ44" s="28"/>
      <c r="IEK44" s="28"/>
      <c r="IEL44" s="28"/>
      <c r="IEM44" s="28"/>
      <c r="IEN44" s="28"/>
      <c r="IEO44" s="28"/>
      <c r="IEP44" s="28"/>
      <c r="IEQ44" s="28"/>
      <c r="IER44" s="28"/>
      <c r="IES44" s="28"/>
      <c r="IET44" s="28"/>
      <c r="IEU44" s="28"/>
      <c r="IEV44" s="28"/>
      <c r="IEW44" s="28"/>
      <c r="IEX44" s="28"/>
      <c r="IEY44" s="28"/>
      <c r="IEZ44" s="28"/>
      <c r="IFA44" s="28"/>
      <c r="IFB44" s="28"/>
      <c r="IFC44" s="28"/>
      <c r="IFD44" s="28"/>
      <c r="IFE44" s="28"/>
      <c r="IFF44" s="28"/>
      <c r="IFG44" s="28"/>
      <c r="IFH44" s="28"/>
      <c r="IFI44" s="28"/>
      <c r="IFJ44" s="28"/>
      <c r="IFK44" s="28"/>
      <c r="IFL44" s="28"/>
      <c r="IFM44" s="28"/>
      <c r="IFN44" s="28"/>
      <c r="IFO44" s="28"/>
      <c r="IFP44" s="28"/>
      <c r="IFQ44" s="28"/>
      <c r="IFR44" s="28"/>
      <c r="IFS44" s="28"/>
      <c r="IFT44" s="28"/>
      <c r="IFU44" s="28"/>
      <c r="IFV44" s="28"/>
      <c r="IFW44" s="28"/>
      <c r="IFX44" s="28"/>
      <c r="IFY44" s="28"/>
      <c r="IFZ44" s="28"/>
      <c r="IGA44" s="28"/>
      <c r="IGB44" s="28"/>
      <c r="IGC44" s="28"/>
      <c r="IGD44" s="28"/>
      <c r="IGE44" s="28"/>
      <c r="IGF44" s="28"/>
      <c r="IGG44" s="28"/>
      <c r="IGH44" s="28"/>
      <c r="IGI44" s="28"/>
      <c r="IGJ44" s="28"/>
      <c r="IGK44" s="28"/>
      <c r="IGL44" s="28"/>
      <c r="IGM44" s="28"/>
      <c r="IGN44" s="28"/>
      <c r="IGO44" s="28"/>
      <c r="IGP44" s="28"/>
      <c r="IGQ44" s="28"/>
      <c r="IGR44" s="28"/>
      <c r="IGS44" s="28"/>
      <c r="IGT44" s="28"/>
      <c r="IGU44" s="28"/>
      <c r="IGV44" s="28"/>
      <c r="IGW44" s="28"/>
      <c r="IGX44" s="28"/>
      <c r="IGY44" s="28"/>
      <c r="IGZ44" s="28"/>
      <c r="IHA44" s="28"/>
      <c r="IHB44" s="28"/>
      <c r="IHC44" s="28"/>
      <c r="IHD44" s="28"/>
      <c r="IHE44" s="28"/>
      <c r="IHF44" s="28"/>
      <c r="IHG44" s="28"/>
      <c r="IHH44" s="28"/>
      <c r="IHI44" s="28"/>
      <c r="IHJ44" s="28"/>
      <c r="IHK44" s="28"/>
      <c r="IHL44" s="28"/>
      <c r="IHM44" s="28"/>
      <c r="IHN44" s="28"/>
      <c r="IHO44" s="28"/>
      <c r="IHP44" s="28"/>
      <c r="IHQ44" s="28"/>
      <c r="IHR44" s="28"/>
      <c r="IHS44" s="28"/>
      <c r="IHT44" s="28"/>
      <c r="IHU44" s="28"/>
      <c r="IHV44" s="28"/>
      <c r="IHW44" s="28"/>
      <c r="IHX44" s="28"/>
      <c r="IHY44" s="28"/>
      <c r="IHZ44" s="28"/>
      <c r="IIA44" s="28"/>
      <c r="IIB44" s="28"/>
      <c r="IIC44" s="28"/>
      <c r="IID44" s="28"/>
      <c r="IIE44" s="28"/>
      <c r="IIF44" s="28"/>
      <c r="IIG44" s="28"/>
      <c r="IIH44" s="28"/>
      <c r="III44" s="28"/>
      <c r="IIJ44" s="28"/>
      <c r="IIK44" s="28"/>
      <c r="IIL44" s="28"/>
      <c r="IIM44" s="28"/>
      <c r="IIN44" s="28"/>
      <c r="IIO44" s="28"/>
      <c r="IIP44" s="28"/>
      <c r="IIQ44" s="28"/>
      <c r="IIR44" s="28"/>
      <c r="IIS44" s="28"/>
      <c r="IIT44" s="28"/>
      <c r="IIU44" s="28"/>
      <c r="IIV44" s="28"/>
      <c r="IIW44" s="28"/>
      <c r="IIX44" s="28"/>
      <c r="IIY44" s="28"/>
      <c r="IIZ44" s="28"/>
      <c r="IJA44" s="28"/>
      <c r="IJB44" s="28"/>
      <c r="IJC44" s="28"/>
      <c r="IJD44" s="28"/>
      <c r="IJE44" s="28"/>
      <c r="IJF44" s="28"/>
      <c r="IJG44" s="28"/>
      <c r="IJH44" s="28"/>
      <c r="IJI44" s="28"/>
      <c r="IJJ44" s="28"/>
      <c r="IJK44" s="28"/>
      <c r="IJL44" s="28"/>
      <c r="IJM44" s="28"/>
      <c r="IJN44" s="28"/>
      <c r="IJO44" s="28"/>
      <c r="IJP44" s="28"/>
      <c r="IJQ44" s="28"/>
      <c r="IJR44" s="28"/>
      <c r="IJS44" s="28"/>
      <c r="IJT44" s="28"/>
      <c r="IJU44" s="28"/>
      <c r="IJV44" s="28"/>
      <c r="IJW44" s="28"/>
      <c r="IJX44" s="28"/>
      <c r="IJY44" s="28"/>
      <c r="IJZ44" s="28"/>
      <c r="IKA44" s="28"/>
      <c r="IKB44" s="28"/>
      <c r="IKC44" s="28"/>
      <c r="IKD44" s="28"/>
      <c r="IKE44" s="28"/>
      <c r="IKF44" s="28"/>
      <c r="IKG44" s="28"/>
      <c r="IKH44" s="28"/>
      <c r="IKI44" s="28"/>
      <c r="IKJ44" s="28"/>
      <c r="IKK44" s="28"/>
      <c r="IKL44" s="28"/>
      <c r="IKM44" s="28"/>
      <c r="IKN44" s="28"/>
      <c r="IKO44" s="28"/>
      <c r="IKP44" s="28"/>
      <c r="IKQ44" s="28"/>
      <c r="IKR44" s="28"/>
      <c r="IKS44" s="28"/>
      <c r="IKT44" s="28"/>
      <c r="IKU44" s="28"/>
      <c r="IKV44" s="28"/>
      <c r="IKW44" s="28"/>
      <c r="IKX44" s="28"/>
      <c r="IKY44" s="28"/>
      <c r="IKZ44" s="28"/>
      <c r="ILA44" s="28"/>
      <c r="ILB44" s="28"/>
      <c r="ILC44" s="28"/>
      <c r="ILD44" s="28"/>
      <c r="ILE44" s="28"/>
      <c r="ILF44" s="28"/>
      <c r="ILG44" s="28"/>
      <c r="ILH44" s="28"/>
      <c r="ILI44" s="28"/>
      <c r="ILJ44" s="28"/>
      <c r="ILK44" s="28"/>
      <c r="ILL44" s="28"/>
      <c r="ILM44" s="28"/>
      <c r="ILN44" s="28"/>
      <c r="ILO44" s="28"/>
      <c r="ILP44" s="28"/>
      <c r="ILQ44" s="28"/>
      <c r="ILR44" s="28"/>
      <c r="ILS44" s="28"/>
      <c r="ILT44" s="28"/>
      <c r="ILU44" s="28"/>
      <c r="ILV44" s="28"/>
      <c r="ILW44" s="28"/>
      <c r="ILX44" s="28"/>
      <c r="ILY44" s="28"/>
      <c r="ILZ44" s="28"/>
      <c r="IMA44" s="28"/>
      <c r="IMB44" s="28"/>
      <c r="IMC44" s="28"/>
      <c r="IMD44" s="28"/>
      <c r="IME44" s="28"/>
      <c r="IMF44" s="28"/>
      <c r="IMG44" s="28"/>
      <c r="IMH44" s="28"/>
      <c r="IMI44" s="28"/>
      <c r="IMJ44" s="28"/>
      <c r="IMK44" s="28"/>
      <c r="IML44" s="28"/>
      <c r="IMM44" s="28"/>
      <c r="IMN44" s="28"/>
      <c r="IMO44" s="28"/>
      <c r="IMP44" s="28"/>
      <c r="IMQ44" s="28"/>
      <c r="IMR44" s="28"/>
      <c r="IMS44" s="28"/>
      <c r="IMT44" s="28"/>
      <c r="IMU44" s="28"/>
      <c r="IMV44" s="28"/>
      <c r="IMW44" s="28"/>
      <c r="IMX44" s="28"/>
      <c r="IMY44" s="28"/>
      <c r="IMZ44" s="28"/>
      <c r="INA44" s="28"/>
      <c r="INB44" s="28"/>
      <c r="INC44" s="28"/>
      <c r="IND44" s="28"/>
      <c r="INE44" s="28"/>
      <c r="INF44" s="28"/>
      <c r="ING44" s="28"/>
      <c r="INH44" s="28"/>
      <c r="INI44" s="28"/>
      <c r="INJ44" s="28"/>
      <c r="INK44" s="28"/>
      <c r="INL44" s="28"/>
      <c r="INM44" s="28"/>
      <c r="INN44" s="28"/>
      <c r="INO44" s="28"/>
      <c r="INP44" s="28"/>
      <c r="INQ44" s="28"/>
      <c r="INR44" s="28"/>
      <c r="INS44" s="28"/>
      <c r="INT44" s="28"/>
      <c r="INU44" s="28"/>
      <c r="INV44" s="28"/>
      <c r="INW44" s="28"/>
      <c r="INX44" s="28"/>
      <c r="INY44" s="28"/>
      <c r="INZ44" s="28"/>
      <c r="IOA44" s="28"/>
      <c r="IOB44" s="28"/>
      <c r="IOC44" s="28"/>
      <c r="IOD44" s="28"/>
      <c r="IOE44" s="28"/>
      <c r="IOF44" s="28"/>
      <c r="IOG44" s="28"/>
      <c r="IOH44" s="28"/>
      <c r="IOI44" s="28"/>
      <c r="IOJ44" s="28"/>
      <c r="IOK44" s="28"/>
      <c r="IOL44" s="28"/>
      <c r="IOM44" s="28"/>
      <c r="ION44" s="28"/>
      <c r="IOO44" s="28"/>
      <c r="IOP44" s="28"/>
      <c r="IOQ44" s="28"/>
      <c r="IOR44" s="28"/>
      <c r="IOS44" s="28"/>
      <c r="IOT44" s="28"/>
      <c r="IOU44" s="28"/>
      <c r="IOV44" s="28"/>
      <c r="IOW44" s="28"/>
      <c r="IOX44" s="28"/>
      <c r="IOY44" s="28"/>
      <c r="IOZ44" s="28"/>
      <c r="IPA44" s="28"/>
      <c r="IPB44" s="28"/>
      <c r="IPC44" s="28"/>
      <c r="IPD44" s="28"/>
      <c r="IPE44" s="28"/>
      <c r="IPF44" s="28"/>
      <c r="IPG44" s="28"/>
      <c r="IPH44" s="28"/>
      <c r="IPI44" s="28"/>
      <c r="IPJ44" s="28"/>
      <c r="IPK44" s="28"/>
      <c r="IPL44" s="28"/>
      <c r="IPM44" s="28"/>
      <c r="IPN44" s="28"/>
      <c r="IPO44" s="28"/>
      <c r="IPP44" s="28"/>
      <c r="IPQ44" s="28"/>
      <c r="IPR44" s="28"/>
      <c r="IPS44" s="28"/>
      <c r="IPT44" s="28"/>
      <c r="IPU44" s="28"/>
      <c r="IPV44" s="28"/>
      <c r="IPW44" s="28"/>
      <c r="IPX44" s="28"/>
      <c r="IPY44" s="28"/>
      <c r="IPZ44" s="28"/>
      <c r="IQA44" s="28"/>
      <c r="IQB44" s="28"/>
      <c r="IQC44" s="28"/>
      <c r="IQD44" s="28"/>
      <c r="IQE44" s="28"/>
      <c r="IQF44" s="28"/>
      <c r="IQG44" s="28"/>
      <c r="IQH44" s="28"/>
      <c r="IQI44" s="28"/>
      <c r="IQJ44" s="28"/>
      <c r="IQK44" s="28"/>
      <c r="IQL44" s="28"/>
      <c r="IQM44" s="28"/>
      <c r="IQN44" s="28"/>
      <c r="IQO44" s="28"/>
      <c r="IQP44" s="28"/>
      <c r="IQQ44" s="28"/>
      <c r="IQR44" s="28"/>
      <c r="IQS44" s="28"/>
      <c r="IQT44" s="28"/>
      <c r="IQU44" s="28"/>
      <c r="IQV44" s="28"/>
      <c r="IQW44" s="28"/>
      <c r="IQX44" s="28"/>
      <c r="IQY44" s="28"/>
      <c r="IQZ44" s="28"/>
      <c r="IRA44" s="28"/>
      <c r="IRB44" s="28"/>
      <c r="IRC44" s="28"/>
      <c r="IRD44" s="28"/>
      <c r="IRE44" s="28"/>
      <c r="IRF44" s="28"/>
      <c r="IRG44" s="28"/>
      <c r="IRH44" s="28"/>
      <c r="IRI44" s="28"/>
      <c r="IRJ44" s="28"/>
      <c r="IRK44" s="28"/>
      <c r="IRL44" s="28"/>
      <c r="IRM44" s="28"/>
      <c r="IRN44" s="28"/>
      <c r="IRO44" s="28"/>
      <c r="IRP44" s="28"/>
      <c r="IRQ44" s="28"/>
      <c r="IRR44" s="28"/>
      <c r="IRS44" s="28"/>
      <c r="IRT44" s="28"/>
      <c r="IRU44" s="28"/>
      <c r="IRV44" s="28"/>
      <c r="IRW44" s="28"/>
      <c r="IRX44" s="28"/>
      <c r="IRY44" s="28"/>
      <c r="IRZ44" s="28"/>
      <c r="ISA44" s="28"/>
      <c r="ISB44" s="28"/>
      <c r="ISC44" s="28"/>
      <c r="ISD44" s="28"/>
      <c r="ISE44" s="28"/>
      <c r="ISF44" s="28"/>
      <c r="ISG44" s="28"/>
      <c r="ISH44" s="28"/>
      <c r="ISI44" s="28"/>
      <c r="ISJ44" s="28"/>
      <c r="ISK44" s="28"/>
      <c r="ISL44" s="28"/>
      <c r="ISM44" s="28"/>
      <c r="ISN44" s="28"/>
      <c r="ISO44" s="28"/>
      <c r="ISP44" s="28"/>
      <c r="ISQ44" s="28"/>
      <c r="ISR44" s="28"/>
      <c r="ISS44" s="28"/>
      <c r="IST44" s="28"/>
      <c r="ISU44" s="28"/>
      <c r="ISV44" s="28"/>
      <c r="ISW44" s="28"/>
      <c r="ISX44" s="28"/>
      <c r="ISY44" s="28"/>
      <c r="ISZ44" s="28"/>
      <c r="ITA44" s="28"/>
      <c r="ITB44" s="28"/>
      <c r="ITC44" s="28"/>
      <c r="ITD44" s="28"/>
      <c r="ITE44" s="28"/>
      <c r="ITF44" s="28"/>
      <c r="ITG44" s="28"/>
      <c r="ITH44" s="28"/>
      <c r="ITI44" s="28"/>
      <c r="ITJ44" s="28"/>
      <c r="ITK44" s="28"/>
      <c r="ITL44" s="28"/>
      <c r="ITM44" s="28"/>
      <c r="ITN44" s="28"/>
      <c r="ITO44" s="28"/>
      <c r="ITP44" s="28"/>
      <c r="ITQ44" s="28"/>
      <c r="ITR44" s="28"/>
      <c r="ITS44" s="28"/>
      <c r="ITT44" s="28"/>
      <c r="ITU44" s="28"/>
      <c r="ITV44" s="28"/>
      <c r="ITW44" s="28"/>
      <c r="ITX44" s="28"/>
      <c r="ITY44" s="28"/>
      <c r="ITZ44" s="28"/>
      <c r="IUA44" s="28"/>
      <c r="IUB44" s="28"/>
      <c r="IUC44" s="28"/>
      <c r="IUD44" s="28"/>
      <c r="IUE44" s="28"/>
      <c r="IUF44" s="28"/>
      <c r="IUG44" s="28"/>
      <c r="IUH44" s="28"/>
      <c r="IUI44" s="28"/>
      <c r="IUJ44" s="28"/>
      <c r="IUK44" s="28"/>
      <c r="IUL44" s="28"/>
      <c r="IUM44" s="28"/>
      <c r="IUN44" s="28"/>
      <c r="IUO44" s="28"/>
      <c r="IUP44" s="28"/>
      <c r="IUQ44" s="28"/>
      <c r="IUR44" s="28"/>
      <c r="IUS44" s="28"/>
      <c r="IUT44" s="28"/>
      <c r="IUU44" s="28"/>
      <c r="IUV44" s="28"/>
      <c r="IUW44" s="28"/>
      <c r="IUX44" s="28"/>
      <c r="IUY44" s="28"/>
      <c r="IUZ44" s="28"/>
      <c r="IVA44" s="28"/>
      <c r="IVB44" s="28"/>
      <c r="IVC44" s="28"/>
      <c r="IVD44" s="28"/>
      <c r="IVE44" s="28"/>
      <c r="IVF44" s="28"/>
      <c r="IVG44" s="28"/>
      <c r="IVH44" s="28"/>
      <c r="IVI44" s="28"/>
      <c r="IVJ44" s="28"/>
      <c r="IVK44" s="28"/>
      <c r="IVL44" s="28"/>
      <c r="IVM44" s="28"/>
      <c r="IVN44" s="28"/>
      <c r="IVO44" s="28"/>
      <c r="IVP44" s="28"/>
      <c r="IVQ44" s="28"/>
      <c r="IVR44" s="28"/>
      <c r="IVS44" s="28"/>
      <c r="IVT44" s="28"/>
      <c r="IVU44" s="28"/>
      <c r="IVV44" s="28"/>
      <c r="IVW44" s="28"/>
      <c r="IVX44" s="28"/>
      <c r="IVY44" s="28"/>
      <c r="IVZ44" s="28"/>
      <c r="IWA44" s="28"/>
      <c r="IWB44" s="28"/>
      <c r="IWC44" s="28"/>
      <c r="IWD44" s="28"/>
      <c r="IWE44" s="28"/>
      <c r="IWF44" s="28"/>
      <c r="IWG44" s="28"/>
      <c r="IWH44" s="28"/>
      <c r="IWI44" s="28"/>
      <c r="IWJ44" s="28"/>
      <c r="IWK44" s="28"/>
      <c r="IWL44" s="28"/>
      <c r="IWM44" s="28"/>
      <c r="IWN44" s="28"/>
      <c r="IWO44" s="28"/>
      <c r="IWP44" s="28"/>
      <c r="IWQ44" s="28"/>
      <c r="IWR44" s="28"/>
      <c r="IWS44" s="28"/>
      <c r="IWT44" s="28"/>
      <c r="IWU44" s="28"/>
      <c r="IWV44" s="28"/>
      <c r="IWW44" s="28"/>
      <c r="IWX44" s="28"/>
      <c r="IWY44" s="28"/>
      <c r="IWZ44" s="28"/>
      <c r="IXA44" s="28"/>
      <c r="IXB44" s="28"/>
      <c r="IXC44" s="28"/>
      <c r="IXD44" s="28"/>
      <c r="IXE44" s="28"/>
      <c r="IXF44" s="28"/>
      <c r="IXG44" s="28"/>
      <c r="IXH44" s="28"/>
      <c r="IXI44" s="28"/>
      <c r="IXJ44" s="28"/>
      <c r="IXK44" s="28"/>
      <c r="IXL44" s="28"/>
      <c r="IXM44" s="28"/>
      <c r="IXN44" s="28"/>
      <c r="IXO44" s="28"/>
      <c r="IXP44" s="28"/>
      <c r="IXQ44" s="28"/>
      <c r="IXR44" s="28"/>
      <c r="IXS44" s="28"/>
      <c r="IXT44" s="28"/>
      <c r="IXU44" s="28"/>
      <c r="IXV44" s="28"/>
      <c r="IXW44" s="28"/>
      <c r="IXX44" s="28"/>
      <c r="IXY44" s="28"/>
      <c r="IXZ44" s="28"/>
      <c r="IYA44" s="28"/>
      <c r="IYB44" s="28"/>
      <c r="IYC44" s="28"/>
      <c r="IYD44" s="28"/>
      <c r="IYE44" s="28"/>
      <c r="IYF44" s="28"/>
      <c r="IYG44" s="28"/>
      <c r="IYH44" s="28"/>
      <c r="IYI44" s="28"/>
      <c r="IYJ44" s="28"/>
      <c r="IYK44" s="28"/>
      <c r="IYL44" s="28"/>
      <c r="IYM44" s="28"/>
      <c r="IYN44" s="28"/>
      <c r="IYO44" s="28"/>
      <c r="IYP44" s="28"/>
      <c r="IYQ44" s="28"/>
      <c r="IYR44" s="28"/>
      <c r="IYS44" s="28"/>
      <c r="IYT44" s="28"/>
      <c r="IYU44" s="28"/>
      <c r="IYV44" s="28"/>
      <c r="IYW44" s="28"/>
      <c r="IYX44" s="28"/>
      <c r="IYY44" s="28"/>
      <c r="IYZ44" s="28"/>
      <c r="IZA44" s="28"/>
      <c r="IZB44" s="28"/>
      <c r="IZC44" s="28"/>
      <c r="IZD44" s="28"/>
      <c r="IZE44" s="28"/>
      <c r="IZF44" s="28"/>
      <c r="IZG44" s="28"/>
      <c r="IZH44" s="28"/>
      <c r="IZI44" s="28"/>
      <c r="IZJ44" s="28"/>
      <c r="IZK44" s="28"/>
      <c r="IZL44" s="28"/>
      <c r="IZM44" s="28"/>
      <c r="IZN44" s="28"/>
      <c r="IZO44" s="28"/>
      <c r="IZP44" s="28"/>
      <c r="IZQ44" s="28"/>
      <c r="IZR44" s="28"/>
      <c r="IZS44" s="28"/>
      <c r="IZT44" s="28"/>
      <c r="IZU44" s="28"/>
      <c r="IZV44" s="28"/>
      <c r="IZW44" s="28"/>
      <c r="IZX44" s="28"/>
      <c r="IZY44" s="28"/>
      <c r="IZZ44" s="28"/>
      <c r="JAA44" s="28"/>
      <c r="JAB44" s="28"/>
      <c r="JAC44" s="28"/>
      <c r="JAD44" s="28"/>
      <c r="JAE44" s="28"/>
      <c r="JAF44" s="28"/>
      <c r="JAG44" s="28"/>
      <c r="JAH44" s="28"/>
      <c r="JAI44" s="28"/>
      <c r="JAJ44" s="28"/>
      <c r="JAK44" s="28"/>
      <c r="JAL44" s="28"/>
      <c r="JAM44" s="28"/>
      <c r="JAN44" s="28"/>
      <c r="JAO44" s="28"/>
      <c r="JAP44" s="28"/>
      <c r="JAQ44" s="28"/>
      <c r="JAR44" s="28"/>
      <c r="JAS44" s="28"/>
      <c r="JAT44" s="28"/>
      <c r="JAU44" s="28"/>
      <c r="JAV44" s="28"/>
      <c r="JAW44" s="28"/>
      <c r="JAX44" s="28"/>
      <c r="JAY44" s="28"/>
      <c r="JAZ44" s="28"/>
      <c r="JBA44" s="28"/>
      <c r="JBB44" s="28"/>
      <c r="JBC44" s="28"/>
      <c r="JBD44" s="28"/>
      <c r="JBE44" s="28"/>
      <c r="JBF44" s="28"/>
      <c r="JBG44" s="28"/>
      <c r="JBH44" s="28"/>
      <c r="JBI44" s="28"/>
      <c r="JBJ44" s="28"/>
      <c r="JBK44" s="28"/>
      <c r="JBL44" s="28"/>
      <c r="JBM44" s="28"/>
      <c r="JBN44" s="28"/>
      <c r="JBO44" s="28"/>
      <c r="JBP44" s="28"/>
      <c r="JBQ44" s="28"/>
      <c r="JBR44" s="28"/>
      <c r="JBS44" s="28"/>
      <c r="JBT44" s="28"/>
      <c r="JBU44" s="28"/>
      <c r="JBV44" s="28"/>
      <c r="JBW44" s="28"/>
      <c r="JBX44" s="28"/>
      <c r="JBY44" s="28"/>
      <c r="JBZ44" s="28"/>
      <c r="JCA44" s="28"/>
      <c r="JCB44" s="28"/>
      <c r="JCC44" s="28"/>
      <c r="JCD44" s="28"/>
      <c r="JCE44" s="28"/>
      <c r="JCF44" s="28"/>
      <c r="JCG44" s="28"/>
      <c r="JCH44" s="28"/>
      <c r="JCI44" s="28"/>
      <c r="JCJ44" s="28"/>
      <c r="JCK44" s="28"/>
      <c r="JCL44" s="28"/>
      <c r="JCM44" s="28"/>
      <c r="JCN44" s="28"/>
      <c r="JCO44" s="28"/>
      <c r="JCP44" s="28"/>
      <c r="JCQ44" s="28"/>
      <c r="JCR44" s="28"/>
      <c r="JCS44" s="28"/>
      <c r="JCT44" s="28"/>
      <c r="JCU44" s="28"/>
      <c r="JCV44" s="28"/>
      <c r="JCW44" s="28"/>
      <c r="JCX44" s="28"/>
      <c r="JCY44" s="28"/>
      <c r="JCZ44" s="28"/>
      <c r="JDA44" s="28"/>
      <c r="JDB44" s="28"/>
      <c r="JDC44" s="28"/>
      <c r="JDD44" s="28"/>
      <c r="JDE44" s="28"/>
      <c r="JDF44" s="28"/>
      <c r="JDG44" s="28"/>
      <c r="JDH44" s="28"/>
      <c r="JDI44" s="28"/>
      <c r="JDJ44" s="28"/>
      <c r="JDK44" s="28"/>
      <c r="JDL44" s="28"/>
      <c r="JDM44" s="28"/>
      <c r="JDN44" s="28"/>
      <c r="JDO44" s="28"/>
      <c r="JDP44" s="28"/>
      <c r="JDQ44" s="28"/>
      <c r="JDR44" s="28"/>
      <c r="JDS44" s="28"/>
      <c r="JDT44" s="28"/>
      <c r="JDU44" s="28"/>
      <c r="JDV44" s="28"/>
      <c r="JDW44" s="28"/>
      <c r="JDX44" s="28"/>
      <c r="JDY44" s="28"/>
      <c r="JDZ44" s="28"/>
      <c r="JEA44" s="28"/>
      <c r="JEB44" s="28"/>
      <c r="JEC44" s="28"/>
      <c r="JED44" s="28"/>
      <c r="JEE44" s="28"/>
      <c r="JEF44" s="28"/>
      <c r="JEG44" s="28"/>
      <c r="JEH44" s="28"/>
      <c r="JEI44" s="28"/>
      <c r="JEJ44" s="28"/>
      <c r="JEK44" s="28"/>
      <c r="JEL44" s="28"/>
      <c r="JEM44" s="28"/>
      <c r="JEN44" s="28"/>
      <c r="JEO44" s="28"/>
      <c r="JEP44" s="28"/>
      <c r="JEQ44" s="28"/>
      <c r="JER44" s="28"/>
      <c r="JES44" s="28"/>
      <c r="JET44" s="28"/>
      <c r="JEU44" s="28"/>
      <c r="JEV44" s="28"/>
      <c r="JEW44" s="28"/>
      <c r="JEX44" s="28"/>
      <c r="JEY44" s="28"/>
      <c r="JEZ44" s="28"/>
      <c r="JFA44" s="28"/>
      <c r="JFB44" s="28"/>
      <c r="JFC44" s="28"/>
      <c r="JFD44" s="28"/>
      <c r="JFE44" s="28"/>
      <c r="JFF44" s="28"/>
      <c r="JFG44" s="28"/>
      <c r="JFH44" s="28"/>
      <c r="JFI44" s="28"/>
      <c r="JFJ44" s="28"/>
      <c r="JFK44" s="28"/>
      <c r="JFL44" s="28"/>
      <c r="JFM44" s="28"/>
      <c r="JFN44" s="28"/>
      <c r="JFO44" s="28"/>
      <c r="JFP44" s="28"/>
      <c r="JFQ44" s="28"/>
      <c r="JFR44" s="28"/>
      <c r="JFS44" s="28"/>
      <c r="JFT44" s="28"/>
      <c r="JFU44" s="28"/>
      <c r="JFV44" s="28"/>
      <c r="JFW44" s="28"/>
      <c r="JFX44" s="28"/>
      <c r="JFY44" s="28"/>
      <c r="JFZ44" s="28"/>
      <c r="JGA44" s="28"/>
      <c r="JGB44" s="28"/>
      <c r="JGC44" s="28"/>
      <c r="JGD44" s="28"/>
      <c r="JGE44" s="28"/>
      <c r="JGF44" s="28"/>
      <c r="JGG44" s="28"/>
      <c r="JGH44" s="28"/>
      <c r="JGI44" s="28"/>
      <c r="JGJ44" s="28"/>
      <c r="JGK44" s="28"/>
      <c r="JGL44" s="28"/>
      <c r="JGM44" s="28"/>
      <c r="JGN44" s="28"/>
      <c r="JGO44" s="28"/>
      <c r="JGP44" s="28"/>
      <c r="JGQ44" s="28"/>
      <c r="JGR44" s="28"/>
      <c r="JGS44" s="28"/>
      <c r="JGT44" s="28"/>
      <c r="JGU44" s="28"/>
      <c r="JGV44" s="28"/>
      <c r="JGW44" s="28"/>
      <c r="JGX44" s="28"/>
      <c r="JGY44" s="28"/>
      <c r="JGZ44" s="28"/>
      <c r="JHA44" s="28"/>
      <c r="JHB44" s="28"/>
      <c r="JHC44" s="28"/>
      <c r="JHD44" s="28"/>
      <c r="JHE44" s="28"/>
      <c r="JHF44" s="28"/>
      <c r="JHG44" s="28"/>
      <c r="JHH44" s="28"/>
      <c r="JHI44" s="28"/>
      <c r="JHJ44" s="28"/>
      <c r="JHK44" s="28"/>
      <c r="JHL44" s="28"/>
      <c r="JHM44" s="28"/>
      <c r="JHN44" s="28"/>
      <c r="JHO44" s="28"/>
      <c r="JHP44" s="28"/>
      <c r="JHQ44" s="28"/>
      <c r="JHR44" s="28"/>
      <c r="JHS44" s="28"/>
      <c r="JHT44" s="28"/>
      <c r="JHU44" s="28"/>
      <c r="JHV44" s="28"/>
      <c r="JHW44" s="28"/>
      <c r="JHX44" s="28"/>
      <c r="JHY44" s="28"/>
      <c r="JHZ44" s="28"/>
      <c r="JIA44" s="28"/>
      <c r="JIB44" s="28"/>
      <c r="JIC44" s="28"/>
      <c r="JID44" s="28"/>
      <c r="JIE44" s="28"/>
      <c r="JIF44" s="28"/>
      <c r="JIG44" s="28"/>
      <c r="JIH44" s="28"/>
      <c r="JII44" s="28"/>
      <c r="JIJ44" s="28"/>
      <c r="JIK44" s="28"/>
      <c r="JIL44" s="28"/>
      <c r="JIM44" s="28"/>
      <c r="JIN44" s="28"/>
      <c r="JIO44" s="28"/>
      <c r="JIP44" s="28"/>
      <c r="JIQ44" s="28"/>
      <c r="JIR44" s="28"/>
      <c r="JIS44" s="28"/>
      <c r="JIT44" s="28"/>
      <c r="JIU44" s="28"/>
      <c r="JIV44" s="28"/>
      <c r="JIW44" s="28"/>
      <c r="JIX44" s="28"/>
      <c r="JIY44" s="28"/>
      <c r="JIZ44" s="28"/>
      <c r="JJA44" s="28"/>
      <c r="JJB44" s="28"/>
      <c r="JJC44" s="28"/>
      <c r="JJD44" s="28"/>
      <c r="JJE44" s="28"/>
      <c r="JJF44" s="28"/>
      <c r="JJG44" s="28"/>
      <c r="JJH44" s="28"/>
      <c r="JJI44" s="28"/>
      <c r="JJJ44" s="28"/>
      <c r="JJK44" s="28"/>
      <c r="JJL44" s="28"/>
      <c r="JJM44" s="28"/>
      <c r="JJN44" s="28"/>
      <c r="JJO44" s="28"/>
      <c r="JJP44" s="28"/>
      <c r="JJQ44" s="28"/>
      <c r="JJR44" s="28"/>
      <c r="JJS44" s="28"/>
      <c r="JJT44" s="28"/>
      <c r="JJU44" s="28"/>
      <c r="JJV44" s="28"/>
      <c r="JJW44" s="28"/>
      <c r="JJX44" s="28"/>
      <c r="JJY44" s="28"/>
      <c r="JJZ44" s="28"/>
      <c r="JKA44" s="28"/>
      <c r="JKB44" s="28"/>
      <c r="JKC44" s="28"/>
      <c r="JKD44" s="28"/>
      <c r="JKE44" s="28"/>
      <c r="JKF44" s="28"/>
      <c r="JKG44" s="28"/>
      <c r="JKH44" s="28"/>
      <c r="JKI44" s="28"/>
      <c r="JKJ44" s="28"/>
      <c r="JKK44" s="28"/>
      <c r="JKL44" s="28"/>
      <c r="JKM44" s="28"/>
      <c r="JKN44" s="28"/>
      <c r="JKO44" s="28"/>
      <c r="JKP44" s="28"/>
      <c r="JKQ44" s="28"/>
      <c r="JKR44" s="28"/>
      <c r="JKS44" s="28"/>
      <c r="JKT44" s="28"/>
      <c r="JKU44" s="28"/>
      <c r="JKV44" s="28"/>
      <c r="JKW44" s="28"/>
      <c r="JKX44" s="28"/>
      <c r="JKY44" s="28"/>
      <c r="JKZ44" s="28"/>
      <c r="JLA44" s="28"/>
      <c r="JLB44" s="28"/>
      <c r="JLC44" s="28"/>
      <c r="JLD44" s="28"/>
      <c r="JLE44" s="28"/>
      <c r="JLF44" s="28"/>
      <c r="JLG44" s="28"/>
      <c r="JLH44" s="28"/>
      <c r="JLI44" s="28"/>
      <c r="JLJ44" s="28"/>
      <c r="JLK44" s="28"/>
      <c r="JLL44" s="28"/>
      <c r="JLM44" s="28"/>
      <c r="JLN44" s="28"/>
      <c r="JLO44" s="28"/>
      <c r="JLP44" s="28"/>
      <c r="JLQ44" s="28"/>
      <c r="JLR44" s="28"/>
      <c r="JLS44" s="28"/>
      <c r="JLT44" s="28"/>
      <c r="JLU44" s="28"/>
      <c r="JLV44" s="28"/>
      <c r="JLW44" s="28"/>
      <c r="JLX44" s="28"/>
      <c r="JLY44" s="28"/>
      <c r="JLZ44" s="28"/>
      <c r="JMA44" s="28"/>
      <c r="JMB44" s="28"/>
      <c r="JMC44" s="28"/>
      <c r="JMD44" s="28"/>
      <c r="JME44" s="28"/>
      <c r="JMF44" s="28"/>
      <c r="JMG44" s="28"/>
      <c r="JMH44" s="28"/>
      <c r="JMI44" s="28"/>
      <c r="JMJ44" s="28"/>
      <c r="JMK44" s="28"/>
      <c r="JML44" s="28"/>
      <c r="JMM44" s="28"/>
      <c r="JMN44" s="28"/>
      <c r="JMO44" s="28"/>
      <c r="JMP44" s="28"/>
      <c r="JMQ44" s="28"/>
      <c r="JMR44" s="28"/>
      <c r="JMS44" s="28"/>
      <c r="JMT44" s="28"/>
      <c r="JMU44" s="28"/>
      <c r="JMV44" s="28"/>
      <c r="JMW44" s="28"/>
      <c r="JMX44" s="28"/>
      <c r="JMY44" s="28"/>
      <c r="JMZ44" s="28"/>
      <c r="JNA44" s="28"/>
      <c r="JNB44" s="28"/>
      <c r="JNC44" s="28"/>
      <c r="JND44" s="28"/>
      <c r="JNE44" s="28"/>
      <c r="JNF44" s="28"/>
      <c r="JNG44" s="28"/>
      <c r="JNH44" s="28"/>
      <c r="JNI44" s="28"/>
      <c r="JNJ44" s="28"/>
      <c r="JNK44" s="28"/>
      <c r="JNL44" s="28"/>
      <c r="JNM44" s="28"/>
      <c r="JNN44" s="28"/>
      <c r="JNO44" s="28"/>
      <c r="JNP44" s="28"/>
      <c r="JNQ44" s="28"/>
      <c r="JNR44" s="28"/>
      <c r="JNS44" s="28"/>
      <c r="JNT44" s="28"/>
      <c r="JNU44" s="28"/>
      <c r="JNV44" s="28"/>
      <c r="JNW44" s="28"/>
      <c r="JNX44" s="28"/>
      <c r="JNY44" s="28"/>
      <c r="JNZ44" s="28"/>
      <c r="JOA44" s="28"/>
      <c r="JOB44" s="28"/>
      <c r="JOC44" s="28"/>
      <c r="JOD44" s="28"/>
      <c r="JOE44" s="28"/>
      <c r="JOF44" s="28"/>
      <c r="JOG44" s="28"/>
      <c r="JOH44" s="28"/>
      <c r="JOI44" s="28"/>
      <c r="JOJ44" s="28"/>
      <c r="JOK44" s="28"/>
      <c r="JOL44" s="28"/>
      <c r="JOM44" s="28"/>
      <c r="JON44" s="28"/>
      <c r="JOO44" s="28"/>
      <c r="JOP44" s="28"/>
      <c r="JOQ44" s="28"/>
      <c r="JOR44" s="28"/>
      <c r="JOS44" s="28"/>
      <c r="JOT44" s="28"/>
      <c r="JOU44" s="28"/>
      <c r="JOV44" s="28"/>
      <c r="JOW44" s="28"/>
      <c r="JOX44" s="28"/>
      <c r="JOY44" s="28"/>
      <c r="JOZ44" s="28"/>
      <c r="JPA44" s="28"/>
      <c r="JPB44" s="28"/>
      <c r="JPC44" s="28"/>
      <c r="JPD44" s="28"/>
      <c r="JPE44" s="28"/>
      <c r="JPF44" s="28"/>
      <c r="JPG44" s="28"/>
      <c r="JPH44" s="28"/>
      <c r="JPI44" s="28"/>
      <c r="JPJ44" s="28"/>
      <c r="JPK44" s="28"/>
      <c r="JPL44" s="28"/>
      <c r="JPM44" s="28"/>
      <c r="JPN44" s="28"/>
      <c r="JPO44" s="28"/>
      <c r="JPP44" s="28"/>
      <c r="JPQ44" s="28"/>
      <c r="JPR44" s="28"/>
      <c r="JPS44" s="28"/>
      <c r="JPT44" s="28"/>
      <c r="JPU44" s="28"/>
      <c r="JPV44" s="28"/>
      <c r="JPW44" s="28"/>
      <c r="JPX44" s="28"/>
      <c r="JPY44" s="28"/>
      <c r="JPZ44" s="28"/>
      <c r="JQA44" s="28"/>
      <c r="JQB44" s="28"/>
      <c r="JQC44" s="28"/>
      <c r="JQD44" s="28"/>
      <c r="JQE44" s="28"/>
      <c r="JQF44" s="28"/>
      <c r="JQG44" s="28"/>
      <c r="JQH44" s="28"/>
      <c r="JQI44" s="28"/>
      <c r="JQJ44" s="28"/>
      <c r="JQK44" s="28"/>
      <c r="JQL44" s="28"/>
      <c r="JQM44" s="28"/>
      <c r="JQN44" s="28"/>
      <c r="JQO44" s="28"/>
      <c r="JQP44" s="28"/>
      <c r="JQQ44" s="28"/>
      <c r="JQR44" s="28"/>
      <c r="JQS44" s="28"/>
      <c r="JQT44" s="28"/>
      <c r="JQU44" s="28"/>
      <c r="JQV44" s="28"/>
      <c r="JQW44" s="28"/>
      <c r="JQX44" s="28"/>
      <c r="JQY44" s="28"/>
      <c r="JQZ44" s="28"/>
      <c r="JRA44" s="28"/>
      <c r="JRB44" s="28"/>
      <c r="JRC44" s="28"/>
      <c r="JRD44" s="28"/>
      <c r="JRE44" s="28"/>
      <c r="JRF44" s="28"/>
      <c r="JRG44" s="28"/>
      <c r="JRH44" s="28"/>
      <c r="JRI44" s="28"/>
      <c r="JRJ44" s="28"/>
      <c r="JRK44" s="28"/>
      <c r="JRL44" s="28"/>
      <c r="JRM44" s="28"/>
      <c r="JRN44" s="28"/>
      <c r="JRO44" s="28"/>
      <c r="JRP44" s="28"/>
      <c r="JRQ44" s="28"/>
      <c r="JRR44" s="28"/>
      <c r="JRS44" s="28"/>
      <c r="JRT44" s="28"/>
      <c r="JRU44" s="28"/>
      <c r="JRV44" s="28"/>
      <c r="JRW44" s="28"/>
      <c r="JRX44" s="28"/>
      <c r="JRY44" s="28"/>
      <c r="JRZ44" s="28"/>
      <c r="JSA44" s="28"/>
      <c r="JSB44" s="28"/>
      <c r="JSC44" s="28"/>
      <c r="JSD44" s="28"/>
      <c r="JSE44" s="28"/>
      <c r="JSF44" s="28"/>
      <c r="JSG44" s="28"/>
      <c r="JSH44" s="28"/>
      <c r="JSI44" s="28"/>
      <c r="JSJ44" s="28"/>
      <c r="JSK44" s="28"/>
      <c r="JSL44" s="28"/>
      <c r="JSM44" s="28"/>
      <c r="JSN44" s="28"/>
      <c r="JSO44" s="28"/>
      <c r="JSP44" s="28"/>
      <c r="JSQ44" s="28"/>
      <c r="JSR44" s="28"/>
      <c r="JSS44" s="28"/>
      <c r="JST44" s="28"/>
      <c r="JSU44" s="28"/>
      <c r="JSV44" s="28"/>
      <c r="JSW44" s="28"/>
      <c r="JSX44" s="28"/>
      <c r="JSY44" s="28"/>
      <c r="JSZ44" s="28"/>
      <c r="JTA44" s="28"/>
      <c r="JTB44" s="28"/>
      <c r="JTC44" s="28"/>
      <c r="JTD44" s="28"/>
      <c r="JTE44" s="28"/>
      <c r="JTF44" s="28"/>
      <c r="JTG44" s="28"/>
      <c r="JTH44" s="28"/>
      <c r="JTI44" s="28"/>
      <c r="JTJ44" s="28"/>
      <c r="JTK44" s="28"/>
      <c r="JTL44" s="28"/>
      <c r="JTM44" s="28"/>
      <c r="JTN44" s="28"/>
      <c r="JTO44" s="28"/>
      <c r="JTP44" s="28"/>
      <c r="JTQ44" s="28"/>
      <c r="JTR44" s="28"/>
      <c r="JTS44" s="28"/>
      <c r="JTT44" s="28"/>
      <c r="JTU44" s="28"/>
      <c r="JTV44" s="28"/>
      <c r="JTW44" s="28"/>
      <c r="JTX44" s="28"/>
      <c r="JTY44" s="28"/>
      <c r="JTZ44" s="28"/>
      <c r="JUA44" s="28"/>
      <c r="JUB44" s="28"/>
      <c r="JUC44" s="28"/>
      <c r="JUD44" s="28"/>
      <c r="JUE44" s="28"/>
      <c r="JUF44" s="28"/>
      <c r="JUG44" s="28"/>
      <c r="JUH44" s="28"/>
      <c r="JUI44" s="28"/>
      <c r="JUJ44" s="28"/>
      <c r="JUK44" s="28"/>
      <c r="JUL44" s="28"/>
      <c r="JUM44" s="28"/>
      <c r="JUN44" s="28"/>
      <c r="JUO44" s="28"/>
      <c r="JUP44" s="28"/>
      <c r="JUQ44" s="28"/>
      <c r="JUR44" s="28"/>
      <c r="JUS44" s="28"/>
      <c r="JUT44" s="28"/>
      <c r="JUU44" s="28"/>
      <c r="JUV44" s="28"/>
      <c r="JUW44" s="28"/>
      <c r="JUX44" s="28"/>
      <c r="JUY44" s="28"/>
      <c r="JUZ44" s="28"/>
      <c r="JVA44" s="28"/>
      <c r="JVB44" s="28"/>
      <c r="JVC44" s="28"/>
      <c r="JVD44" s="28"/>
      <c r="JVE44" s="28"/>
      <c r="JVF44" s="28"/>
      <c r="JVG44" s="28"/>
      <c r="JVH44" s="28"/>
      <c r="JVI44" s="28"/>
      <c r="JVJ44" s="28"/>
      <c r="JVK44" s="28"/>
      <c r="JVL44" s="28"/>
      <c r="JVM44" s="28"/>
      <c r="JVN44" s="28"/>
      <c r="JVO44" s="28"/>
      <c r="JVP44" s="28"/>
      <c r="JVQ44" s="28"/>
      <c r="JVR44" s="28"/>
      <c r="JVS44" s="28"/>
      <c r="JVT44" s="28"/>
      <c r="JVU44" s="28"/>
      <c r="JVV44" s="28"/>
      <c r="JVW44" s="28"/>
      <c r="JVX44" s="28"/>
      <c r="JVY44" s="28"/>
      <c r="JVZ44" s="28"/>
      <c r="JWA44" s="28"/>
      <c r="JWB44" s="28"/>
      <c r="JWC44" s="28"/>
      <c r="JWD44" s="28"/>
      <c r="JWE44" s="28"/>
      <c r="JWF44" s="28"/>
      <c r="JWG44" s="28"/>
      <c r="JWH44" s="28"/>
      <c r="JWI44" s="28"/>
      <c r="JWJ44" s="28"/>
      <c r="JWK44" s="28"/>
      <c r="JWL44" s="28"/>
      <c r="JWM44" s="28"/>
      <c r="JWN44" s="28"/>
      <c r="JWO44" s="28"/>
      <c r="JWP44" s="28"/>
      <c r="JWQ44" s="28"/>
      <c r="JWR44" s="28"/>
      <c r="JWS44" s="28"/>
      <c r="JWT44" s="28"/>
      <c r="JWU44" s="28"/>
      <c r="JWV44" s="28"/>
      <c r="JWW44" s="28"/>
      <c r="JWX44" s="28"/>
      <c r="JWY44" s="28"/>
      <c r="JWZ44" s="28"/>
      <c r="JXA44" s="28"/>
      <c r="JXB44" s="28"/>
      <c r="JXC44" s="28"/>
      <c r="JXD44" s="28"/>
      <c r="JXE44" s="28"/>
      <c r="JXF44" s="28"/>
      <c r="JXG44" s="28"/>
      <c r="JXH44" s="28"/>
      <c r="JXI44" s="28"/>
      <c r="JXJ44" s="28"/>
      <c r="JXK44" s="28"/>
      <c r="JXL44" s="28"/>
      <c r="JXM44" s="28"/>
      <c r="JXN44" s="28"/>
      <c r="JXO44" s="28"/>
      <c r="JXP44" s="28"/>
      <c r="JXQ44" s="28"/>
      <c r="JXR44" s="28"/>
      <c r="JXS44" s="28"/>
      <c r="JXT44" s="28"/>
      <c r="JXU44" s="28"/>
      <c r="JXV44" s="28"/>
      <c r="JXW44" s="28"/>
      <c r="JXX44" s="28"/>
      <c r="JXY44" s="28"/>
      <c r="JXZ44" s="28"/>
      <c r="JYA44" s="28"/>
      <c r="JYB44" s="28"/>
      <c r="JYC44" s="28"/>
      <c r="JYD44" s="28"/>
      <c r="JYE44" s="28"/>
      <c r="JYF44" s="28"/>
      <c r="JYG44" s="28"/>
      <c r="JYH44" s="28"/>
      <c r="JYI44" s="28"/>
      <c r="JYJ44" s="28"/>
      <c r="JYK44" s="28"/>
      <c r="JYL44" s="28"/>
      <c r="JYM44" s="28"/>
      <c r="JYN44" s="28"/>
      <c r="JYO44" s="28"/>
      <c r="JYP44" s="28"/>
      <c r="JYQ44" s="28"/>
      <c r="JYR44" s="28"/>
      <c r="JYS44" s="28"/>
      <c r="JYT44" s="28"/>
      <c r="JYU44" s="28"/>
      <c r="JYV44" s="28"/>
      <c r="JYW44" s="28"/>
      <c r="JYX44" s="28"/>
      <c r="JYY44" s="28"/>
      <c r="JYZ44" s="28"/>
      <c r="JZA44" s="28"/>
      <c r="JZB44" s="28"/>
      <c r="JZC44" s="28"/>
      <c r="JZD44" s="28"/>
      <c r="JZE44" s="28"/>
      <c r="JZF44" s="28"/>
      <c r="JZG44" s="28"/>
      <c r="JZH44" s="28"/>
      <c r="JZI44" s="28"/>
      <c r="JZJ44" s="28"/>
      <c r="JZK44" s="28"/>
      <c r="JZL44" s="28"/>
      <c r="JZM44" s="28"/>
      <c r="JZN44" s="28"/>
      <c r="JZO44" s="28"/>
      <c r="JZP44" s="28"/>
      <c r="JZQ44" s="28"/>
      <c r="JZR44" s="28"/>
      <c r="JZS44" s="28"/>
      <c r="JZT44" s="28"/>
      <c r="JZU44" s="28"/>
      <c r="JZV44" s="28"/>
      <c r="JZW44" s="28"/>
      <c r="JZX44" s="28"/>
      <c r="JZY44" s="28"/>
      <c r="JZZ44" s="28"/>
      <c r="KAA44" s="28"/>
      <c r="KAB44" s="28"/>
      <c r="KAC44" s="28"/>
      <c r="KAD44" s="28"/>
      <c r="KAE44" s="28"/>
      <c r="KAF44" s="28"/>
      <c r="KAG44" s="28"/>
      <c r="KAH44" s="28"/>
      <c r="KAI44" s="28"/>
      <c r="KAJ44" s="28"/>
      <c r="KAK44" s="28"/>
      <c r="KAL44" s="28"/>
      <c r="KAM44" s="28"/>
      <c r="KAN44" s="28"/>
      <c r="KAO44" s="28"/>
      <c r="KAP44" s="28"/>
      <c r="KAQ44" s="28"/>
      <c r="KAR44" s="28"/>
      <c r="KAS44" s="28"/>
      <c r="KAT44" s="28"/>
      <c r="KAU44" s="28"/>
      <c r="KAV44" s="28"/>
      <c r="KAW44" s="28"/>
      <c r="KAX44" s="28"/>
      <c r="KAY44" s="28"/>
      <c r="KAZ44" s="28"/>
      <c r="KBA44" s="28"/>
      <c r="KBB44" s="28"/>
      <c r="KBC44" s="28"/>
      <c r="KBD44" s="28"/>
      <c r="KBE44" s="28"/>
      <c r="KBF44" s="28"/>
      <c r="KBG44" s="28"/>
      <c r="KBH44" s="28"/>
      <c r="KBI44" s="28"/>
      <c r="KBJ44" s="28"/>
      <c r="KBK44" s="28"/>
      <c r="KBL44" s="28"/>
      <c r="KBM44" s="28"/>
      <c r="KBN44" s="28"/>
      <c r="KBO44" s="28"/>
      <c r="KBP44" s="28"/>
      <c r="KBQ44" s="28"/>
      <c r="KBR44" s="28"/>
      <c r="KBS44" s="28"/>
      <c r="KBT44" s="28"/>
      <c r="KBU44" s="28"/>
      <c r="KBV44" s="28"/>
      <c r="KBW44" s="28"/>
      <c r="KBX44" s="28"/>
      <c r="KBY44" s="28"/>
      <c r="KBZ44" s="28"/>
      <c r="KCA44" s="28"/>
      <c r="KCB44" s="28"/>
      <c r="KCC44" s="28"/>
      <c r="KCD44" s="28"/>
      <c r="KCE44" s="28"/>
      <c r="KCF44" s="28"/>
      <c r="KCG44" s="28"/>
      <c r="KCH44" s="28"/>
      <c r="KCI44" s="28"/>
      <c r="KCJ44" s="28"/>
      <c r="KCK44" s="28"/>
      <c r="KCL44" s="28"/>
      <c r="KCM44" s="28"/>
      <c r="KCN44" s="28"/>
      <c r="KCO44" s="28"/>
      <c r="KCP44" s="28"/>
      <c r="KCQ44" s="28"/>
      <c r="KCR44" s="28"/>
      <c r="KCS44" s="28"/>
      <c r="KCT44" s="28"/>
      <c r="KCU44" s="28"/>
      <c r="KCV44" s="28"/>
      <c r="KCW44" s="28"/>
      <c r="KCX44" s="28"/>
      <c r="KCY44" s="28"/>
      <c r="KCZ44" s="28"/>
      <c r="KDA44" s="28"/>
      <c r="KDB44" s="28"/>
      <c r="KDC44" s="28"/>
      <c r="KDD44" s="28"/>
      <c r="KDE44" s="28"/>
      <c r="KDF44" s="28"/>
      <c r="KDG44" s="28"/>
      <c r="KDH44" s="28"/>
      <c r="KDI44" s="28"/>
      <c r="KDJ44" s="28"/>
      <c r="KDK44" s="28"/>
      <c r="KDL44" s="28"/>
      <c r="KDM44" s="28"/>
      <c r="KDN44" s="28"/>
      <c r="KDO44" s="28"/>
      <c r="KDP44" s="28"/>
      <c r="KDQ44" s="28"/>
      <c r="KDR44" s="28"/>
      <c r="KDS44" s="28"/>
      <c r="KDT44" s="28"/>
      <c r="KDU44" s="28"/>
      <c r="KDV44" s="28"/>
      <c r="KDW44" s="28"/>
      <c r="KDX44" s="28"/>
      <c r="KDY44" s="28"/>
      <c r="KDZ44" s="28"/>
      <c r="KEA44" s="28"/>
      <c r="KEB44" s="28"/>
      <c r="KEC44" s="28"/>
      <c r="KED44" s="28"/>
      <c r="KEE44" s="28"/>
      <c r="KEF44" s="28"/>
      <c r="KEG44" s="28"/>
      <c r="KEH44" s="28"/>
      <c r="KEI44" s="28"/>
      <c r="KEJ44" s="28"/>
      <c r="KEK44" s="28"/>
      <c r="KEL44" s="28"/>
      <c r="KEM44" s="28"/>
      <c r="KEN44" s="28"/>
      <c r="KEO44" s="28"/>
      <c r="KEP44" s="28"/>
      <c r="KEQ44" s="28"/>
      <c r="KER44" s="28"/>
      <c r="KES44" s="28"/>
      <c r="KET44" s="28"/>
      <c r="KEU44" s="28"/>
      <c r="KEV44" s="28"/>
      <c r="KEW44" s="28"/>
      <c r="KEX44" s="28"/>
      <c r="KEY44" s="28"/>
      <c r="KEZ44" s="28"/>
      <c r="KFA44" s="28"/>
      <c r="KFB44" s="28"/>
      <c r="KFC44" s="28"/>
      <c r="KFD44" s="28"/>
      <c r="KFE44" s="28"/>
      <c r="KFF44" s="28"/>
      <c r="KFG44" s="28"/>
      <c r="KFH44" s="28"/>
      <c r="KFI44" s="28"/>
      <c r="KFJ44" s="28"/>
      <c r="KFK44" s="28"/>
      <c r="KFL44" s="28"/>
      <c r="KFM44" s="28"/>
      <c r="KFN44" s="28"/>
      <c r="KFO44" s="28"/>
      <c r="KFP44" s="28"/>
      <c r="KFQ44" s="28"/>
      <c r="KFR44" s="28"/>
      <c r="KFS44" s="28"/>
      <c r="KFT44" s="28"/>
      <c r="KFU44" s="28"/>
      <c r="KFV44" s="28"/>
      <c r="KFW44" s="28"/>
      <c r="KFX44" s="28"/>
      <c r="KFY44" s="28"/>
      <c r="KFZ44" s="28"/>
      <c r="KGA44" s="28"/>
      <c r="KGB44" s="28"/>
      <c r="KGC44" s="28"/>
      <c r="KGD44" s="28"/>
      <c r="KGE44" s="28"/>
      <c r="KGF44" s="28"/>
      <c r="KGG44" s="28"/>
      <c r="KGH44" s="28"/>
      <c r="KGI44" s="28"/>
      <c r="KGJ44" s="28"/>
      <c r="KGK44" s="28"/>
      <c r="KGL44" s="28"/>
      <c r="KGM44" s="28"/>
      <c r="KGN44" s="28"/>
      <c r="KGO44" s="28"/>
      <c r="KGP44" s="28"/>
      <c r="KGQ44" s="28"/>
      <c r="KGR44" s="28"/>
      <c r="KGS44" s="28"/>
      <c r="KGT44" s="28"/>
      <c r="KGU44" s="28"/>
      <c r="KGV44" s="28"/>
      <c r="KGW44" s="28"/>
      <c r="KGX44" s="28"/>
      <c r="KGY44" s="28"/>
      <c r="KGZ44" s="28"/>
      <c r="KHA44" s="28"/>
      <c r="KHB44" s="28"/>
      <c r="KHC44" s="28"/>
      <c r="KHD44" s="28"/>
      <c r="KHE44" s="28"/>
      <c r="KHF44" s="28"/>
      <c r="KHG44" s="28"/>
      <c r="KHH44" s="28"/>
      <c r="KHI44" s="28"/>
      <c r="KHJ44" s="28"/>
      <c r="KHK44" s="28"/>
      <c r="KHL44" s="28"/>
      <c r="KHM44" s="28"/>
      <c r="KHN44" s="28"/>
      <c r="KHO44" s="28"/>
      <c r="KHP44" s="28"/>
      <c r="KHQ44" s="28"/>
      <c r="KHR44" s="28"/>
      <c r="KHS44" s="28"/>
      <c r="KHT44" s="28"/>
      <c r="KHU44" s="28"/>
      <c r="KHV44" s="28"/>
      <c r="KHW44" s="28"/>
      <c r="KHX44" s="28"/>
      <c r="KHY44" s="28"/>
      <c r="KHZ44" s="28"/>
      <c r="KIA44" s="28"/>
      <c r="KIB44" s="28"/>
      <c r="KIC44" s="28"/>
      <c r="KID44" s="28"/>
      <c r="KIE44" s="28"/>
      <c r="KIF44" s="28"/>
      <c r="KIG44" s="28"/>
      <c r="KIH44" s="28"/>
      <c r="KII44" s="28"/>
      <c r="KIJ44" s="28"/>
      <c r="KIK44" s="28"/>
      <c r="KIL44" s="28"/>
      <c r="KIM44" s="28"/>
      <c r="KIN44" s="28"/>
      <c r="KIO44" s="28"/>
      <c r="KIP44" s="28"/>
      <c r="KIQ44" s="28"/>
      <c r="KIR44" s="28"/>
      <c r="KIS44" s="28"/>
      <c r="KIT44" s="28"/>
      <c r="KIU44" s="28"/>
      <c r="KIV44" s="28"/>
      <c r="KIW44" s="28"/>
      <c r="KIX44" s="28"/>
      <c r="KIY44" s="28"/>
      <c r="KIZ44" s="28"/>
      <c r="KJA44" s="28"/>
      <c r="KJB44" s="28"/>
      <c r="KJC44" s="28"/>
      <c r="KJD44" s="28"/>
      <c r="KJE44" s="28"/>
      <c r="KJF44" s="28"/>
      <c r="KJG44" s="28"/>
      <c r="KJH44" s="28"/>
      <c r="KJI44" s="28"/>
      <c r="KJJ44" s="28"/>
      <c r="KJK44" s="28"/>
      <c r="KJL44" s="28"/>
      <c r="KJM44" s="28"/>
      <c r="KJN44" s="28"/>
      <c r="KJO44" s="28"/>
      <c r="KJP44" s="28"/>
      <c r="KJQ44" s="28"/>
      <c r="KJR44" s="28"/>
      <c r="KJS44" s="28"/>
      <c r="KJT44" s="28"/>
      <c r="KJU44" s="28"/>
      <c r="KJV44" s="28"/>
      <c r="KJW44" s="28"/>
      <c r="KJX44" s="28"/>
      <c r="KJY44" s="28"/>
      <c r="KJZ44" s="28"/>
      <c r="KKA44" s="28"/>
      <c r="KKB44" s="28"/>
      <c r="KKC44" s="28"/>
      <c r="KKD44" s="28"/>
      <c r="KKE44" s="28"/>
      <c r="KKF44" s="28"/>
      <c r="KKG44" s="28"/>
      <c r="KKH44" s="28"/>
      <c r="KKI44" s="28"/>
      <c r="KKJ44" s="28"/>
      <c r="KKK44" s="28"/>
      <c r="KKL44" s="28"/>
      <c r="KKM44" s="28"/>
      <c r="KKN44" s="28"/>
      <c r="KKO44" s="28"/>
      <c r="KKP44" s="28"/>
      <c r="KKQ44" s="28"/>
      <c r="KKR44" s="28"/>
      <c r="KKS44" s="28"/>
      <c r="KKT44" s="28"/>
      <c r="KKU44" s="28"/>
      <c r="KKV44" s="28"/>
      <c r="KKW44" s="28"/>
      <c r="KKX44" s="28"/>
      <c r="KKY44" s="28"/>
      <c r="KKZ44" s="28"/>
      <c r="KLA44" s="28"/>
      <c r="KLB44" s="28"/>
      <c r="KLC44" s="28"/>
      <c r="KLD44" s="28"/>
      <c r="KLE44" s="28"/>
      <c r="KLF44" s="28"/>
      <c r="KLG44" s="28"/>
      <c r="KLH44" s="28"/>
      <c r="KLI44" s="28"/>
      <c r="KLJ44" s="28"/>
      <c r="KLK44" s="28"/>
      <c r="KLL44" s="28"/>
      <c r="KLM44" s="28"/>
      <c r="KLN44" s="28"/>
      <c r="KLO44" s="28"/>
      <c r="KLP44" s="28"/>
      <c r="KLQ44" s="28"/>
      <c r="KLR44" s="28"/>
      <c r="KLS44" s="28"/>
      <c r="KLT44" s="28"/>
      <c r="KLU44" s="28"/>
      <c r="KLV44" s="28"/>
      <c r="KLW44" s="28"/>
      <c r="KLX44" s="28"/>
      <c r="KLY44" s="28"/>
      <c r="KLZ44" s="28"/>
      <c r="KMA44" s="28"/>
      <c r="KMB44" s="28"/>
      <c r="KMC44" s="28"/>
      <c r="KMD44" s="28"/>
      <c r="KME44" s="28"/>
      <c r="KMF44" s="28"/>
      <c r="KMG44" s="28"/>
      <c r="KMH44" s="28"/>
      <c r="KMI44" s="28"/>
      <c r="KMJ44" s="28"/>
      <c r="KMK44" s="28"/>
      <c r="KML44" s="28"/>
      <c r="KMM44" s="28"/>
      <c r="KMN44" s="28"/>
      <c r="KMO44" s="28"/>
      <c r="KMP44" s="28"/>
      <c r="KMQ44" s="28"/>
      <c r="KMR44" s="28"/>
      <c r="KMS44" s="28"/>
      <c r="KMT44" s="28"/>
      <c r="KMU44" s="28"/>
      <c r="KMV44" s="28"/>
      <c r="KMW44" s="28"/>
      <c r="KMX44" s="28"/>
      <c r="KMY44" s="28"/>
      <c r="KMZ44" s="28"/>
      <c r="KNA44" s="28"/>
      <c r="KNB44" s="28"/>
      <c r="KNC44" s="28"/>
      <c r="KND44" s="28"/>
      <c r="KNE44" s="28"/>
      <c r="KNF44" s="28"/>
      <c r="KNG44" s="28"/>
      <c r="KNH44" s="28"/>
      <c r="KNI44" s="28"/>
      <c r="KNJ44" s="28"/>
      <c r="KNK44" s="28"/>
      <c r="KNL44" s="28"/>
      <c r="KNM44" s="28"/>
      <c r="KNN44" s="28"/>
      <c r="KNO44" s="28"/>
      <c r="KNP44" s="28"/>
      <c r="KNQ44" s="28"/>
      <c r="KNR44" s="28"/>
      <c r="KNS44" s="28"/>
      <c r="KNT44" s="28"/>
      <c r="KNU44" s="28"/>
      <c r="KNV44" s="28"/>
      <c r="KNW44" s="28"/>
      <c r="KNX44" s="28"/>
      <c r="KNY44" s="28"/>
      <c r="KNZ44" s="28"/>
      <c r="KOA44" s="28"/>
      <c r="KOB44" s="28"/>
      <c r="KOC44" s="28"/>
      <c r="KOD44" s="28"/>
      <c r="KOE44" s="28"/>
      <c r="KOF44" s="28"/>
      <c r="KOG44" s="28"/>
      <c r="KOH44" s="28"/>
      <c r="KOI44" s="28"/>
      <c r="KOJ44" s="28"/>
      <c r="KOK44" s="28"/>
      <c r="KOL44" s="28"/>
      <c r="KOM44" s="28"/>
      <c r="KON44" s="28"/>
      <c r="KOO44" s="28"/>
      <c r="KOP44" s="28"/>
      <c r="KOQ44" s="28"/>
      <c r="KOR44" s="28"/>
      <c r="KOS44" s="28"/>
      <c r="KOT44" s="28"/>
      <c r="KOU44" s="28"/>
      <c r="KOV44" s="28"/>
      <c r="KOW44" s="28"/>
      <c r="KOX44" s="28"/>
      <c r="KOY44" s="28"/>
      <c r="KOZ44" s="28"/>
      <c r="KPA44" s="28"/>
      <c r="KPB44" s="28"/>
      <c r="KPC44" s="28"/>
      <c r="KPD44" s="28"/>
      <c r="KPE44" s="28"/>
      <c r="KPF44" s="28"/>
      <c r="KPG44" s="28"/>
      <c r="KPH44" s="28"/>
      <c r="KPI44" s="28"/>
      <c r="KPJ44" s="28"/>
      <c r="KPK44" s="28"/>
      <c r="KPL44" s="28"/>
      <c r="KPM44" s="28"/>
      <c r="KPN44" s="28"/>
      <c r="KPO44" s="28"/>
      <c r="KPP44" s="28"/>
      <c r="KPQ44" s="28"/>
      <c r="KPR44" s="28"/>
      <c r="KPS44" s="28"/>
      <c r="KPT44" s="28"/>
      <c r="KPU44" s="28"/>
      <c r="KPV44" s="28"/>
      <c r="KPW44" s="28"/>
      <c r="KPX44" s="28"/>
      <c r="KPY44" s="28"/>
      <c r="KPZ44" s="28"/>
      <c r="KQA44" s="28"/>
      <c r="KQB44" s="28"/>
      <c r="KQC44" s="28"/>
      <c r="KQD44" s="28"/>
      <c r="KQE44" s="28"/>
      <c r="KQF44" s="28"/>
      <c r="KQG44" s="28"/>
      <c r="KQH44" s="28"/>
      <c r="KQI44" s="28"/>
      <c r="KQJ44" s="28"/>
      <c r="KQK44" s="28"/>
      <c r="KQL44" s="28"/>
      <c r="KQM44" s="28"/>
      <c r="KQN44" s="28"/>
      <c r="KQO44" s="28"/>
      <c r="KQP44" s="28"/>
      <c r="KQQ44" s="28"/>
      <c r="KQR44" s="28"/>
      <c r="KQS44" s="28"/>
      <c r="KQT44" s="28"/>
      <c r="KQU44" s="28"/>
      <c r="KQV44" s="28"/>
      <c r="KQW44" s="28"/>
      <c r="KQX44" s="28"/>
      <c r="KQY44" s="28"/>
      <c r="KQZ44" s="28"/>
      <c r="KRA44" s="28"/>
      <c r="KRB44" s="28"/>
      <c r="KRC44" s="28"/>
      <c r="KRD44" s="28"/>
      <c r="KRE44" s="28"/>
      <c r="KRF44" s="28"/>
      <c r="KRG44" s="28"/>
      <c r="KRH44" s="28"/>
      <c r="KRI44" s="28"/>
      <c r="KRJ44" s="28"/>
      <c r="KRK44" s="28"/>
      <c r="KRL44" s="28"/>
      <c r="KRM44" s="28"/>
      <c r="KRN44" s="28"/>
      <c r="KRO44" s="28"/>
      <c r="KRP44" s="28"/>
      <c r="KRQ44" s="28"/>
      <c r="KRR44" s="28"/>
      <c r="KRS44" s="28"/>
      <c r="KRT44" s="28"/>
      <c r="KRU44" s="28"/>
      <c r="KRV44" s="28"/>
      <c r="KRW44" s="28"/>
      <c r="KRX44" s="28"/>
      <c r="KRY44" s="28"/>
      <c r="KRZ44" s="28"/>
      <c r="KSA44" s="28"/>
      <c r="KSB44" s="28"/>
      <c r="KSC44" s="28"/>
      <c r="KSD44" s="28"/>
      <c r="KSE44" s="28"/>
      <c r="KSF44" s="28"/>
      <c r="KSG44" s="28"/>
      <c r="KSH44" s="28"/>
      <c r="KSI44" s="28"/>
      <c r="KSJ44" s="28"/>
      <c r="KSK44" s="28"/>
      <c r="KSL44" s="28"/>
      <c r="KSM44" s="28"/>
      <c r="KSN44" s="28"/>
      <c r="KSO44" s="28"/>
      <c r="KSP44" s="28"/>
      <c r="KSQ44" s="28"/>
      <c r="KSR44" s="28"/>
      <c r="KSS44" s="28"/>
      <c r="KST44" s="28"/>
      <c r="KSU44" s="28"/>
      <c r="KSV44" s="28"/>
      <c r="KSW44" s="28"/>
      <c r="KSX44" s="28"/>
      <c r="KSY44" s="28"/>
      <c r="KSZ44" s="28"/>
      <c r="KTA44" s="28"/>
      <c r="KTB44" s="28"/>
      <c r="KTC44" s="28"/>
      <c r="KTD44" s="28"/>
      <c r="KTE44" s="28"/>
      <c r="KTF44" s="28"/>
      <c r="KTG44" s="28"/>
      <c r="KTH44" s="28"/>
      <c r="KTI44" s="28"/>
      <c r="KTJ44" s="28"/>
      <c r="KTK44" s="28"/>
      <c r="KTL44" s="28"/>
      <c r="KTM44" s="28"/>
      <c r="KTN44" s="28"/>
      <c r="KTO44" s="28"/>
      <c r="KTP44" s="28"/>
      <c r="KTQ44" s="28"/>
      <c r="KTR44" s="28"/>
      <c r="KTS44" s="28"/>
      <c r="KTT44" s="28"/>
      <c r="KTU44" s="28"/>
      <c r="KTV44" s="28"/>
      <c r="KTW44" s="28"/>
      <c r="KTX44" s="28"/>
      <c r="KTY44" s="28"/>
      <c r="KTZ44" s="28"/>
      <c r="KUA44" s="28"/>
      <c r="KUB44" s="28"/>
      <c r="KUC44" s="28"/>
      <c r="KUD44" s="28"/>
      <c r="KUE44" s="28"/>
      <c r="KUF44" s="28"/>
      <c r="KUG44" s="28"/>
      <c r="KUH44" s="28"/>
      <c r="KUI44" s="28"/>
      <c r="KUJ44" s="28"/>
      <c r="KUK44" s="28"/>
      <c r="KUL44" s="28"/>
      <c r="KUM44" s="28"/>
      <c r="KUN44" s="28"/>
      <c r="KUO44" s="28"/>
      <c r="KUP44" s="28"/>
      <c r="KUQ44" s="28"/>
      <c r="KUR44" s="28"/>
      <c r="KUS44" s="28"/>
      <c r="KUT44" s="28"/>
      <c r="KUU44" s="28"/>
      <c r="KUV44" s="28"/>
      <c r="KUW44" s="28"/>
      <c r="KUX44" s="28"/>
      <c r="KUY44" s="28"/>
      <c r="KUZ44" s="28"/>
      <c r="KVA44" s="28"/>
      <c r="KVB44" s="28"/>
      <c r="KVC44" s="28"/>
      <c r="KVD44" s="28"/>
      <c r="KVE44" s="28"/>
      <c r="KVF44" s="28"/>
      <c r="KVG44" s="28"/>
      <c r="KVH44" s="28"/>
      <c r="KVI44" s="28"/>
      <c r="KVJ44" s="28"/>
      <c r="KVK44" s="28"/>
      <c r="KVL44" s="28"/>
      <c r="KVM44" s="28"/>
      <c r="KVN44" s="28"/>
      <c r="KVO44" s="28"/>
      <c r="KVP44" s="28"/>
      <c r="KVQ44" s="28"/>
      <c r="KVR44" s="28"/>
      <c r="KVS44" s="28"/>
      <c r="KVT44" s="28"/>
      <c r="KVU44" s="28"/>
      <c r="KVV44" s="28"/>
      <c r="KVW44" s="28"/>
      <c r="KVX44" s="28"/>
      <c r="KVY44" s="28"/>
      <c r="KVZ44" s="28"/>
      <c r="KWA44" s="28"/>
      <c r="KWB44" s="28"/>
      <c r="KWC44" s="28"/>
      <c r="KWD44" s="28"/>
      <c r="KWE44" s="28"/>
      <c r="KWF44" s="28"/>
      <c r="KWG44" s="28"/>
      <c r="KWH44" s="28"/>
      <c r="KWI44" s="28"/>
      <c r="KWJ44" s="28"/>
      <c r="KWK44" s="28"/>
      <c r="KWL44" s="28"/>
      <c r="KWM44" s="28"/>
      <c r="KWN44" s="28"/>
      <c r="KWO44" s="28"/>
      <c r="KWP44" s="28"/>
      <c r="KWQ44" s="28"/>
      <c r="KWR44" s="28"/>
      <c r="KWS44" s="28"/>
      <c r="KWT44" s="28"/>
      <c r="KWU44" s="28"/>
      <c r="KWV44" s="28"/>
      <c r="KWW44" s="28"/>
      <c r="KWX44" s="28"/>
      <c r="KWY44" s="28"/>
      <c r="KWZ44" s="28"/>
      <c r="KXA44" s="28"/>
      <c r="KXB44" s="28"/>
      <c r="KXC44" s="28"/>
      <c r="KXD44" s="28"/>
      <c r="KXE44" s="28"/>
      <c r="KXF44" s="28"/>
      <c r="KXG44" s="28"/>
      <c r="KXH44" s="28"/>
      <c r="KXI44" s="28"/>
      <c r="KXJ44" s="28"/>
      <c r="KXK44" s="28"/>
      <c r="KXL44" s="28"/>
      <c r="KXM44" s="28"/>
      <c r="KXN44" s="28"/>
      <c r="KXO44" s="28"/>
      <c r="KXP44" s="28"/>
      <c r="KXQ44" s="28"/>
      <c r="KXR44" s="28"/>
      <c r="KXS44" s="28"/>
      <c r="KXT44" s="28"/>
      <c r="KXU44" s="28"/>
      <c r="KXV44" s="28"/>
      <c r="KXW44" s="28"/>
      <c r="KXX44" s="28"/>
      <c r="KXY44" s="28"/>
      <c r="KXZ44" s="28"/>
      <c r="KYA44" s="28"/>
      <c r="KYB44" s="28"/>
      <c r="KYC44" s="28"/>
      <c r="KYD44" s="28"/>
      <c r="KYE44" s="28"/>
      <c r="KYF44" s="28"/>
      <c r="KYG44" s="28"/>
      <c r="KYH44" s="28"/>
      <c r="KYI44" s="28"/>
      <c r="KYJ44" s="28"/>
      <c r="KYK44" s="28"/>
      <c r="KYL44" s="28"/>
      <c r="KYM44" s="28"/>
      <c r="KYN44" s="28"/>
      <c r="KYO44" s="28"/>
      <c r="KYP44" s="28"/>
      <c r="KYQ44" s="28"/>
      <c r="KYR44" s="28"/>
      <c r="KYS44" s="28"/>
      <c r="KYT44" s="28"/>
      <c r="KYU44" s="28"/>
      <c r="KYV44" s="28"/>
      <c r="KYW44" s="28"/>
      <c r="KYX44" s="28"/>
      <c r="KYY44" s="28"/>
      <c r="KYZ44" s="28"/>
      <c r="KZA44" s="28"/>
      <c r="KZB44" s="28"/>
      <c r="KZC44" s="28"/>
      <c r="KZD44" s="28"/>
      <c r="KZE44" s="28"/>
      <c r="KZF44" s="28"/>
      <c r="KZG44" s="28"/>
      <c r="KZH44" s="28"/>
      <c r="KZI44" s="28"/>
      <c r="KZJ44" s="28"/>
      <c r="KZK44" s="28"/>
      <c r="KZL44" s="28"/>
      <c r="KZM44" s="28"/>
      <c r="KZN44" s="28"/>
      <c r="KZO44" s="28"/>
      <c r="KZP44" s="28"/>
      <c r="KZQ44" s="28"/>
      <c r="KZR44" s="28"/>
      <c r="KZS44" s="28"/>
      <c r="KZT44" s="28"/>
      <c r="KZU44" s="28"/>
      <c r="KZV44" s="28"/>
      <c r="KZW44" s="28"/>
      <c r="KZX44" s="28"/>
      <c r="KZY44" s="28"/>
      <c r="KZZ44" s="28"/>
      <c r="LAA44" s="28"/>
      <c r="LAB44" s="28"/>
      <c r="LAC44" s="28"/>
      <c r="LAD44" s="28"/>
      <c r="LAE44" s="28"/>
      <c r="LAF44" s="28"/>
      <c r="LAG44" s="28"/>
      <c r="LAH44" s="28"/>
      <c r="LAI44" s="28"/>
      <c r="LAJ44" s="28"/>
      <c r="LAK44" s="28"/>
      <c r="LAL44" s="28"/>
      <c r="LAM44" s="28"/>
      <c r="LAN44" s="28"/>
      <c r="LAO44" s="28"/>
      <c r="LAP44" s="28"/>
      <c r="LAQ44" s="28"/>
      <c r="LAR44" s="28"/>
      <c r="LAS44" s="28"/>
      <c r="LAT44" s="28"/>
      <c r="LAU44" s="28"/>
      <c r="LAV44" s="28"/>
      <c r="LAW44" s="28"/>
      <c r="LAX44" s="28"/>
      <c r="LAY44" s="28"/>
      <c r="LAZ44" s="28"/>
      <c r="LBA44" s="28"/>
      <c r="LBB44" s="28"/>
      <c r="LBC44" s="28"/>
      <c r="LBD44" s="28"/>
      <c r="LBE44" s="28"/>
      <c r="LBF44" s="28"/>
      <c r="LBG44" s="28"/>
      <c r="LBH44" s="28"/>
      <c r="LBI44" s="28"/>
      <c r="LBJ44" s="28"/>
      <c r="LBK44" s="28"/>
      <c r="LBL44" s="28"/>
      <c r="LBM44" s="28"/>
      <c r="LBN44" s="28"/>
      <c r="LBO44" s="28"/>
      <c r="LBP44" s="28"/>
      <c r="LBQ44" s="28"/>
      <c r="LBR44" s="28"/>
      <c r="LBS44" s="28"/>
      <c r="LBT44" s="28"/>
      <c r="LBU44" s="28"/>
      <c r="LBV44" s="28"/>
      <c r="LBW44" s="28"/>
      <c r="LBX44" s="28"/>
      <c r="LBY44" s="28"/>
      <c r="LBZ44" s="28"/>
      <c r="LCA44" s="28"/>
      <c r="LCB44" s="28"/>
      <c r="LCC44" s="28"/>
      <c r="LCD44" s="28"/>
      <c r="LCE44" s="28"/>
      <c r="LCF44" s="28"/>
      <c r="LCG44" s="28"/>
      <c r="LCH44" s="28"/>
      <c r="LCI44" s="28"/>
      <c r="LCJ44" s="28"/>
      <c r="LCK44" s="28"/>
      <c r="LCL44" s="28"/>
      <c r="LCM44" s="28"/>
      <c r="LCN44" s="28"/>
      <c r="LCO44" s="28"/>
      <c r="LCP44" s="28"/>
      <c r="LCQ44" s="28"/>
      <c r="LCR44" s="28"/>
      <c r="LCS44" s="28"/>
      <c r="LCT44" s="28"/>
      <c r="LCU44" s="28"/>
      <c r="LCV44" s="28"/>
      <c r="LCW44" s="28"/>
      <c r="LCX44" s="28"/>
      <c r="LCY44" s="28"/>
      <c r="LCZ44" s="28"/>
      <c r="LDA44" s="28"/>
      <c r="LDB44" s="28"/>
      <c r="LDC44" s="28"/>
      <c r="LDD44" s="28"/>
      <c r="LDE44" s="28"/>
      <c r="LDF44" s="28"/>
      <c r="LDG44" s="28"/>
      <c r="LDH44" s="28"/>
      <c r="LDI44" s="28"/>
      <c r="LDJ44" s="28"/>
      <c r="LDK44" s="28"/>
      <c r="LDL44" s="28"/>
      <c r="LDM44" s="28"/>
      <c r="LDN44" s="28"/>
      <c r="LDO44" s="28"/>
      <c r="LDP44" s="28"/>
      <c r="LDQ44" s="28"/>
      <c r="LDR44" s="28"/>
      <c r="LDS44" s="28"/>
      <c r="LDT44" s="28"/>
      <c r="LDU44" s="28"/>
      <c r="LDV44" s="28"/>
      <c r="LDW44" s="28"/>
      <c r="LDX44" s="28"/>
      <c r="LDY44" s="28"/>
      <c r="LDZ44" s="28"/>
      <c r="LEA44" s="28"/>
      <c r="LEB44" s="28"/>
      <c r="LEC44" s="28"/>
      <c r="LED44" s="28"/>
      <c r="LEE44" s="28"/>
      <c r="LEF44" s="28"/>
      <c r="LEG44" s="28"/>
      <c r="LEH44" s="28"/>
      <c r="LEI44" s="28"/>
      <c r="LEJ44" s="28"/>
      <c r="LEK44" s="28"/>
      <c r="LEL44" s="28"/>
      <c r="LEM44" s="28"/>
      <c r="LEN44" s="28"/>
      <c r="LEO44" s="28"/>
      <c r="LEP44" s="28"/>
      <c r="LEQ44" s="28"/>
      <c r="LER44" s="28"/>
      <c r="LES44" s="28"/>
      <c r="LET44" s="28"/>
      <c r="LEU44" s="28"/>
      <c r="LEV44" s="28"/>
      <c r="LEW44" s="28"/>
      <c r="LEX44" s="28"/>
      <c r="LEY44" s="28"/>
      <c r="LEZ44" s="28"/>
      <c r="LFA44" s="28"/>
      <c r="LFB44" s="28"/>
      <c r="LFC44" s="28"/>
      <c r="LFD44" s="28"/>
      <c r="LFE44" s="28"/>
      <c r="LFF44" s="28"/>
      <c r="LFG44" s="28"/>
      <c r="LFH44" s="28"/>
      <c r="LFI44" s="28"/>
      <c r="LFJ44" s="28"/>
      <c r="LFK44" s="28"/>
      <c r="LFL44" s="28"/>
      <c r="LFM44" s="28"/>
      <c r="LFN44" s="28"/>
      <c r="LFO44" s="28"/>
      <c r="LFP44" s="28"/>
      <c r="LFQ44" s="28"/>
      <c r="LFR44" s="28"/>
      <c r="LFS44" s="28"/>
      <c r="LFT44" s="28"/>
      <c r="LFU44" s="28"/>
      <c r="LFV44" s="28"/>
      <c r="LFW44" s="28"/>
      <c r="LFX44" s="28"/>
      <c r="LFY44" s="28"/>
      <c r="LFZ44" s="28"/>
      <c r="LGA44" s="28"/>
      <c r="LGB44" s="28"/>
      <c r="LGC44" s="28"/>
      <c r="LGD44" s="28"/>
      <c r="LGE44" s="28"/>
      <c r="LGF44" s="28"/>
      <c r="LGG44" s="28"/>
      <c r="LGH44" s="28"/>
      <c r="LGI44" s="28"/>
      <c r="LGJ44" s="28"/>
      <c r="LGK44" s="28"/>
      <c r="LGL44" s="28"/>
      <c r="LGM44" s="28"/>
      <c r="LGN44" s="28"/>
      <c r="LGO44" s="28"/>
      <c r="LGP44" s="28"/>
      <c r="LGQ44" s="28"/>
      <c r="LGR44" s="28"/>
      <c r="LGS44" s="28"/>
      <c r="LGT44" s="28"/>
      <c r="LGU44" s="28"/>
      <c r="LGV44" s="28"/>
      <c r="LGW44" s="28"/>
      <c r="LGX44" s="28"/>
      <c r="LGY44" s="28"/>
      <c r="LGZ44" s="28"/>
      <c r="LHA44" s="28"/>
      <c r="LHB44" s="28"/>
      <c r="LHC44" s="28"/>
      <c r="LHD44" s="28"/>
      <c r="LHE44" s="28"/>
      <c r="LHF44" s="28"/>
      <c r="LHG44" s="28"/>
      <c r="LHH44" s="28"/>
      <c r="LHI44" s="28"/>
      <c r="LHJ44" s="28"/>
      <c r="LHK44" s="28"/>
      <c r="LHL44" s="28"/>
      <c r="LHM44" s="28"/>
      <c r="LHN44" s="28"/>
      <c r="LHO44" s="28"/>
      <c r="LHP44" s="28"/>
      <c r="LHQ44" s="28"/>
      <c r="LHR44" s="28"/>
      <c r="LHS44" s="28"/>
      <c r="LHT44" s="28"/>
      <c r="LHU44" s="28"/>
      <c r="LHV44" s="28"/>
      <c r="LHW44" s="28"/>
      <c r="LHX44" s="28"/>
      <c r="LHY44" s="28"/>
      <c r="LHZ44" s="28"/>
      <c r="LIA44" s="28"/>
      <c r="LIB44" s="28"/>
      <c r="LIC44" s="28"/>
      <c r="LID44" s="28"/>
      <c r="LIE44" s="28"/>
      <c r="LIF44" s="28"/>
      <c r="LIG44" s="28"/>
      <c r="LIH44" s="28"/>
      <c r="LII44" s="28"/>
      <c r="LIJ44" s="28"/>
      <c r="LIK44" s="28"/>
      <c r="LIL44" s="28"/>
      <c r="LIM44" s="28"/>
      <c r="LIN44" s="28"/>
      <c r="LIO44" s="28"/>
      <c r="LIP44" s="28"/>
      <c r="LIQ44" s="28"/>
      <c r="LIR44" s="28"/>
      <c r="LIS44" s="28"/>
      <c r="LIT44" s="28"/>
      <c r="LIU44" s="28"/>
      <c r="LIV44" s="28"/>
      <c r="LIW44" s="28"/>
      <c r="LIX44" s="28"/>
      <c r="LIY44" s="28"/>
      <c r="LIZ44" s="28"/>
      <c r="LJA44" s="28"/>
      <c r="LJB44" s="28"/>
      <c r="LJC44" s="28"/>
      <c r="LJD44" s="28"/>
      <c r="LJE44" s="28"/>
      <c r="LJF44" s="28"/>
      <c r="LJG44" s="28"/>
      <c r="LJH44" s="28"/>
      <c r="LJI44" s="28"/>
      <c r="LJJ44" s="28"/>
      <c r="LJK44" s="28"/>
      <c r="LJL44" s="28"/>
      <c r="LJM44" s="28"/>
      <c r="LJN44" s="28"/>
      <c r="LJO44" s="28"/>
      <c r="LJP44" s="28"/>
      <c r="LJQ44" s="28"/>
      <c r="LJR44" s="28"/>
      <c r="LJS44" s="28"/>
      <c r="LJT44" s="28"/>
      <c r="LJU44" s="28"/>
      <c r="LJV44" s="28"/>
      <c r="LJW44" s="28"/>
      <c r="LJX44" s="28"/>
      <c r="LJY44" s="28"/>
      <c r="LJZ44" s="28"/>
      <c r="LKA44" s="28"/>
      <c r="LKB44" s="28"/>
      <c r="LKC44" s="28"/>
      <c r="LKD44" s="28"/>
      <c r="LKE44" s="28"/>
      <c r="LKF44" s="28"/>
      <c r="LKG44" s="28"/>
      <c r="LKH44" s="28"/>
      <c r="LKI44" s="28"/>
      <c r="LKJ44" s="28"/>
      <c r="LKK44" s="28"/>
      <c r="LKL44" s="28"/>
      <c r="LKM44" s="28"/>
      <c r="LKN44" s="28"/>
      <c r="LKO44" s="28"/>
      <c r="LKP44" s="28"/>
      <c r="LKQ44" s="28"/>
      <c r="LKR44" s="28"/>
      <c r="LKS44" s="28"/>
      <c r="LKT44" s="28"/>
      <c r="LKU44" s="28"/>
      <c r="LKV44" s="28"/>
      <c r="LKW44" s="28"/>
      <c r="LKX44" s="28"/>
      <c r="LKY44" s="28"/>
      <c r="LKZ44" s="28"/>
      <c r="LLA44" s="28"/>
      <c r="LLB44" s="28"/>
      <c r="LLC44" s="28"/>
      <c r="LLD44" s="28"/>
      <c r="LLE44" s="28"/>
      <c r="LLF44" s="28"/>
      <c r="LLG44" s="28"/>
      <c r="LLH44" s="28"/>
      <c r="LLI44" s="28"/>
      <c r="LLJ44" s="28"/>
      <c r="LLK44" s="28"/>
      <c r="LLL44" s="28"/>
      <c r="LLM44" s="28"/>
      <c r="LLN44" s="28"/>
      <c r="LLO44" s="28"/>
      <c r="LLP44" s="28"/>
      <c r="LLQ44" s="28"/>
      <c r="LLR44" s="28"/>
      <c r="LLS44" s="28"/>
      <c r="LLT44" s="28"/>
      <c r="LLU44" s="28"/>
      <c r="LLV44" s="28"/>
      <c r="LLW44" s="28"/>
      <c r="LLX44" s="28"/>
      <c r="LLY44" s="28"/>
      <c r="LLZ44" s="28"/>
      <c r="LMA44" s="28"/>
      <c r="LMB44" s="28"/>
      <c r="LMC44" s="28"/>
      <c r="LMD44" s="28"/>
      <c r="LME44" s="28"/>
      <c r="LMF44" s="28"/>
      <c r="LMG44" s="28"/>
      <c r="LMH44" s="28"/>
      <c r="LMI44" s="28"/>
      <c r="LMJ44" s="28"/>
      <c r="LMK44" s="28"/>
      <c r="LML44" s="28"/>
      <c r="LMM44" s="28"/>
      <c r="LMN44" s="28"/>
      <c r="LMO44" s="28"/>
      <c r="LMP44" s="28"/>
      <c r="LMQ44" s="28"/>
      <c r="LMR44" s="28"/>
      <c r="LMS44" s="28"/>
      <c r="LMT44" s="28"/>
      <c r="LMU44" s="28"/>
      <c r="LMV44" s="28"/>
      <c r="LMW44" s="28"/>
      <c r="LMX44" s="28"/>
      <c r="LMY44" s="28"/>
      <c r="LMZ44" s="28"/>
      <c r="LNA44" s="28"/>
      <c r="LNB44" s="28"/>
      <c r="LNC44" s="28"/>
      <c r="LND44" s="28"/>
      <c r="LNE44" s="28"/>
      <c r="LNF44" s="28"/>
      <c r="LNG44" s="28"/>
      <c r="LNH44" s="28"/>
      <c r="LNI44" s="28"/>
      <c r="LNJ44" s="28"/>
      <c r="LNK44" s="28"/>
      <c r="LNL44" s="28"/>
      <c r="LNM44" s="28"/>
      <c r="LNN44" s="28"/>
      <c r="LNO44" s="28"/>
      <c r="LNP44" s="28"/>
      <c r="LNQ44" s="28"/>
      <c r="LNR44" s="28"/>
      <c r="LNS44" s="28"/>
      <c r="LNT44" s="28"/>
      <c r="LNU44" s="28"/>
      <c r="LNV44" s="28"/>
      <c r="LNW44" s="28"/>
      <c r="LNX44" s="28"/>
      <c r="LNY44" s="28"/>
      <c r="LNZ44" s="28"/>
      <c r="LOA44" s="28"/>
      <c r="LOB44" s="28"/>
      <c r="LOC44" s="28"/>
      <c r="LOD44" s="28"/>
      <c r="LOE44" s="28"/>
      <c r="LOF44" s="28"/>
      <c r="LOG44" s="28"/>
      <c r="LOH44" s="28"/>
      <c r="LOI44" s="28"/>
      <c r="LOJ44" s="28"/>
      <c r="LOK44" s="28"/>
      <c r="LOL44" s="28"/>
      <c r="LOM44" s="28"/>
      <c r="LON44" s="28"/>
      <c r="LOO44" s="28"/>
      <c r="LOP44" s="28"/>
      <c r="LOQ44" s="28"/>
      <c r="LOR44" s="28"/>
      <c r="LOS44" s="28"/>
      <c r="LOT44" s="28"/>
      <c r="LOU44" s="28"/>
      <c r="LOV44" s="28"/>
      <c r="LOW44" s="28"/>
      <c r="LOX44" s="28"/>
      <c r="LOY44" s="28"/>
      <c r="LOZ44" s="28"/>
      <c r="LPA44" s="28"/>
      <c r="LPB44" s="28"/>
      <c r="LPC44" s="28"/>
      <c r="LPD44" s="28"/>
      <c r="LPE44" s="28"/>
      <c r="LPF44" s="28"/>
      <c r="LPG44" s="28"/>
      <c r="LPH44" s="28"/>
      <c r="LPI44" s="28"/>
      <c r="LPJ44" s="28"/>
      <c r="LPK44" s="28"/>
      <c r="LPL44" s="28"/>
      <c r="LPM44" s="28"/>
      <c r="LPN44" s="28"/>
      <c r="LPO44" s="28"/>
      <c r="LPP44" s="28"/>
      <c r="LPQ44" s="28"/>
      <c r="LPR44" s="28"/>
      <c r="LPS44" s="28"/>
      <c r="LPT44" s="28"/>
      <c r="LPU44" s="28"/>
      <c r="LPV44" s="28"/>
      <c r="LPW44" s="28"/>
      <c r="LPX44" s="28"/>
      <c r="LPY44" s="28"/>
      <c r="LPZ44" s="28"/>
      <c r="LQA44" s="28"/>
      <c r="LQB44" s="28"/>
      <c r="LQC44" s="28"/>
      <c r="LQD44" s="28"/>
      <c r="LQE44" s="28"/>
      <c r="LQF44" s="28"/>
      <c r="LQG44" s="28"/>
      <c r="LQH44" s="28"/>
      <c r="LQI44" s="28"/>
      <c r="LQJ44" s="28"/>
      <c r="LQK44" s="28"/>
      <c r="LQL44" s="28"/>
      <c r="LQM44" s="28"/>
      <c r="LQN44" s="28"/>
      <c r="LQO44" s="28"/>
      <c r="LQP44" s="28"/>
      <c r="LQQ44" s="28"/>
      <c r="LQR44" s="28"/>
      <c r="LQS44" s="28"/>
      <c r="LQT44" s="28"/>
      <c r="LQU44" s="28"/>
      <c r="LQV44" s="28"/>
      <c r="LQW44" s="28"/>
      <c r="LQX44" s="28"/>
      <c r="LQY44" s="28"/>
      <c r="LQZ44" s="28"/>
      <c r="LRA44" s="28"/>
      <c r="LRB44" s="28"/>
      <c r="LRC44" s="28"/>
      <c r="LRD44" s="28"/>
      <c r="LRE44" s="28"/>
      <c r="LRF44" s="28"/>
      <c r="LRG44" s="28"/>
      <c r="LRH44" s="28"/>
      <c r="LRI44" s="28"/>
      <c r="LRJ44" s="28"/>
      <c r="LRK44" s="28"/>
      <c r="LRL44" s="28"/>
      <c r="LRM44" s="28"/>
      <c r="LRN44" s="28"/>
      <c r="LRO44" s="28"/>
      <c r="LRP44" s="28"/>
      <c r="LRQ44" s="28"/>
      <c r="LRR44" s="28"/>
      <c r="LRS44" s="28"/>
      <c r="LRT44" s="28"/>
      <c r="LRU44" s="28"/>
      <c r="LRV44" s="28"/>
      <c r="LRW44" s="28"/>
      <c r="LRX44" s="28"/>
      <c r="LRY44" s="28"/>
      <c r="LRZ44" s="28"/>
      <c r="LSA44" s="28"/>
      <c r="LSB44" s="28"/>
      <c r="LSC44" s="28"/>
      <c r="LSD44" s="28"/>
      <c r="LSE44" s="28"/>
      <c r="LSF44" s="28"/>
      <c r="LSG44" s="28"/>
      <c r="LSH44" s="28"/>
      <c r="LSI44" s="28"/>
      <c r="LSJ44" s="28"/>
      <c r="LSK44" s="28"/>
      <c r="LSL44" s="28"/>
      <c r="LSM44" s="28"/>
      <c r="LSN44" s="28"/>
      <c r="LSO44" s="28"/>
      <c r="LSP44" s="28"/>
      <c r="LSQ44" s="28"/>
      <c r="LSR44" s="28"/>
      <c r="LSS44" s="28"/>
      <c r="LST44" s="28"/>
      <c r="LSU44" s="28"/>
      <c r="LSV44" s="28"/>
      <c r="LSW44" s="28"/>
      <c r="LSX44" s="28"/>
      <c r="LSY44" s="28"/>
      <c r="LSZ44" s="28"/>
      <c r="LTA44" s="28"/>
      <c r="LTB44" s="28"/>
      <c r="LTC44" s="28"/>
      <c r="LTD44" s="28"/>
      <c r="LTE44" s="28"/>
      <c r="LTF44" s="28"/>
      <c r="LTG44" s="28"/>
      <c r="LTH44" s="28"/>
      <c r="LTI44" s="28"/>
      <c r="LTJ44" s="28"/>
      <c r="LTK44" s="28"/>
      <c r="LTL44" s="28"/>
      <c r="LTM44" s="28"/>
      <c r="LTN44" s="28"/>
      <c r="LTO44" s="28"/>
      <c r="LTP44" s="28"/>
      <c r="LTQ44" s="28"/>
      <c r="LTR44" s="28"/>
      <c r="LTS44" s="28"/>
      <c r="LTT44" s="28"/>
      <c r="LTU44" s="28"/>
      <c r="LTV44" s="28"/>
      <c r="LTW44" s="28"/>
      <c r="LTX44" s="28"/>
      <c r="LTY44" s="28"/>
      <c r="LTZ44" s="28"/>
      <c r="LUA44" s="28"/>
      <c r="LUB44" s="28"/>
      <c r="LUC44" s="28"/>
      <c r="LUD44" s="28"/>
      <c r="LUE44" s="28"/>
      <c r="LUF44" s="28"/>
      <c r="LUG44" s="28"/>
      <c r="LUH44" s="28"/>
      <c r="LUI44" s="28"/>
      <c r="LUJ44" s="28"/>
      <c r="LUK44" s="28"/>
      <c r="LUL44" s="28"/>
      <c r="LUM44" s="28"/>
      <c r="LUN44" s="28"/>
      <c r="LUO44" s="28"/>
      <c r="LUP44" s="28"/>
      <c r="LUQ44" s="28"/>
      <c r="LUR44" s="28"/>
      <c r="LUS44" s="28"/>
      <c r="LUT44" s="28"/>
      <c r="LUU44" s="28"/>
      <c r="LUV44" s="28"/>
      <c r="LUW44" s="28"/>
      <c r="LUX44" s="28"/>
      <c r="LUY44" s="28"/>
      <c r="LUZ44" s="28"/>
      <c r="LVA44" s="28"/>
      <c r="LVB44" s="28"/>
      <c r="LVC44" s="28"/>
      <c r="LVD44" s="28"/>
      <c r="LVE44" s="28"/>
      <c r="LVF44" s="28"/>
      <c r="LVG44" s="28"/>
      <c r="LVH44" s="28"/>
      <c r="LVI44" s="28"/>
      <c r="LVJ44" s="28"/>
      <c r="LVK44" s="28"/>
      <c r="LVL44" s="28"/>
      <c r="LVM44" s="28"/>
      <c r="LVN44" s="28"/>
      <c r="LVO44" s="28"/>
      <c r="LVP44" s="28"/>
      <c r="LVQ44" s="28"/>
      <c r="LVR44" s="28"/>
      <c r="LVS44" s="28"/>
      <c r="LVT44" s="28"/>
      <c r="LVU44" s="28"/>
      <c r="LVV44" s="28"/>
      <c r="LVW44" s="28"/>
      <c r="LVX44" s="28"/>
      <c r="LVY44" s="28"/>
      <c r="LVZ44" s="28"/>
      <c r="LWA44" s="28"/>
      <c r="LWB44" s="28"/>
      <c r="LWC44" s="28"/>
      <c r="LWD44" s="28"/>
      <c r="LWE44" s="28"/>
      <c r="LWF44" s="28"/>
      <c r="LWG44" s="28"/>
      <c r="LWH44" s="28"/>
      <c r="LWI44" s="28"/>
      <c r="LWJ44" s="28"/>
      <c r="LWK44" s="28"/>
      <c r="LWL44" s="28"/>
      <c r="LWM44" s="28"/>
      <c r="LWN44" s="28"/>
      <c r="LWO44" s="28"/>
      <c r="LWP44" s="28"/>
      <c r="LWQ44" s="28"/>
      <c r="LWR44" s="28"/>
      <c r="LWS44" s="28"/>
      <c r="LWT44" s="28"/>
      <c r="LWU44" s="28"/>
      <c r="LWV44" s="28"/>
      <c r="LWW44" s="28"/>
      <c r="LWX44" s="28"/>
      <c r="LWY44" s="28"/>
      <c r="LWZ44" s="28"/>
      <c r="LXA44" s="28"/>
      <c r="LXB44" s="28"/>
      <c r="LXC44" s="28"/>
      <c r="LXD44" s="28"/>
      <c r="LXE44" s="28"/>
      <c r="LXF44" s="28"/>
      <c r="LXG44" s="28"/>
      <c r="LXH44" s="28"/>
      <c r="LXI44" s="28"/>
      <c r="LXJ44" s="28"/>
      <c r="LXK44" s="28"/>
      <c r="LXL44" s="28"/>
      <c r="LXM44" s="28"/>
      <c r="LXN44" s="28"/>
      <c r="LXO44" s="28"/>
      <c r="LXP44" s="28"/>
      <c r="LXQ44" s="28"/>
      <c r="LXR44" s="28"/>
      <c r="LXS44" s="28"/>
      <c r="LXT44" s="28"/>
      <c r="LXU44" s="28"/>
      <c r="LXV44" s="28"/>
      <c r="LXW44" s="28"/>
      <c r="LXX44" s="28"/>
      <c r="LXY44" s="28"/>
      <c r="LXZ44" s="28"/>
      <c r="LYA44" s="28"/>
      <c r="LYB44" s="28"/>
      <c r="LYC44" s="28"/>
      <c r="LYD44" s="28"/>
      <c r="LYE44" s="28"/>
      <c r="LYF44" s="28"/>
      <c r="LYG44" s="28"/>
      <c r="LYH44" s="28"/>
      <c r="LYI44" s="28"/>
      <c r="LYJ44" s="28"/>
      <c r="LYK44" s="28"/>
      <c r="LYL44" s="28"/>
      <c r="LYM44" s="28"/>
      <c r="LYN44" s="28"/>
      <c r="LYO44" s="28"/>
      <c r="LYP44" s="28"/>
      <c r="LYQ44" s="28"/>
      <c r="LYR44" s="28"/>
      <c r="LYS44" s="28"/>
      <c r="LYT44" s="28"/>
      <c r="LYU44" s="28"/>
      <c r="LYV44" s="28"/>
      <c r="LYW44" s="28"/>
      <c r="LYX44" s="28"/>
      <c r="LYY44" s="28"/>
      <c r="LYZ44" s="28"/>
      <c r="LZA44" s="28"/>
      <c r="LZB44" s="28"/>
      <c r="LZC44" s="28"/>
      <c r="LZD44" s="28"/>
      <c r="LZE44" s="28"/>
      <c r="LZF44" s="28"/>
      <c r="LZG44" s="28"/>
      <c r="LZH44" s="28"/>
      <c r="LZI44" s="28"/>
      <c r="LZJ44" s="28"/>
      <c r="LZK44" s="28"/>
      <c r="LZL44" s="28"/>
      <c r="LZM44" s="28"/>
      <c r="LZN44" s="28"/>
      <c r="LZO44" s="28"/>
      <c r="LZP44" s="28"/>
      <c r="LZQ44" s="28"/>
      <c r="LZR44" s="28"/>
      <c r="LZS44" s="28"/>
      <c r="LZT44" s="28"/>
      <c r="LZU44" s="28"/>
      <c r="LZV44" s="28"/>
      <c r="LZW44" s="28"/>
      <c r="LZX44" s="28"/>
      <c r="LZY44" s="28"/>
      <c r="LZZ44" s="28"/>
      <c r="MAA44" s="28"/>
      <c r="MAB44" s="28"/>
      <c r="MAC44" s="28"/>
      <c r="MAD44" s="28"/>
      <c r="MAE44" s="28"/>
      <c r="MAF44" s="28"/>
      <c r="MAG44" s="28"/>
      <c r="MAH44" s="28"/>
      <c r="MAI44" s="28"/>
      <c r="MAJ44" s="28"/>
      <c r="MAK44" s="28"/>
      <c r="MAL44" s="28"/>
      <c r="MAM44" s="28"/>
      <c r="MAN44" s="28"/>
      <c r="MAO44" s="28"/>
      <c r="MAP44" s="28"/>
      <c r="MAQ44" s="28"/>
      <c r="MAR44" s="28"/>
      <c r="MAS44" s="28"/>
      <c r="MAT44" s="28"/>
      <c r="MAU44" s="28"/>
      <c r="MAV44" s="28"/>
      <c r="MAW44" s="28"/>
      <c r="MAX44" s="28"/>
      <c r="MAY44" s="28"/>
      <c r="MAZ44" s="28"/>
      <c r="MBA44" s="28"/>
      <c r="MBB44" s="28"/>
      <c r="MBC44" s="28"/>
      <c r="MBD44" s="28"/>
      <c r="MBE44" s="28"/>
      <c r="MBF44" s="28"/>
      <c r="MBG44" s="28"/>
      <c r="MBH44" s="28"/>
      <c r="MBI44" s="28"/>
      <c r="MBJ44" s="28"/>
      <c r="MBK44" s="28"/>
      <c r="MBL44" s="28"/>
      <c r="MBM44" s="28"/>
      <c r="MBN44" s="28"/>
      <c r="MBO44" s="28"/>
      <c r="MBP44" s="28"/>
      <c r="MBQ44" s="28"/>
      <c r="MBR44" s="28"/>
      <c r="MBS44" s="28"/>
      <c r="MBT44" s="28"/>
      <c r="MBU44" s="28"/>
      <c r="MBV44" s="28"/>
      <c r="MBW44" s="28"/>
      <c r="MBX44" s="28"/>
      <c r="MBY44" s="28"/>
      <c r="MBZ44" s="28"/>
      <c r="MCA44" s="28"/>
      <c r="MCB44" s="28"/>
      <c r="MCC44" s="28"/>
      <c r="MCD44" s="28"/>
      <c r="MCE44" s="28"/>
      <c r="MCF44" s="28"/>
      <c r="MCG44" s="28"/>
      <c r="MCH44" s="28"/>
      <c r="MCI44" s="28"/>
      <c r="MCJ44" s="28"/>
      <c r="MCK44" s="28"/>
      <c r="MCL44" s="28"/>
      <c r="MCM44" s="28"/>
      <c r="MCN44" s="28"/>
      <c r="MCO44" s="28"/>
      <c r="MCP44" s="28"/>
      <c r="MCQ44" s="28"/>
      <c r="MCR44" s="28"/>
      <c r="MCS44" s="28"/>
      <c r="MCT44" s="28"/>
      <c r="MCU44" s="28"/>
      <c r="MCV44" s="28"/>
      <c r="MCW44" s="28"/>
      <c r="MCX44" s="28"/>
      <c r="MCY44" s="28"/>
      <c r="MCZ44" s="28"/>
      <c r="MDA44" s="28"/>
      <c r="MDB44" s="28"/>
      <c r="MDC44" s="28"/>
      <c r="MDD44" s="28"/>
      <c r="MDE44" s="28"/>
      <c r="MDF44" s="28"/>
      <c r="MDG44" s="28"/>
      <c r="MDH44" s="28"/>
      <c r="MDI44" s="28"/>
      <c r="MDJ44" s="28"/>
      <c r="MDK44" s="28"/>
      <c r="MDL44" s="28"/>
      <c r="MDM44" s="28"/>
      <c r="MDN44" s="28"/>
      <c r="MDO44" s="28"/>
      <c r="MDP44" s="28"/>
      <c r="MDQ44" s="28"/>
      <c r="MDR44" s="28"/>
      <c r="MDS44" s="28"/>
      <c r="MDT44" s="28"/>
      <c r="MDU44" s="28"/>
      <c r="MDV44" s="28"/>
      <c r="MDW44" s="28"/>
      <c r="MDX44" s="28"/>
      <c r="MDY44" s="28"/>
      <c r="MDZ44" s="28"/>
      <c r="MEA44" s="28"/>
      <c r="MEB44" s="28"/>
      <c r="MEC44" s="28"/>
      <c r="MED44" s="28"/>
      <c r="MEE44" s="28"/>
      <c r="MEF44" s="28"/>
      <c r="MEG44" s="28"/>
      <c r="MEH44" s="28"/>
      <c r="MEI44" s="28"/>
      <c r="MEJ44" s="28"/>
      <c r="MEK44" s="28"/>
      <c r="MEL44" s="28"/>
      <c r="MEM44" s="28"/>
      <c r="MEN44" s="28"/>
      <c r="MEO44" s="28"/>
      <c r="MEP44" s="28"/>
      <c r="MEQ44" s="28"/>
      <c r="MER44" s="28"/>
      <c r="MES44" s="28"/>
      <c r="MET44" s="28"/>
      <c r="MEU44" s="28"/>
      <c r="MEV44" s="28"/>
      <c r="MEW44" s="28"/>
      <c r="MEX44" s="28"/>
      <c r="MEY44" s="28"/>
      <c r="MEZ44" s="28"/>
      <c r="MFA44" s="28"/>
      <c r="MFB44" s="28"/>
      <c r="MFC44" s="28"/>
      <c r="MFD44" s="28"/>
      <c r="MFE44" s="28"/>
      <c r="MFF44" s="28"/>
      <c r="MFG44" s="28"/>
      <c r="MFH44" s="28"/>
      <c r="MFI44" s="28"/>
      <c r="MFJ44" s="28"/>
      <c r="MFK44" s="28"/>
      <c r="MFL44" s="28"/>
      <c r="MFM44" s="28"/>
      <c r="MFN44" s="28"/>
      <c r="MFO44" s="28"/>
      <c r="MFP44" s="28"/>
      <c r="MFQ44" s="28"/>
      <c r="MFR44" s="28"/>
      <c r="MFS44" s="28"/>
      <c r="MFT44" s="28"/>
      <c r="MFU44" s="28"/>
      <c r="MFV44" s="28"/>
      <c r="MFW44" s="28"/>
      <c r="MFX44" s="28"/>
      <c r="MFY44" s="28"/>
      <c r="MFZ44" s="28"/>
      <c r="MGA44" s="28"/>
      <c r="MGB44" s="28"/>
      <c r="MGC44" s="28"/>
      <c r="MGD44" s="28"/>
      <c r="MGE44" s="28"/>
      <c r="MGF44" s="28"/>
      <c r="MGG44" s="28"/>
      <c r="MGH44" s="28"/>
      <c r="MGI44" s="28"/>
      <c r="MGJ44" s="28"/>
      <c r="MGK44" s="28"/>
      <c r="MGL44" s="28"/>
      <c r="MGM44" s="28"/>
      <c r="MGN44" s="28"/>
      <c r="MGO44" s="28"/>
      <c r="MGP44" s="28"/>
      <c r="MGQ44" s="28"/>
      <c r="MGR44" s="28"/>
      <c r="MGS44" s="28"/>
      <c r="MGT44" s="28"/>
      <c r="MGU44" s="28"/>
      <c r="MGV44" s="28"/>
      <c r="MGW44" s="28"/>
      <c r="MGX44" s="28"/>
      <c r="MGY44" s="28"/>
      <c r="MGZ44" s="28"/>
      <c r="MHA44" s="28"/>
      <c r="MHB44" s="28"/>
      <c r="MHC44" s="28"/>
      <c r="MHD44" s="28"/>
      <c r="MHE44" s="28"/>
      <c r="MHF44" s="28"/>
      <c r="MHG44" s="28"/>
      <c r="MHH44" s="28"/>
      <c r="MHI44" s="28"/>
      <c r="MHJ44" s="28"/>
      <c r="MHK44" s="28"/>
      <c r="MHL44" s="28"/>
      <c r="MHM44" s="28"/>
      <c r="MHN44" s="28"/>
      <c r="MHO44" s="28"/>
      <c r="MHP44" s="28"/>
      <c r="MHQ44" s="28"/>
      <c r="MHR44" s="28"/>
      <c r="MHS44" s="28"/>
      <c r="MHT44" s="28"/>
      <c r="MHU44" s="28"/>
      <c r="MHV44" s="28"/>
      <c r="MHW44" s="28"/>
      <c r="MHX44" s="28"/>
      <c r="MHY44" s="28"/>
      <c r="MHZ44" s="28"/>
      <c r="MIA44" s="28"/>
      <c r="MIB44" s="28"/>
      <c r="MIC44" s="28"/>
      <c r="MID44" s="28"/>
      <c r="MIE44" s="28"/>
      <c r="MIF44" s="28"/>
      <c r="MIG44" s="28"/>
      <c r="MIH44" s="28"/>
      <c r="MII44" s="28"/>
      <c r="MIJ44" s="28"/>
      <c r="MIK44" s="28"/>
      <c r="MIL44" s="28"/>
      <c r="MIM44" s="28"/>
      <c r="MIN44" s="28"/>
      <c r="MIO44" s="28"/>
      <c r="MIP44" s="28"/>
      <c r="MIQ44" s="28"/>
      <c r="MIR44" s="28"/>
      <c r="MIS44" s="28"/>
      <c r="MIT44" s="28"/>
      <c r="MIU44" s="28"/>
      <c r="MIV44" s="28"/>
      <c r="MIW44" s="28"/>
      <c r="MIX44" s="28"/>
      <c r="MIY44" s="28"/>
      <c r="MIZ44" s="28"/>
      <c r="MJA44" s="28"/>
      <c r="MJB44" s="28"/>
      <c r="MJC44" s="28"/>
      <c r="MJD44" s="28"/>
      <c r="MJE44" s="28"/>
      <c r="MJF44" s="28"/>
      <c r="MJG44" s="28"/>
      <c r="MJH44" s="28"/>
      <c r="MJI44" s="28"/>
      <c r="MJJ44" s="28"/>
      <c r="MJK44" s="28"/>
      <c r="MJL44" s="28"/>
      <c r="MJM44" s="28"/>
      <c r="MJN44" s="28"/>
      <c r="MJO44" s="28"/>
      <c r="MJP44" s="28"/>
      <c r="MJQ44" s="28"/>
      <c r="MJR44" s="28"/>
      <c r="MJS44" s="28"/>
      <c r="MJT44" s="28"/>
      <c r="MJU44" s="28"/>
      <c r="MJV44" s="28"/>
      <c r="MJW44" s="28"/>
      <c r="MJX44" s="28"/>
      <c r="MJY44" s="28"/>
      <c r="MJZ44" s="28"/>
      <c r="MKA44" s="28"/>
      <c r="MKB44" s="28"/>
      <c r="MKC44" s="28"/>
      <c r="MKD44" s="28"/>
      <c r="MKE44" s="28"/>
      <c r="MKF44" s="28"/>
      <c r="MKG44" s="28"/>
      <c r="MKH44" s="28"/>
      <c r="MKI44" s="28"/>
      <c r="MKJ44" s="28"/>
      <c r="MKK44" s="28"/>
      <c r="MKL44" s="28"/>
      <c r="MKM44" s="28"/>
      <c r="MKN44" s="28"/>
      <c r="MKO44" s="28"/>
      <c r="MKP44" s="28"/>
      <c r="MKQ44" s="28"/>
      <c r="MKR44" s="28"/>
      <c r="MKS44" s="28"/>
      <c r="MKT44" s="28"/>
      <c r="MKU44" s="28"/>
      <c r="MKV44" s="28"/>
      <c r="MKW44" s="28"/>
      <c r="MKX44" s="28"/>
      <c r="MKY44" s="28"/>
      <c r="MKZ44" s="28"/>
      <c r="MLA44" s="28"/>
      <c r="MLB44" s="28"/>
      <c r="MLC44" s="28"/>
      <c r="MLD44" s="28"/>
      <c r="MLE44" s="28"/>
      <c r="MLF44" s="28"/>
      <c r="MLG44" s="28"/>
      <c r="MLH44" s="28"/>
      <c r="MLI44" s="28"/>
      <c r="MLJ44" s="28"/>
      <c r="MLK44" s="28"/>
      <c r="MLL44" s="28"/>
      <c r="MLM44" s="28"/>
      <c r="MLN44" s="28"/>
      <c r="MLO44" s="28"/>
      <c r="MLP44" s="28"/>
      <c r="MLQ44" s="28"/>
      <c r="MLR44" s="28"/>
      <c r="MLS44" s="28"/>
      <c r="MLT44" s="28"/>
      <c r="MLU44" s="28"/>
      <c r="MLV44" s="28"/>
      <c r="MLW44" s="28"/>
      <c r="MLX44" s="28"/>
      <c r="MLY44" s="28"/>
      <c r="MLZ44" s="28"/>
      <c r="MMA44" s="28"/>
      <c r="MMB44" s="28"/>
      <c r="MMC44" s="28"/>
      <c r="MMD44" s="28"/>
      <c r="MME44" s="28"/>
      <c r="MMF44" s="28"/>
      <c r="MMG44" s="28"/>
      <c r="MMH44" s="28"/>
      <c r="MMI44" s="28"/>
      <c r="MMJ44" s="28"/>
      <c r="MMK44" s="28"/>
      <c r="MML44" s="28"/>
      <c r="MMM44" s="28"/>
      <c r="MMN44" s="28"/>
      <c r="MMO44" s="28"/>
      <c r="MMP44" s="28"/>
      <c r="MMQ44" s="28"/>
      <c r="MMR44" s="28"/>
      <c r="MMS44" s="28"/>
      <c r="MMT44" s="28"/>
      <c r="MMU44" s="28"/>
      <c r="MMV44" s="28"/>
      <c r="MMW44" s="28"/>
      <c r="MMX44" s="28"/>
      <c r="MMY44" s="28"/>
      <c r="MMZ44" s="28"/>
      <c r="MNA44" s="28"/>
      <c r="MNB44" s="28"/>
      <c r="MNC44" s="28"/>
      <c r="MND44" s="28"/>
      <c r="MNE44" s="28"/>
      <c r="MNF44" s="28"/>
      <c r="MNG44" s="28"/>
      <c r="MNH44" s="28"/>
      <c r="MNI44" s="28"/>
      <c r="MNJ44" s="28"/>
      <c r="MNK44" s="28"/>
      <c r="MNL44" s="28"/>
      <c r="MNM44" s="28"/>
      <c r="MNN44" s="28"/>
      <c r="MNO44" s="28"/>
      <c r="MNP44" s="28"/>
      <c r="MNQ44" s="28"/>
      <c r="MNR44" s="28"/>
      <c r="MNS44" s="28"/>
      <c r="MNT44" s="28"/>
      <c r="MNU44" s="28"/>
      <c r="MNV44" s="28"/>
      <c r="MNW44" s="28"/>
      <c r="MNX44" s="28"/>
      <c r="MNY44" s="28"/>
      <c r="MNZ44" s="28"/>
      <c r="MOA44" s="28"/>
      <c r="MOB44" s="28"/>
      <c r="MOC44" s="28"/>
      <c r="MOD44" s="28"/>
      <c r="MOE44" s="28"/>
      <c r="MOF44" s="28"/>
      <c r="MOG44" s="28"/>
      <c r="MOH44" s="28"/>
      <c r="MOI44" s="28"/>
      <c r="MOJ44" s="28"/>
      <c r="MOK44" s="28"/>
      <c r="MOL44" s="28"/>
      <c r="MOM44" s="28"/>
      <c r="MON44" s="28"/>
      <c r="MOO44" s="28"/>
      <c r="MOP44" s="28"/>
      <c r="MOQ44" s="28"/>
      <c r="MOR44" s="28"/>
      <c r="MOS44" s="28"/>
      <c r="MOT44" s="28"/>
      <c r="MOU44" s="28"/>
      <c r="MOV44" s="28"/>
      <c r="MOW44" s="28"/>
      <c r="MOX44" s="28"/>
      <c r="MOY44" s="28"/>
      <c r="MOZ44" s="28"/>
      <c r="MPA44" s="28"/>
      <c r="MPB44" s="28"/>
      <c r="MPC44" s="28"/>
      <c r="MPD44" s="28"/>
      <c r="MPE44" s="28"/>
      <c r="MPF44" s="28"/>
      <c r="MPG44" s="28"/>
      <c r="MPH44" s="28"/>
      <c r="MPI44" s="28"/>
      <c r="MPJ44" s="28"/>
      <c r="MPK44" s="28"/>
      <c r="MPL44" s="28"/>
      <c r="MPM44" s="28"/>
      <c r="MPN44" s="28"/>
      <c r="MPO44" s="28"/>
      <c r="MPP44" s="28"/>
      <c r="MPQ44" s="28"/>
      <c r="MPR44" s="28"/>
      <c r="MPS44" s="28"/>
      <c r="MPT44" s="28"/>
      <c r="MPU44" s="28"/>
      <c r="MPV44" s="28"/>
      <c r="MPW44" s="28"/>
      <c r="MPX44" s="28"/>
      <c r="MPY44" s="28"/>
      <c r="MPZ44" s="28"/>
      <c r="MQA44" s="28"/>
      <c r="MQB44" s="28"/>
      <c r="MQC44" s="28"/>
      <c r="MQD44" s="28"/>
      <c r="MQE44" s="28"/>
      <c r="MQF44" s="28"/>
      <c r="MQG44" s="28"/>
      <c r="MQH44" s="28"/>
      <c r="MQI44" s="28"/>
      <c r="MQJ44" s="28"/>
      <c r="MQK44" s="28"/>
      <c r="MQL44" s="28"/>
      <c r="MQM44" s="28"/>
      <c r="MQN44" s="28"/>
      <c r="MQO44" s="28"/>
      <c r="MQP44" s="28"/>
      <c r="MQQ44" s="28"/>
      <c r="MQR44" s="28"/>
      <c r="MQS44" s="28"/>
      <c r="MQT44" s="28"/>
      <c r="MQU44" s="28"/>
      <c r="MQV44" s="28"/>
      <c r="MQW44" s="28"/>
      <c r="MQX44" s="28"/>
      <c r="MQY44" s="28"/>
      <c r="MQZ44" s="28"/>
      <c r="MRA44" s="28"/>
      <c r="MRB44" s="28"/>
      <c r="MRC44" s="28"/>
      <c r="MRD44" s="28"/>
      <c r="MRE44" s="28"/>
      <c r="MRF44" s="28"/>
      <c r="MRG44" s="28"/>
      <c r="MRH44" s="28"/>
      <c r="MRI44" s="28"/>
      <c r="MRJ44" s="28"/>
      <c r="MRK44" s="28"/>
      <c r="MRL44" s="28"/>
      <c r="MRM44" s="28"/>
      <c r="MRN44" s="28"/>
      <c r="MRO44" s="28"/>
      <c r="MRP44" s="28"/>
      <c r="MRQ44" s="28"/>
      <c r="MRR44" s="28"/>
      <c r="MRS44" s="28"/>
      <c r="MRT44" s="28"/>
      <c r="MRU44" s="28"/>
      <c r="MRV44" s="28"/>
      <c r="MRW44" s="28"/>
      <c r="MRX44" s="28"/>
      <c r="MRY44" s="28"/>
      <c r="MRZ44" s="28"/>
      <c r="MSA44" s="28"/>
      <c r="MSB44" s="28"/>
      <c r="MSC44" s="28"/>
      <c r="MSD44" s="28"/>
      <c r="MSE44" s="28"/>
      <c r="MSF44" s="28"/>
      <c r="MSG44" s="28"/>
      <c r="MSH44" s="28"/>
      <c r="MSI44" s="28"/>
      <c r="MSJ44" s="28"/>
      <c r="MSK44" s="28"/>
      <c r="MSL44" s="28"/>
      <c r="MSM44" s="28"/>
      <c r="MSN44" s="28"/>
      <c r="MSO44" s="28"/>
      <c r="MSP44" s="28"/>
      <c r="MSQ44" s="28"/>
      <c r="MSR44" s="28"/>
      <c r="MSS44" s="28"/>
      <c r="MST44" s="28"/>
      <c r="MSU44" s="28"/>
      <c r="MSV44" s="28"/>
      <c r="MSW44" s="28"/>
      <c r="MSX44" s="28"/>
      <c r="MSY44" s="28"/>
      <c r="MSZ44" s="28"/>
      <c r="MTA44" s="28"/>
      <c r="MTB44" s="28"/>
      <c r="MTC44" s="28"/>
      <c r="MTD44" s="28"/>
      <c r="MTE44" s="28"/>
      <c r="MTF44" s="28"/>
      <c r="MTG44" s="28"/>
      <c r="MTH44" s="28"/>
      <c r="MTI44" s="28"/>
      <c r="MTJ44" s="28"/>
      <c r="MTK44" s="28"/>
      <c r="MTL44" s="28"/>
      <c r="MTM44" s="28"/>
      <c r="MTN44" s="28"/>
      <c r="MTO44" s="28"/>
      <c r="MTP44" s="28"/>
      <c r="MTQ44" s="28"/>
      <c r="MTR44" s="28"/>
      <c r="MTS44" s="28"/>
      <c r="MTT44" s="28"/>
      <c r="MTU44" s="28"/>
      <c r="MTV44" s="28"/>
      <c r="MTW44" s="28"/>
      <c r="MTX44" s="28"/>
      <c r="MTY44" s="28"/>
      <c r="MTZ44" s="28"/>
      <c r="MUA44" s="28"/>
      <c r="MUB44" s="28"/>
      <c r="MUC44" s="28"/>
      <c r="MUD44" s="28"/>
      <c r="MUE44" s="28"/>
      <c r="MUF44" s="28"/>
      <c r="MUG44" s="28"/>
      <c r="MUH44" s="28"/>
      <c r="MUI44" s="28"/>
      <c r="MUJ44" s="28"/>
      <c r="MUK44" s="28"/>
      <c r="MUL44" s="28"/>
      <c r="MUM44" s="28"/>
      <c r="MUN44" s="28"/>
      <c r="MUO44" s="28"/>
      <c r="MUP44" s="28"/>
      <c r="MUQ44" s="28"/>
      <c r="MUR44" s="28"/>
      <c r="MUS44" s="28"/>
      <c r="MUT44" s="28"/>
      <c r="MUU44" s="28"/>
      <c r="MUV44" s="28"/>
      <c r="MUW44" s="28"/>
      <c r="MUX44" s="28"/>
      <c r="MUY44" s="28"/>
      <c r="MUZ44" s="28"/>
      <c r="MVA44" s="28"/>
      <c r="MVB44" s="28"/>
      <c r="MVC44" s="28"/>
      <c r="MVD44" s="28"/>
      <c r="MVE44" s="28"/>
      <c r="MVF44" s="28"/>
      <c r="MVG44" s="28"/>
      <c r="MVH44" s="28"/>
      <c r="MVI44" s="28"/>
      <c r="MVJ44" s="28"/>
      <c r="MVK44" s="28"/>
      <c r="MVL44" s="28"/>
      <c r="MVM44" s="28"/>
      <c r="MVN44" s="28"/>
      <c r="MVO44" s="28"/>
      <c r="MVP44" s="28"/>
      <c r="MVQ44" s="28"/>
      <c r="MVR44" s="28"/>
      <c r="MVS44" s="28"/>
      <c r="MVT44" s="28"/>
      <c r="MVU44" s="28"/>
      <c r="MVV44" s="28"/>
      <c r="MVW44" s="28"/>
      <c r="MVX44" s="28"/>
      <c r="MVY44" s="28"/>
      <c r="MVZ44" s="28"/>
      <c r="MWA44" s="28"/>
      <c r="MWB44" s="28"/>
      <c r="MWC44" s="28"/>
      <c r="MWD44" s="28"/>
      <c r="MWE44" s="28"/>
      <c r="MWF44" s="28"/>
      <c r="MWG44" s="28"/>
      <c r="MWH44" s="28"/>
      <c r="MWI44" s="28"/>
      <c r="MWJ44" s="28"/>
      <c r="MWK44" s="28"/>
      <c r="MWL44" s="28"/>
      <c r="MWM44" s="28"/>
      <c r="MWN44" s="28"/>
      <c r="MWO44" s="28"/>
      <c r="MWP44" s="28"/>
      <c r="MWQ44" s="28"/>
      <c r="MWR44" s="28"/>
      <c r="MWS44" s="28"/>
      <c r="MWT44" s="28"/>
      <c r="MWU44" s="28"/>
      <c r="MWV44" s="28"/>
      <c r="MWW44" s="28"/>
      <c r="MWX44" s="28"/>
      <c r="MWY44" s="28"/>
      <c r="MWZ44" s="28"/>
      <c r="MXA44" s="28"/>
      <c r="MXB44" s="28"/>
      <c r="MXC44" s="28"/>
      <c r="MXD44" s="28"/>
      <c r="MXE44" s="28"/>
      <c r="MXF44" s="28"/>
      <c r="MXG44" s="28"/>
      <c r="MXH44" s="28"/>
      <c r="MXI44" s="28"/>
      <c r="MXJ44" s="28"/>
      <c r="MXK44" s="28"/>
      <c r="MXL44" s="28"/>
      <c r="MXM44" s="28"/>
      <c r="MXN44" s="28"/>
      <c r="MXO44" s="28"/>
      <c r="MXP44" s="28"/>
      <c r="MXQ44" s="28"/>
      <c r="MXR44" s="28"/>
      <c r="MXS44" s="28"/>
      <c r="MXT44" s="28"/>
      <c r="MXU44" s="28"/>
      <c r="MXV44" s="28"/>
      <c r="MXW44" s="28"/>
      <c r="MXX44" s="28"/>
      <c r="MXY44" s="28"/>
      <c r="MXZ44" s="28"/>
      <c r="MYA44" s="28"/>
      <c r="MYB44" s="28"/>
      <c r="MYC44" s="28"/>
      <c r="MYD44" s="28"/>
      <c r="MYE44" s="28"/>
      <c r="MYF44" s="28"/>
      <c r="MYG44" s="28"/>
      <c r="MYH44" s="28"/>
      <c r="MYI44" s="28"/>
      <c r="MYJ44" s="28"/>
      <c r="MYK44" s="28"/>
      <c r="MYL44" s="28"/>
      <c r="MYM44" s="28"/>
      <c r="MYN44" s="28"/>
      <c r="MYO44" s="28"/>
      <c r="MYP44" s="28"/>
      <c r="MYQ44" s="28"/>
      <c r="MYR44" s="28"/>
      <c r="MYS44" s="28"/>
      <c r="MYT44" s="28"/>
      <c r="MYU44" s="28"/>
      <c r="MYV44" s="28"/>
      <c r="MYW44" s="28"/>
      <c r="MYX44" s="28"/>
      <c r="MYY44" s="28"/>
      <c r="MYZ44" s="28"/>
      <c r="MZA44" s="28"/>
      <c r="MZB44" s="28"/>
      <c r="MZC44" s="28"/>
      <c r="MZD44" s="28"/>
      <c r="MZE44" s="28"/>
      <c r="MZF44" s="28"/>
      <c r="MZG44" s="28"/>
      <c r="MZH44" s="28"/>
      <c r="MZI44" s="28"/>
      <c r="MZJ44" s="28"/>
      <c r="MZK44" s="28"/>
      <c r="MZL44" s="28"/>
      <c r="MZM44" s="28"/>
      <c r="MZN44" s="28"/>
      <c r="MZO44" s="28"/>
      <c r="MZP44" s="28"/>
      <c r="MZQ44" s="28"/>
      <c r="MZR44" s="28"/>
      <c r="MZS44" s="28"/>
      <c r="MZT44" s="28"/>
      <c r="MZU44" s="28"/>
      <c r="MZV44" s="28"/>
      <c r="MZW44" s="28"/>
      <c r="MZX44" s="28"/>
      <c r="MZY44" s="28"/>
      <c r="MZZ44" s="28"/>
      <c r="NAA44" s="28"/>
      <c r="NAB44" s="28"/>
      <c r="NAC44" s="28"/>
      <c r="NAD44" s="28"/>
      <c r="NAE44" s="28"/>
      <c r="NAF44" s="28"/>
      <c r="NAG44" s="28"/>
      <c r="NAH44" s="28"/>
      <c r="NAI44" s="28"/>
      <c r="NAJ44" s="28"/>
      <c r="NAK44" s="28"/>
      <c r="NAL44" s="28"/>
      <c r="NAM44" s="28"/>
      <c r="NAN44" s="28"/>
      <c r="NAO44" s="28"/>
      <c r="NAP44" s="28"/>
      <c r="NAQ44" s="28"/>
      <c r="NAR44" s="28"/>
      <c r="NAS44" s="28"/>
      <c r="NAT44" s="28"/>
      <c r="NAU44" s="28"/>
      <c r="NAV44" s="28"/>
      <c r="NAW44" s="28"/>
      <c r="NAX44" s="28"/>
      <c r="NAY44" s="28"/>
      <c r="NAZ44" s="28"/>
      <c r="NBA44" s="28"/>
      <c r="NBB44" s="28"/>
      <c r="NBC44" s="28"/>
      <c r="NBD44" s="28"/>
      <c r="NBE44" s="28"/>
      <c r="NBF44" s="28"/>
      <c r="NBG44" s="28"/>
      <c r="NBH44" s="28"/>
      <c r="NBI44" s="28"/>
      <c r="NBJ44" s="28"/>
      <c r="NBK44" s="28"/>
      <c r="NBL44" s="28"/>
      <c r="NBM44" s="28"/>
      <c r="NBN44" s="28"/>
      <c r="NBO44" s="28"/>
      <c r="NBP44" s="28"/>
      <c r="NBQ44" s="28"/>
      <c r="NBR44" s="28"/>
      <c r="NBS44" s="28"/>
      <c r="NBT44" s="28"/>
      <c r="NBU44" s="28"/>
      <c r="NBV44" s="28"/>
      <c r="NBW44" s="28"/>
      <c r="NBX44" s="28"/>
      <c r="NBY44" s="28"/>
      <c r="NBZ44" s="28"/>
      <c r="NCA44" s="28"/>
      <c r="NCB44" s="28"/>
      <c r="NCC44" s="28"/>
      <c r="NCD44" s="28"/>
      <c r="NCE44" s="28"/>
      <c r="NCF44" s="28"/>
      <c r="NCG44" s="28"/>
      <c r="NCH44" s="28"/>
      <c r="NCI44" s="28"/>
      <c r="NCJ44" s="28"/>
      <c r="NCK44" s="28"/>
      <c r="NCL44" s="28"/>
      <c r="NCM44" s="28"/>
      <c r="NCN44" s="28"/>
      <c r="NCO44" s="28"/>
      <c r="NCP44" s="28"/>
      <c r="NCQ44" s="28"/>
      <c r="NCR44" s="28"/>
      <c r="NCS44" s="28"/>
      <c r="NCT44" s="28"/>
      <c r="NCU44" s="28"/>
      <c r="NCV44" s="28"/>
      <c r="NCW44" s="28"/>
      <c r="NCX44" s="28"/>
      <c r="NCY44" s="28"/>
      <c r="NCZ44" s="28"/>
      <c r="NDA44" s="28"/>
      <c r="NDB44" s="28"/>
      <c r="NDC44" s="28"/>
      <c r="NDD44" s="28"/>
      <c r="NDE44" s="28"/>
      <c r="NDF44" s="28"/>
      <c r="NDG44" s="28"/>
      <c r="NDH44" s="28"/>
      <c r="NDI44" s="28"/>
      <c r="NDJ44" s="28"/>
      <c r="NDK44" s="28"/>
      <c r="NDL44" s="28"/>
      <c r="NDM44" s="28"/>
      <c r="NDN44" s="28"/>
      <c r="NDO44" s="28"/>
      <c r="NDP44" s="28"/>
      <c r="NDQ44" s="28"/>
      <c r="NDR44" s="28"/>
      <c r="NDS44" s="28"/>
      <c r="NDT44" s="28"/>
      <c r="NDU44" s="28"/>
      <c r="NDV44" s="28"/>
      <c r="NDW44" s="28"/>
      <c r="NDX44" s="28"/>
      <c r="NDY44" s="28"/>
      <c r="NDZ44" s="28"/>
      <c r="NEA44" s="28"/>
      <c r="NEB44" s="28"/>
      <c r="NEC44" s="28"/>
      <c r="NED44" s="28"/>
      <c r="NEE44" s="28"/>
      <c r="NEF44" s="28"/>
      <c r="NEG44" s="28"/>
      <c r="NEH44" s="28"/>
      <c r="NEI44" s="28"/>
      <c r="NEJ44" s="28"/>
      <c r="NEK44" s="28"/>
      <c r="NEL44" s="28"/>
      <c r="NEM44" s="28"/>
      <c r="NEN44" s="28"/>
      <c r="NEO44" s="28"/>
      <c r="NEP44" s="28"/>
      <c r="NEQ44" s="28"/>
      <c r="NER44" s="28"/>
      <c r="NES44" s="28"/>
      <c r="NET44" s="28"/>
      <c r="NEU44" s="28"/>
      <c r="NEV44" s="28"/>
      <c r="NEW44" s="28"/>
      <c r="NEX44" s="28"/>
      <c r="NEY44" s="28"/>
      <c r="NEZ44" s="28"/>
      <c r="NFA44" s="28"/>
      <c r="NFB44" s="28"/>
      <c r="NFC44" s="28"/>
      <c r="NFD44" s="28"/>
      <c r="NFE44" s="28"/>
      <c r="NFF44" s="28"/>
      <c r="NFG44" s="28"/>
      <c r="NFH44" s="28"/>
      <c r="NFI44" s="28"/>
      <c r="NFJ44" s="28"/>
      <c r="NFK44" s="28"/>
      <c r="NFL44" s="28"/>
      <c r="NFM44" s="28"/>
      <c r="NFN44" s="28"/>
      <c r="NFO44" s="28"/>
      <c r="NFP44" s="28"/>
      <c r="NFQ44" s="28"/>
      <c r="NFR44" s="28"/>
      <c r="NFS44" s="28"/>
      <c r="NFT44" s="28"/>
      <c r="NFU44" s="28"/>
      <c r="NFV44" s="28"/>
      <c r="NFW44" s="28"/>
      <c r="NFX44" s="28"/>
      <c r="NFY44" s="28"/>
      <c r="NFZ44" s="28"/>
      <c r="NGA44" s="28"/>
      <c r="NGB44" s="28"/>
      <c r="NGC44" s="28"/>
      <c r="NGD44" s="28"/>
      <c r="NGE44" s="28"/>
      <c r="NGF44" s="28"/>
      <c r="NGG44" s="28"/>
      <c r="NGH44" s="28"/>
      <c r="NGI44" s="28"/>
      <c r="NGJ44" s="28"/>
      <c r="NGK44" s="28"/>
      <c r="NGL44" s="28"/>
      <c r="NGM44" s="28"/>
      <c r="NGN44" s="28"/>
      <c r="NGO44" s="28"/>
      <c r="NGP44" s="28"/>
      <c r="NGQ44" s="28"/>
      <c r="NGR44" s="28"/>
      <c r="NGS44" s="28"/>
      <c r="NGT44" s="28"/>
      <c r="NGU44" s="28"/>
      <c r="NGV44" s="28"/>
      <c r="NGW44" s="28"/>
      <c r="NGX44" s="28"/>
      <c r="NGY44" s="28"/>
      <c r="NGZ44" s="28"/>
      <c r="NHA44" s="28"/>
      <c r="NHB44" s="28"/>
      <c r="NHC44" s="28"/>
      <c r="NHD44" s="28"/>
      <c r="NHE44" s="28"/>
      <c r="NHF44" s="28"/>
      <c r="NHG44" s="28"/>
      <c r="NHH44" s="28"/>
      <c r="NHI44" s="28"/>
      <c r="NHJ44" s="28"/>
      <c r="NHK44" s="28"/>
      <c r="NHL44" s="28"/>
      <c r="NHM44" s="28"/>
      <c r="NHN44" s="28"/>
      <c r="NHO44" s="28"/>
      <c r="NHP44" s="28"/>
      <c r="NHQ44" s="28"/>
      <c r="NHR44" s="28"/>
      <c r="NHS44" s="28"/>
      <c r="NHT44" s="28"/>
      <c r="NHU44" s="28"/>
      <c r="NHV44" s="28"/>
      <c r="NHW44" s="28"/>
      <c r="NHX44" s="28"/>
      <c r="NHY44" s="28"/>
      <c r="NHZ44" s="28"/>
      <c r="NIA44" s="28"/>
      <c r="NIB44" s="28"/>
      <c r="NIC44" s="28"/>
      <c r="NID44" s="28"/>
      <c r="NIE44" s="28"/>
      <c r="NIF44" s="28"/>
      <c r="NIG44" s="28"/>
      <c r="NIH44" s="28"/>
      <c r="NII44" s="28"/>
      <c r="NIJ44" s="28"/>
      <c r="NIK44" s="28"/>
      <c r="NIL44" s="28"/>
      <c r="NIM44" s="28"/>
      <c r="NIN44" s="28"/>
      <c r="NIO44" s="28"/>
      <c r="NIP44" s="28"/>
      <c r="NIQ44" s="28"/>
      <c r="NIR44" s="28"/>
      <c r="NIS44" s="28"/>
      <c r="NIT44" s="28"/>
      <c r="NIU44" s="28"/>
      <c r="NIV44" s="28"/>
      <c r="NIW44" s="28"/>
      <c r="NIX44" s="28"/>
      <c r="NIY44" s="28"/>
      <c r="NIZ44" s="28"/>
      <c r="NJA44" s="28"/>
      <c r="NJB44" s="28"/>
      <c r="NJC44" s="28"/>
      <c r="NJD44" s="28"/>
      <c r="NJE44" s="28"/>
      <c r="NJF44" s="28"/>
      <c r="NJG44" s="28"/>
      <c r="NJH44" s="28"/>
      <c r="NJI44" s="28"/>
      <c r="NJJ44" s="28"/>
      <c r="NJK44" s="28"/>
      <c r="NJL44" s="28"/>
      <c r="NJM44" s="28"/>
      <c r="NJN44" s="28"/>
      <c r="NJO44" s="28"/>
      <c r="NJP44" s="28"/>
      <c r="NJQ44" s="28"/>
      <c r="NJR44" s="28"/>
      <c r="NJS44" s="28"/>
      <c r="NJT44" s="28"/>
      <c r="NJU44" s="28"/>
      <c r="NJV44" s="28"/>
      <c r="NJW44" s="28"/>
      <c r="NJX44" s="28"/>
      <c r="NJY44" s="28"/>
      <c r="NJZ44" s="28"/>
      <c r="NKA44" s="28"/>
      <c r="NKB44" s="28"/>
      <c r="NKC44" s="28"/>
      <c r="NKD44" s="28"/>
      <c r="NKE44" s="28"/>
      <c r="NKF44" s="28"/>
      <c r="NKG44" s="28"/>
      <c r="NKH44" s="28"/>
      <c r="NKI44" s="28"/>
      <c r="NKJ44" s="28"/>
      <c r="NKK44" s="28"/>
      <c r="NKL44" s="28"/>
      <c r="NKM44" s="28"/>
      <c r="NKN44" s="28"/>
      <c r="NKO44" s="28"/>
      <c r="NKP44" s="28"/>
      <c r="NKQ44" s="28"/>
      <c r="NKR44" s="28"/>
      <c r="NKS44" s="28"/>
      <c r="NKT44" s="28"/>
      <c r="NKU44" s="28"/>
      <c r="NKV44" s="28"/>
      <c r="NKW44" s="28"/>
      <c r="NKX44" s="28"/>
      <c r="NKY44" s="28"/>
      <c r="NKZ44" s="28"/>
      <c r="NLA44" s="28"/>
      <c r="NLB44" s="28"/>
      <c r="NLC44" s="28"/>
      <c r="NLD44" s="28"/>
      <c r="NLE44" s="28"/>
      <c r="NLF44" s="28"/>
      <c r="NLG44" s="28"/>
      <c r="NLH44" s="28"/>
      <c r="NLI44" s="28"/>
      <c r="NLJ44" s="28"/>
      <c r="NLK44" s="28"/>
      <c r="NLL44" s="28"/>
      <c r="NLM44" s="28"/>
      <c r="NLN44" s="28"/>
      <c r="NLO44" s="28"/>
      <c r="NLP44" s="28"/>
      <c r="NLQ44" s="28"/>
      <c r="NLR44" s="28"/>
      <c r="NLS44" s="28"/>
      <c r="NLT44" s="28"/>
      <c r="NLU44" s="28"/>
      <c r="NLV44" s="28"/>
      <c r="NLW44" s="28"/>
      <c r="NLX44" s="28"/>
      <c r="NLY44" s="28"/>
      <c r="NLZ44" s="28"/>
      <c r="NMA44" s="28"/>
      <c r="NMB44" s="28"/>
      <c r="NMC44" s="28"/>
      <c r="NMD44" s="28"/>
      <c r="NME44" s="28"/>
      <c r="NMF44" s="28"/>
      <c r="NMG44" s="28"/>
      <c r="NMH44" s="28"/>
      <c r="NMI44" s="28"/>
      <c r="NMJ44" s="28"/>
      <c r="NMK44" s="28"/>
      <c r="NML44" s="28"/>
      <c r="NMM44" s="28"/>
      <c r="NMN44" s="28"/>
      <c r="NMO44" s="28"/>
      <c r="NMP44" s="28"/>
      <c r="NMQ44" s="28"/>
      <c r="NMR44" s="28"/>
      <c r="NMS44" s="28"/>
      <c r="NMT44" s="28"/>
      <c r="NMU44" s="28"/>
      <c r="NMV44" s="28"/>
      <c r="NMW44" s="28"/>
      <c r="NMX44" s="28"/>
      <c r="NMY44" s="28"/>
      <c r="NMZ44" s="28"/>
      <c r="NNA44" s="28"/>
      <c r="NNB44" s="28"/>
      <c r="NNC44" s="28"/>
      <c r="NND44" s="28"/>
      <c r="NNE44" s="28"/>
      <c r="NNF44" s="28"/>
      <c r="NNG44" s="28"/>
      <c r="NNH44" s="28"/>
      <c r="NNI44" s="28"/>
      <c r="NNJ44" s="28"/>
      <c r="NNK44" s="28"/>
      <c r="NNL44" s="28"/>
      <c r="NNM44" s="28"/>
      <c r="NNN44" s="28"/>
      <c r="NNO44" s="28"/>
      <c r="NNP44" s="28"/>
      <c r="NNQ44" s="28"/>
      <c r="NNR44" s="28"/>
      <c r="NNS44" s="28"/>
      <c r="NNT44" s="28"/>
      <c r="NNU44" s="28"/>
      <c r="NNV44" s="28"/>
      <c r="NNW44" s="28"/>
      <c r="NNX44" s="28"/>
      <c r="NNY44" s="28"/>
      <c r="NNZ44" s="28"/>
      <c r="NOA44" s="28"/>
      <c r="NOB44" s="28"/>
      <c r="NOC44" s="28"/>
      <c r="NOD44" s="28"/>
      <c r="NOE44" s="28"/>
      <c r="NOF44" s="28"/>
      <c r="NOG44" s="28"/>
      <c r="NOH44" s="28"/>
      <c r="NOI44" s="28"/>
      <c r="NOJ44" s="28"/>
      <c r="NOK44" s="28"/>
      <c r="NOL44" s="28"/>
      <c r="NOM44" s="28"/>
      <c r="NON44" s="28"/>
      <c r="NOO44" s="28"/>
      <c r="NOP44" s="28"/>
      <c r="NOQ44" s="28"/>
      <c r="NOR44" s="28"/>
      <c r="NOS44" s="28"/>
      <c r="NOT44" s="28"/>
      <c r="NOU44" s="28"/>
      <c r="NOV44" s="28"/>
      <c r="NOW44" s="28"/>
      <c r="NOX44" s="28"/>
      <c r="NOY44" s="28"/>
      <c r="NOZ44" s="28"/>
      <c r="NPA44" s="28"/>
      <c r="NPB44" s="28"/>
      <c r="NPC44" s="28"/>
      <c r="NPD44" s="28"/>
      <c r="NPE44" s="28"/>
      <c r="NPF44" s="28"/>
      <c r="NPG44" s="28"/>
      <c r="NPH44" s="28"/>
      <c r="NPI44" s="28"/>
      <c r="NPJ44" s="28"/>
      <c r="NPK44" s="28"/>
      <c r="NPL44" s="28"/>
      <c r="NPM44" s="28"/>
      <c r="NPN44" s="28"/>
      <c r="NPO44" s="28"/>
      <c r="NPP44" s="28"/>
      <c r="NPQ44" s="28"/>
      <c r="NPR44" s="28"/>
      <c r="NPS44" s="28"/>
      <c r="NPT44" s="28"/>
      <c r="NPU44" s="28"/>
      <c r="NPV44" s="28"/>
      <c r="NPW44" s="28"/>
      <c r="NPX44" s="28"/>
      <c r="NPY44" s="28"/>
      <c r="NPZ44" s="28"/>
      <c r="NQA44" s="28"/>
      <c r="NQB44" s="28"/>
      <c r="NQC44" s="28"/>
      <c r="NQD44" s="28"/>
      <c r="NQE44" s="28"/>
      <c r="NQF44" s="28"/>
      <c r="NQG44" s="28"/>
      <c r="NQH44" s="28"/>
      <c r="NQI44" s="28"/>
      <c r="NQJ44" s="28"/>
      <c r="NQK44" s="28"/>
      <c r="NQL44" s="28"/>
      <c r="NQM44" s="28"/>
      <c r="NQN44" s="28"/>
      <c r="NQO44" s="28"/>
      <c r="NQP44" s="28"/>
      <c r="NQQ44" s="28"/>
      <c r="NQR44" s="28"/>
      <c r="NQS44" s="28"/>
      <c r="NQT44" s="28"/>
      <c r="NQU44" s="28"/>
      <c r="NQV44" s="28"/>
      <c r="NQW44" s="28"/>
      <c r="NQX44" s="28"/>
      <c r="NQY44" s="28"/>
      <c r="NQZ44" s="28"/>
      <c r="NRA44" s="28"/>
      <c r="NRB44" s="28"/>
      <c r="NRC44" s="28"/>
      <c r="NRD44" s="28"/>
      <c r="NRE44" s="28"/>
      <c r="NRF44" s="28"/>
      <c r="NRG44" s="28"/>
      <c r="NRH44" s="28"/>
      <c r="NRI44" s="28"/>
      <c r="NRJ44" s="28"/>
      <c r="NRK44" s="28"/>
      <c r="NRL44" s="28"/>
      <c r="NRM44" s="28"/>
      <c r="NRN44" s="28"/>
      <c r="NRO44" s="28"/>
      <c r="NRP44" s="28"/>
      <c r="NRQ44" s="28"/>
      <c r="NRR44" s="28"/>
      <c r="NRS44" s="28"/>
      <c r="NRT44" s="28"/>
      <c r="NRU44" s="28"/>
      <c r="NRV44" s="28"/>
      <c r="NRW44" s="28"/>
      <c r="NRX44" s="28"/>
      <c r="NRY44" s="28"/>
      <c r="NRZ44" s="28"/>
      <c r="NSA44" s="28"/>
      <c r="NSB44" s="28"/>
      <c r="NSC44" s="28"/>
      <c r="NSD44" s="28"/>
      <c r="NSE44" s="28"/>
      <c r="NSF44" s="28"/>
      <c r="NSG44" s="28"/>
      <c r="NSH44" s="28"/>
      <c r="NSI44" s="28"/>
      <c r="NSJ44" s="28"/>
      <c r="NSK44" s="28"/>
      <c r="NSL44" s="28"/>
      <c r="NSM44" s="28"/>
      <c r="NSN44" s="28"/>
      <c r="NSO44" s="28"/>
      <c r="NSP44" s="28"/>
      <c r="NSQ44" s="28"/>
      <c r="NSR44" s="28"/>
      <c r="NSS44" s="28"/>
      <c r="NST44" s="28"/>
      <c r="NSU44" s="28"/>
      <c r="NSV44" s="28"/>
      <c r="NSW44" s="28"/>
      <c r="NSX44" s="28"/>
      <c r="NSY44" s="28"/>
      <c r="NSZ44" s="28"/>
      <c r="NTA44" s="28"/>
      <c r="NTB44" s="28"/>
      <c r="NTC44" s="28"/>
      <c r="NTD44" s="28"/>
      <c r="NTE44" s="28"/>
      <c r="NTF44" s="28"/>
      <c r="NTG44" s="28"/>
      <c r="NTH44" s="28"/>
      <c r="NTI44" s="28"/>
      <c r="NTJ44" s="28"/>
      <c r="NTK44" s="28"/>
      <c r="NTL44" s="28"/>
      <c r="NTM44" s="28"/>
      <c r="NTN44" s="28"/>
      <c r="NTO44" s="28"/>
      <c r="NTP44" s="28"/>
      <c r="NTQ44" s="28"/>
      <c r="NTR44" s="28"/>
      <c r="NTS44" s="28"/>
      <c r="NTT44" s="28"/>
      <c r="NTU44" s="28"/>
      <c r="NTV44" s="28"/>
      <c r="NTW44" s="28"/>
      <c r="NTX44" s="28"/>
      <c r="NTY44" s="28"/>
      <c r="NTZ44" s="28"/>
      <c r="NUA44" s="28"/>
      <c r="NUB44" s="28"/>
      <c r="NUC44" s="28"/>
      <c r="NUD44" s="28"/>
      <c r="NUE44" s="28"/>
      <c r="NUF44" s="28"/>
      <c r="NUG44" s="28"/>
      <c r="NUH44" s="28"/>
      <c r="NUI44" s="28"/>
      <c r="NUJ44" s="28"/>
      <c r="NUK44" s="28"/>
      <c r="NUL44" s="28"/>
      <c r="NUM44" s="28"/>
      <c r="NUN44" s="28"/>
      <c r="NUO44" s="28"/>
      <c r="NUP44" s="28"/>
      <c r="NUQ44" s="28"/>
      <c r="NUR44" s="28"/>
      <c r="NUS44" s="28"/>
      <c r="NUT44" s="28"/>
      <c r="NUU44" s="28"/>
      <c r="NUV44" s="28"/>
      <c r="NUW44" s="28"/>
      <c r="NUX44" s="28"/>
      <c r="NUY44" s="28"/>
      <c r="NUZ44" s="28"/>
      <c r="NVA44" s="28"/>
      <c r="NVB44" s="28"/>
      <c r="NVC44" s="28"/>
      <c r="NVD44" s="28"/>
      <c r="NVE44" s="28"/>
      <c r="NVF44" s="28"/>
      <c r="NVG44" s="28"/>
      <c r="NVH44" s="28"/>
      <c r="NVI44" s="28"/>
      <c r="NVJ44" s="28"/>
      <c r="NVK44" s="28"/>
      <c r="NVL44" s="28"/>
      <c r="NVM44" s="28"/>
      <c r="NVN44" s="28"/>
      <c r="NVO44" s="28"/>
      <c r="NVP44" s="28"/>
      <c r="NVQ44" s="28"/>
      <c r="NVR44" s="28"/>
      <c r="NVS44" s="28"/>
      <c r="NVT44" s="28"/>
      <c r="NVU44" s="28"/>
      <c r="NVV44" s="28"/>
      <c r="NVW44" s="28"/>
      <c r="NVX44" s="28"/>
      <c r="NVY44" s="28"/>
      <c r="NVZ44" s="28"/>
      <c r="NWA44" s="28"/>
      <c r="NWB44" s="28"/>
      <c r="NWC44" s="28"/>
      <c r="NWD44" s="28"/>
      <c r="NWE44" s="28"/>
      <c r="NWF44" s="28"/>
      <c r="NWG44" s="28"/>
      <c r="NWH44" s="28"/>
      <c r="NWI44" s="28"/>
      <c r="NWJ44" s="28"/>
      <c r="NWK44" s="28"/>
      <c r="NWL44" s="28"/>
      <c r="NWM44" s="28"/>
      <c r="NWN44" s="28"/>
      <c r="NWO44" s="28"/>
      <c r="NWP44" s="28"/>
      <c r="NWQ44" s="28"/>
      <c r="NWR44" s="28"/>
      <c r="NWS44" s="28"/>
      <c r="NWT44" s="28"/>
      <c r="NWU44" s="28"/>
      <c r="NWV44" s="28"/>
      <c r="NWW44" s="28"/>
      <c r="NWX44" s="28"/>
      <c r="NWY44" s="28"/>
      <c r="NWZ44" s="28"/>
      <c r="NXA44" s="28"/>
      <c r="NXB44" s="28"/>
      <c r="NXC44" s="28"/>
      <c r="NXD44" s="28"/>
      <c r="NXE44" s="28"/>
      <c r="NXF44" s="28"/>
      <c r="NXG44" s="28"/>
      <c r="NXH44" s="28"/>
      <c r="NXI44" s="28"/>
      <c r="NXJ44" s="28"/>
      <c r="NXK44" s="28"/>
      <c r="NXL44" s="28"/>
      <c r="NXM44" s="28"/>
      <c r="NXN44" s="28"/>
      <c r="NXO44" s="28"/>
      <c r="NXP44" s="28"/>
      <c r="NXQ44" s="28"/>
      <c r="NXR44" s="28"/>
      <c r="NXS44" s="28"/>
      <c r="NXT44" s="28"/>
      <c r="NXU44" s="28"/>
      <c r="NXV44" s="28"/>
      <c r="NXW44" s="28"/>
      <c r="NXX44" s="28"/>
      <c r="NXY44" s="28"/>
      <c r="NXZ44" s="28"/>
      <c r="NYA44" s="28"/>
      <c r="NYB44" s="28"/>
      <c r="NYC44" s="28"/>
      <c r="NYD44" s="28"/>
      <c r="NYE44" s="28"/>
      <c r="NYF44" s="28"/>
      <c r="NYG44" s="28"/>
      <c r="NYH44" s="28"/>
      <c r="NYI44" s="28"/>
      <c r="NYJ44" s="28"/>
      <c r="NYK44" s="28"/>
      <c r="NYL44" s="28"/>
      <c r="NYM44" s="28"/>
      <c r="NYN44" s="28"/>
      <c r="NYO44" s="28"/>
      <c r="NYP44" s="28"/>
      <c r="NYQ44" s="28"/>
      <c r="NYR44" s="28"/>
      <c r="NYS44" s="28"/>
      <c r="NYT44" s="28"/>
      <c r="NYU44" s="28"/>
      <c r="NYV44" s="28"/>
      <c r="NYW44" s="28"/>
      <c r="NYX44" s="28"/>
      <c r="NYY44" s="28"/>
      <c r="NYZ44" s="28"/>
      <c r="NZA44" s="28"/>
      <c r="NZB44" s="28"/>
      <c r="NZC44" s="28"/>
      <c r="NZD44" s="28"/>
      <c r="NZE44" s="28"/>
      <c r="NZF44" s="28"/>
      <c r="NZG44" s="28"/>
      <c r="NZH44" s="28"/>
      <c r="NZI44" s="28"/>
      <c r="NZJ44" s="28"/>
      <c r="NZK44" s="28"/>
      <c r="NZL44" s="28"/>
      <c r="NZM44" s="28"/>
      <c r="NZN44" s="28"/>
      <c r="NZO44" s="28"/>
      <c r="NZP44" s="28"/>
      <c r="NZQ44" s="28"/>
      <c r="NZR44" s="28"/>
      <c r="NZS44" s="28"/>
      <c r="NZT44" s="28"/>
      <c r="NZU44" s="28"/>
      <c r="NZV44" s="28"/>
      <c r="NZW44" s="28"/>
      <c r="NZX44" s="28"/>
      <c r="NZY44" s="28"/>
      <c r="NZZ44" s="28"/>
      <c r="OAA44" s="28"/>
      <c r="OAB44" s="28"/>
      <c r="OAC44" s="28"/>
      <c r="OAD44" s="28"/>
      <c r="OAE44" s="28"/>
      <c r="OAF44" s="28"/>
      <c r="OAG44" s="28"/>
      <c r="OAH44" s="28"/>
      <c r="OAI44" s="28"/>
      <c r="OAJ44" s="28"/>
      <c r="OAK44" s="28"/>
      <c r="OAL44" s="28"/>
      <c r="OAM44" s="28"/>
      <c r="OAN44" s="28"/>
      <c r="OAO44" s="28"/>
      <c r="OAP44" s="28"/>
      <c r="OAQ44" s="28"/>
      <c r="OAR44" s="28"/>
      <c r="OAS44" s="28"/>
      <c r="OAT44" s="28"/>
      <c r="OAU44" s="28"/>
      <c r="OAV44" s="28"/>
      <c r="OAW44" s="28"/>
      <c r="OAX44" s="28"/>
      <c r="OAY44" s="28"/>
      <c r="OAZ44" s="28"/>
      <c r="OBA44" s="28"/>
      <c r="OBB44" s="28"/>
      <c r="OBC44" s="28"/>
      <c r="OBD44" s="28"/>
      <c r="OBE44" s="28"/>
      <c r="OBF44" s="28"/>
      <c r="OBG44" s="28"/>
      <c r="OBH44" s="28"/>
      <c r="OBI44" s="28"/>
      <c r="OBJ44" s="28"/>
      <c r="OBK44" s="28"/>
      <c r="OBL44" s="28"/>
      <c r="OBM44" s="28"/>
      <c r="OBN44" s="28"/>
      <c r="OBO44" s="28"/>
      <c r="OBP44" s="28"/>
      <c r="OBQ44" s="28"/>
      <c r="OBR44" s="28"/>
      <c r="OBS44" s="28"/>
      <c r="OBT44" s="28"/>
      <c r="OBU44" s="28"/>
      <c r="OBV44" s="28"/>
      <c r="OBW44" s="28"/>
      <c r="OBX44" s="28"/>
      <c r="OBY44" s="28"/>
      <c r="OBZ44" s="28"/>
      <c r="OCA44" s="28"/>
      <c r="OCB44" s="28"/>
      <c r="OCC44" s="28"/>
      <c r="OCD44" s="28"/>
      <c r="OCE44" s="28"/>
      <c r="OCF44" s="28"/>
      <c r="OCG44" s="28"/>
      <c r="OCH44" s="28"/>
      <c r="OCI44" s="28"/>
      <c r="OCJ44" s="28"/>
      <c r="OCK44" s="28"/>
      <c r="OCL44" s="28"/>
      <c r="OCM44" s="28"/>
      <c r="OCN44" s="28"/>
      <c r="OCO44" s="28"/>
      <c r="OCP44" s="28"/>
      <c r="OCQ44" s="28"/>
      <c r="OCR44" s="28"/>
      <c r="OCS44" s="28"/>
      <c r="OCT44" s="28"/>
      <c r="OCU44" s="28"/>
      <c r="OCV44" s="28"/>
      <c r="OCW44" s="28"/>
      <c r="OCX44" s="28"/>
      <c r="OCY44" s="28"/>
      <c r="OCZ44" s="28"/>
      <c r="ODA44" s="28"/>
      <c r="ODB44" s="28"/>
      <c r="ODC44" s="28"/>
      <c r="ODD44" s="28"/>
      <c r="ODE44" s="28"/>
      <c r="ODF44" s="28"/>
      <c r="ODG44" s="28"/>
      <c r="ODH44" s="28"/>
      <c r="ODI44" s="28"/>
      <c r="ODJ44" s="28"/>
      <c r="ODK44" s="28"/>
      <c r="ODL44" s="28"/>
      <c r="ODM44" s="28"/>
      <c r="ODN44" s="28"/>
      <c r="ODO44" s="28"/>
      <c r="ODP44" s="28"/>
      <c r="ODQ44" s="28"/>
      <c r="ODR44" s="28"/>
      <c r="ODS44" s="28"/>
      <c r="ODT44" s="28"/>
      <c r="ODU44" s="28"/>
      <c r="ODV44" s="28"/>
      <c r="ODW44" s="28"/>
      <c r="ODX44" s="28"/>
      <c r="ODY44" s="28"/>
      <c r="ODZ44" s="28"/>
      <c r="OEA44" s="28"/>
      <c r="OEB44" s="28"/>
      <c r="OEC44" s="28"/>
      <c r="OED44" s="28"/>
      <c r="OEE44" s="28"/>
      <c r="OEF44" s="28"/>
      <c r="OEG44" s="28"/>
      <c r="OEH44" s="28"/>
      <c r="OEI44" s="28"/>
      <c r="OEJ44" s="28"/>
      <c r="OEK44" s="28"/>
      <c r="OEL44" s="28"/>
      <c r="OEM44" s="28"/>
      <c r="OEN44" s="28"/>
      <c r="OEO44" s="28"/>
      <c r="OEP44" s="28"/>
      <c r="OEQ44" s="28"/>
      <c r="OER44" s="28"/>
      <c r="OES44" s="28"/>
      <c r="OET44" s="28"/>
      <c r="OEU44" s="28"/>
      <c r="OEV44" s="28"/>
      <c r="OEW44" s="28"/>
      <c r="OEX44" s="28"/>
      <c r="OEY44" s="28"/>
      <c r="OEZ44" s="28"/>
      <c r="OFA44" s="28"/>
      <c r="OFB44" s="28"/>
      <c r="OFC44" s="28"/>
      <c r="OFD44" s="28"/>
      <c r="OFE44" s="28"/>
      <c r="OFF44" s="28"/>
      <c r="OFG44" s="28"/>
      <c r="OFH44" s="28"/>
      <c r="OFI44" s="28"/>
      <c r="OFJ44" s="28"/>
      <c r="OFK44" s="28"/>
      <c r="OFL44" s="28"/>
      <c r="OFM44" s="28"/>
      <c r="OFN44" s="28"/>
      <c r="OFO44" s="28"/>
      <c r="OFP44" s="28"/>
      <c r="OFQ44" s="28"/>
      <c r="OFR44" s="28"/>
      <c r="OFS44" s="28"/>
      <c r="OFT44" s="28"/>
      <c r="OFU44" s="28"/>
      <c r="OFV44" s="28"/>
      <c r="OFW44" s="28"/>
      <c r="OFX44" s="28"/>
      <c r="OFY44" s="28"/>
      <c r="OFZ44" s="28"/>
      <c r="OGA44" s="28"/>
      <c r="OGB44" s="28"/>
      <c r="OGC44" s="28"/>
      <c r="OGD44" s="28"/>
      <c r="OGE44" s="28"/>
      <c r="OGF44" s="28"/>
      <c r="OGG44" s="28"/>
      <c r="OGH44" s="28"/>
      <c r="OGI44" s="28"/>
      <c r="OGJ44" s="28"/>
      <c r="OGK44" s="28"/>
      <c r="OGL44" s="28"/>
      <c r="OGM44" s="28"/>
      <c r="OGN44" s="28"/>
      <c r="OGO44" s="28"/>
      <c r="OGP44" s="28"/>
      <c r="OGQ44" s="28"/>
      <c r="OGR44" s="28"/>
      <c r="OGS44" s="28"/>
      <c r="OGT44" s="28"/>
      <c r="OGU44" s="28"/>
      <c r="OGV44" s="28"/>
      <c r="OGW44" s="28"/>
      <c r="OGX44" s="28"/>
      <c r="OGY44" s="28"/>
      <c r="OGZ44" s="28"/>
      <c r="OHA44" s="28"/>
      <c r="OHB44" s="28"/>
      <c r="OHC44" s="28"/>
      <c r="OHD44" s="28"/>
      <c r="OHE44" s="28"/>
      <c r="OHF44" s="28"/>
      <c r="OHG44" s="28"/>
      <c r="OHH44" s="28"/>
      <c r="OHI44" s="28"/>
      <c r="OHJ44" s="28"/>
      <c r="OHK44" s="28"/>
      <c r="OHL44" s="28"/>
      <c r="OHM44" s="28"/>
      <c r="OHN44" s="28"/>
      <c r="OHO44" s="28"/>
      <c r="OHP44" s="28"/>
      <c r="OHQ44" s="28"/>
      <c r="OHR44" s="28"/>
      <c r="OHS44" s="28"/>
      <c r="OHT44" s="28"/>
      <c r="OHU44" s="28"/>
      <c r="OHV44" s="28"/>
      <c r="OHW44" s="28"/>
      <c r="OHX44" s="28"/>
      <c r="OHY44" s="28"/>
      <c r="OHZ44" s="28"/>
      <c r="OIA44" s="28"/>
      <c r="OIB44" s="28"/>
      <c r="OIC44" s="28"/>
      <c r="OID44" s="28"/>
      <c r="OIE44" s="28"/>
      <c r="OIF44" s="28"/>
      <c r="OIG44" s="28"/>
      <c r="OIH44" s="28"/>
      <c r="OII44" s="28"/>
      <c r="OIJ44" s="28"/>
      <c r="OIK44" s="28"/>
      <c r="OIL44" s="28"/>
      <c r="OIM44" s="28"/>
      <c r="OIN44" s="28"/>
      <c r="OIO44" s="28"/>
      <c r="OIP44" s="28"/>
      <c r="OIQ44" s="28"/>
      <c r="OIR44" s="28"/>
      <c r="OIS44" s="28"/>
      <c r="OIT44" s="28"/>
      <c r="OIU44" s="28"/>
      <c r="OIV44" s="28"/>
      <c r="OIW44" s="28"/>
      <c r="OIX44" s="28"/>
      <c r="OIY44" s="28"/>
      <c r="OIZ44" s="28"/>
      <c r="OJA44" s="28"/>
      <c r="OJB44" s="28"/>
      <c r="OJC44" s="28"/>
      <c r="OJD44" s="28"/>
      <c r="OJE44" s="28"/>
      <c r="OJF44" s="28"/>
      <c r="OJG44" s="28"/>
      <c r="OJH44" s="28"/>
      <c r="OJI44" s="28"/>
      <c r="OJJ44" s="28"/>
      <c r="OJK44" s="28"/>
      <c r="OJL44" s="28"/>
      <c r="OJM44" s="28"/>
      <c r="OJN44" s="28"/>
      <c r="OJO44" s="28"/>
      <c r="OJP44" s="28"/>
      <c r="OJQ44" s="28"/>
      <c r="OJR44" s="28"/>
      <c r="OJS44" s="28"/>
      <c r="OJT44" s="28"/>
      <c r="OJU44" s="28"/>
      <c r="OJV44" s="28"/>
      <c r="OJW44" s="28"/>
      <c r="OJX44" s="28"/>
      <c r="OJY44" s="28"/>
      <c r="OJZ44" s="28"/>
      <c r="OKA44" s="28"/>
      <c r="OKB44" s="28"/>
      <c r="OKC44" s="28"/>
      <c r="OKD44" s="28"/>
      <c r="OKE44" s="28"/>
      <c r="OKF44" s="28"/>
      <c r="OKG44" s="28"/>
      <c r="OKH44" s="28"/>
      <c r="OKI44" s="28"/>
      <c r="OKJ44" s="28"/>
      <c r="OKK44" s="28"/>
      <c r="OKL44" s="28"/>
      <c r="OKM44" s="28"/>
      <c r="OKN44" s="28"/>
      <c r="OKO44" s="28"/>
      <c r="OKP44" s="28"/>
      <c r="OKQ44" s="28"/>
      <c r="OKR44" s="28"/>
      <c r="OKS44" s="28"/>
      <c r="OKT44" s="28"/>
      <c r="OKU44" s="28"/>
      <c r="OKV44" s="28"/>
      <c r="OKW44" s="28"/>
      <c r="OKX44" s="28"/>
      <c r="OKY44" s="28"/>
      <c r="OKZ44" s="28"/>
      <c r="OLA44" s="28"/>
      <c r="OLB44" s="28"/>
      <c r="OLC44" s="28"/>
      <c r="OLD44" s="28"/>
      <c r="OLE44" s="28"/>
      <c r="OLF44" s="28"/>
      <c r="OLG44" s="28"/>
      <c r="OLH44" s="28"/>
      <c r="OLI44" s="28"/>
      <c r="OLJ44" s="28"/>
      <c r="OLK44" s="28"/>
      <c r="OLL44" s="28"/>
      <c r="OLM44" s="28"/>
      <c r="OLN44" s="28"/>
      <c r="OLO44" s="28"/>
      <c r="OLP44" s="28"/>
      <c r="OLQ44" s="28"/>
      <c r="OLR44" s="28"/>
      <c r="OLS44" s="28"/>
      <c r="OLT44" s="28"/>
      <c r="OLU44" s="28"/>
      <c r="OLV44" s="28"/>
      <c r="OLW44" s="28"/>
      <c r="OLX44" s="28"/>
      <c r="OLY44" s="28"/>
      <c r="OLZ44" s="28"/>
      <c r="OMA44" s="28"/>
      <c r="OMB44" s="28"/>
      <c r="OMC44" s="28"/>
      <c r="OMD44" s="28"/>
      <c r="OME44" s="28"/>
      <c r="OMF44" s="28"/>
      <c r="OMG44" s="28"/>
      <c r="OMH44" s="28"/>
      <c r="OMI44" s="28"/>
      <c r="OMJ44" s="28"/>
      <c r="OMK44" s="28"/>
      <c r="OML44" s="28"/>
      <c r="OMM44" s="28"/>
      <c r="OMN44" s="28"/>
      <c r="OMO44" s="28"/>
      <c r="OMP44" s="28"/>
      <c r="OMQ44" s="28"/>
      <c r="OMR44" s="28"/>
      <c r="OMS44" s="28"/>
      <c r="OMT44" s="28"/>
      <c r="OMU44" s="28"/>
      <c r="OMV44" s="28"/>
      <c r="OMW44" s="28"/>
      <c r="OMX44" s="28"/>
      <c r="OMY44" s="28"/>
      <c r="OMZ44" s="28"/>
      <c r="ONA44" s="28"/>
      <c r="ONB44" s="28"/>
      <c r="ONC44" s="28"/>
      <c r="OND44" s="28"/>
      <c r="ONE44" s="28"/>
      <c r="ONF44" s="28"/>
      <c r="ONG44" s="28"/>
      <c r="ONH44" s="28"/>
      <c r="ONI44" s="28"/>
      <c r="ONJ44" s="28"/>
      <c r="ONK44" s="28"/>
      <c r="ONL44" s="28"/>
      <c r="ONM44" s="28"/>
      <c r="ONN44" s="28"/>
      <c r="ONO44" s="28"/>
      <c r="ONP44" s="28"/>
      <c r="ONQ44" s="28"/>
      <c r="ONR44" s="28"/>
      <c r="ONS44" s="28"/>
      <c r="ONT44" s="28"/>
      <c r="ONU44" s="28"/>
      <c r="ONV44" s="28"/>
      <c r="ONW44" s="28"/>
      <c r="ONX44" s="28"/>
      <c r="ONY44" s="28"/>
      <c r="ONZ44" s="28"/>
      <c r="OOA44" s="28"/>
      <c r="OOB44" s="28"/>
      <c r="OOC44" s="28"/>
      <c r="OOD44" s="28"/>
      <c r="OOE44" s="28"/>
      <c r="OOF44" s="28"/>
      <c r="OOG44" s="28"/>
      <c r="OOH44" s="28"/>
      <c r="OOI44" s="28"/>
      <c r="OOJ44" s="28"/>
      <c r="OOK44" s="28"/>
      <c r="OOL44" s="28"/>
      <c r="OOM44" s="28"/>
      <c r="OON44" s="28"/>
      <c r="OOO44" s="28"/>
      <c r="OOP44" s="28"/>
      <c r="OOQ44" s="28"/>
      <c r="OOR44" s="28"/>
      <c r="OOS44" s="28"/>
      <c r="OOT44" s="28"/>
      <c r="OOU44" s="28"/>
      <c r="OOV44" s="28"/>
      <c r="OOW44" s="28"/>
      <c r="OOX44" s="28"/>
      <c r="OOY44" s="28"/>
      <c r="OOZ44" s="28"/>
      <c r="OPA44" s="28"/>
      <c r="OPB44" s="28"/>
      <c r="OPC44" s="28"/>
      <c r="OPD44" s="28"/>
      <c r="OPE44" s="28"/>
      <c r="OPF44" s="28"/>
      <c r="OPG44" s="28"/>
      <c r="OPH44" s="28"/>
      <c r="OPI44" s="28"/>
      <c r="OPJ44" s="28"/>
      <c r="OPK44" s="28"/>
      <c r="OPL44" s="28"/>
      <c r="OPM44" s="28"/>
      <c r="OPN44" s="28"/>
      <c r="OPO44" s="28"/>
      <c r="OPP44" s="28"/>
      <c r="OPQ44" s="28"/>
      <c r="OPR44" s="28"/>
      <c r="OPS44" s="28"/>
      <c r="OPT44" s="28"/>
      <c r="OPU44" s="28"/>
      <c r="OPV44" s="28"/>
      <c r="OPW44" s="28"/>
      <c r="OPX44" s="28"/>
      <c r="OPY44" s="28"/>
      <c r="OPZ44" s="28"/>
      <c r="OQA44" s="28"/>
      <c r="OQB44" s="28"/>
      <c r="OQC44" s="28"/>
      <c r="OQD44" s="28"/>
      <c r="OQE44" s="28"/>
      <c r="OQF44" s="28"/>
      <c r="OQG44" s="28"/>
      <c r="OQH44" s="28"/>
      <c r="OQI44" s="28"/>
      <c r="OQJ44" s="28"/>
      <c r="OQK44" s="28"/>
      <c r="OQL44" s="28"/>
      <c r="OQM44" s="28"/>
      <c r="OQN44" s="28"/>
      <c r="OQO44" s="28"/>
      <c r="OQP44" s="28"/>
      <c r="OQQ44" s="28"/>
      <c r="OQR44" s="28"/>
      <c r="OQS44" s="28"/>
      <c r="OQT44" s="28"/>
      <c r="OQU44" s="28"/>
      <c r="OQV44" s="28"/>
      <c r="OQW44" s="28"/>
      <c r="OQX44" s="28"/>
      <c r="OQY44" s="28"/>
      <c r="OQZ44" s="28"/>
      <c r="ORA44" s="28"/>
      <c r="ORB44" s="28"/>
      <c r="ORC44" s="28"/>
      <c r="ORD44" s="28"/>
      <c r="ORE44" s="28"/>
      <c r="ORF44" s="28"/>
      <c r="ORG44" s="28"/>
      <c r="ORH44" s="28"/>
      <c r="ORI44" s="28"/>
      <c r="ORJ44" s="28"/>
      <c r="ORK44" s="28"/>
      <c r="ORL44" s="28"/>
      <c r="ORM44" s="28"/>
      <c r="ORN44" s="28"/>
      <c r="ORO44" s="28"/>
      <c r="ORP44" s="28"/>
      <c r="ORQ44" s="28"/>
      <c r="ORR44" s="28"/>
      <c r="ORS44" s="28"/>
      <c r="ORT44" s="28"/>
      <c r="ORU44" s="28"/>
      <c r="ORV44" s="28"/>
      <c r="ORW44" s="28"/>
      <c r="ORX44" s="28"/>
      <c r="ORY44" s="28"/>
      <c r="ORZ44" s="28"/>
      <c r="OSA44" s="28"/>
      <c r="OSB44" s="28"/>
      <c r="OSC44" s="28"/>
      <c r="OSD44" s="28"/>
      <c r="OSE44" s="28"/>
      <c r="OSF44" s="28"/>
      <c r="OSG44" s="28"/>
      <c r="OSH44" s="28"/>
      <c r="OSI44" s="28"/>
      <c r="OSJ44" s="28"/>
      <c r="OSK44" s="28"/>
      <c r="OSL44" s="28"/>
      <c r="OSM44" s="28"/>
      <c r="OSN44" s="28"/>
      <c r="OSO44" s="28"/>
      <c r="OSP44" s="28"/>
      <c r="OSQ44" s="28"/>
      <c r="OSR44" s="28"/>
      <c r="OSS44" s="28"/>
      <c r="OST44" s="28"/>
      <c r="OSU44" s="28"/>
      <c r="OSV44" s="28"/>
      <c r="OSW44" s="28"/>
      <c r="OSX44" s="28"/>
      <c r="OSY44" s="28"/>
      <c r="OSZ44" s="28"/>
      <c r="OTA44" s="28"/>
      <c r="OTB44" s="28"/>
      <c r="OTC44" s="28"/>
      <c r="OTD44" s="28"/>
      <c r="OTE44" s="28"/>
      <c r="OTF44" s="28"/>
      <c r="OTG44" s="28"/>
      <c r="OTH44" s="28"/>
      <c r="OTI44" s="28"/>
      <c r="OTJ44" s="28"/>
      <c r="OTK44" s="28"/>
      <c r="OTL44" s="28"/>
      <c r="OTM44" s="28"/>
      <c r="OTN44" s="28"/>
      <c r="OTO44" s="28"/>
      <c r="OTP44" s="28"/>
      <c r="OTQ44" s="28"/>
      <c r="OTR44" s="28"/>
      <c r="OTS44" s="28"/>
      <c r="OTT44" s="28"/>
      <c r="OTU44" s="28"/>
      <c r="OTV44" s="28"/>
      <c r="OTW44" s="28"/>
      <c r="OTX44" s="28"/>
      <c r="OTY44" s="28"/>
      <c r="OTZ44" s="28"/>
      <c r="OUA44" s="28"/>
      <c r="OUB44" s="28"/>
      <c r="OUC44" s="28"/>
      <c r="OUD44" s="28"/>
      <c r="OUE44" s="28"/>
      <c r="OUF44" s="28"/>
      <c r="OUG44" s="28"/>
      <c r="OUH44" s="28"/>
      <c r="OUI44" s="28"/>
      <c r="OUJ44" s="28"/>
      <c r="OUK44" s="28"/>
      <c r="OUL44" s="28"/>
      <c r="OUM44" s="28"/>
      <c r="OUN44" s="28"/>
      <c r="OUO44" s="28"/>
      <c r="OUP44" s="28"/>
      <c r="OUQ44" s="28"/>
      <c r="OUR44" s="28"/>
      <c r="OUS44" s="28"/>
      <c r="OUT44" s="28"/>
      <c r="OUU44" s="28"/>
      <c r="OUV44" s="28"/>
      <c r="OUW44" s="28"/>
      <c r="OUX44" s="28"/>
      <c r="OUY44" s="28"/>
      <c r="OUZ44" s="28"/>
      <c r="OVA44" s="28"/>
      <c r="OVB44" s="28"/>
      <c r="OVC44" s="28"/>
      <c r="OVD44" s="28"/>
      <c r="OVE44" s="28"/>
      <c r="OVF44" s="28"/>
      <c r="OVG44" s="28"/>
      <c r="OVH44" s="28"/>
      <c r="OVI44" s="28"/>
      <c r="OVJ44" s="28"/>
      <c r="OVK44" s="28"/>
      <c r="OVL44" s="28"/>
      <c r="OVM44" s="28"/>
      <c r="OVN44" s="28"/>
      <c r="OVO44" s="28"/>
      <c r="OVP44" s="28"/>
      <c r="OVQ44" s="28"/>
      <c r="OVR44" s="28"/>
      <c r="OVS44" s="28"/>
      <c r="OVT44" s="28"/>
      <c r="OVU44" s="28"/>
      <c r="OVV44" s="28"/>
      <c r="OVW44" s="28"/>
      <c r="OVX44" s="28"/>
      <c r="OVY44" s="28"/>
      <c r="OVZ44" s="28"/>
      <c r="OWA44" s="28"/>
      <c r="OWB44" s="28"/>
      <c r="OWC44" s="28"/>
      <c r="OWD44" s="28"/>
      <c r="OWE44" s="28"/>
      <c r="OWF44" s="28"/>
      <c r="OWG44" s="28"/>
      <c r="OWH44" s="28"/>
      <c r="OWI44" s="28"/>
      <c r="OWJ44" s="28"/>
      <c r="OWK44" s="28"/>
      <c r="OWL44" s="28"/>
      <c r="OWM44" s="28"/>
      <c r="OWN44" s="28"/>
      <c r="OWO44" s="28"/>
      <c r="OWP44" s="28"/>
      <c r="OWQ44" s="28"/>
      <c r="OWR44" s="28"/>
      <c r="OWS44" s="28"/>
      <c r="OWT44" s="28"/>
      <c r="OWU44" s="28"/>
      <c r="OWV44" s="28"/>
      <c r="OWW44" s="28"/>
      <c r="OWX44" s="28"/>
      <c r="OWY44" s="28"/>
      <c r="OWZ44" s="28"/>
      <c r="OXA44" s="28"/>
      <c r="OXB44" s="28"/>
      <c r="OXC44" s="28"/>
      <c r="OXD44" s="28"/>
      <c r="OXE44" s="28"/>
      <c r="OXF44" s="28"/>
      <c r="OXG44" s="28"/>
      <c r="OXH44" s="28"/>
      <c r="OXI44" s="28"/>
      <c r="OXJ44" s="28"/>
      <c r="OXK44" s="28"/>
      <c r="OXL44" s="28"/>
      <c r="OXM44" s="28"/>
      <c r="OXN44" s="28"/>
      <c r="OXO44" s="28"/>
      <c r="OXP44" s="28"/>
      <c r="OXQ44" s="28"/>
      <c r="OXR44" s="28"/>
      <c r="OXS44" s="28"/>
      <c r="OXT44" s="28"/>
      <c r="OXU44" s="28"/>
      <c r="OXV44" s="28"/>
      <c r="OXW44" s="28"/>
      <c r="OXX44" s="28"/>
      <c r="OXY44" s="28"/>
      <c r="OXZ44" s="28"/>
      <c r="OYA44" s="28"/>
      <c r="OYB44" s="28"/>
      <c r="OYC44" s="28"/>
      <c r="OYD44" s="28"/>
      <c r="OYE44" s="28"/>
      <c r="OYF44" s="28"/>
      <c r="OYG44" s="28"/>
      <c r="OYH44" s="28"/>
      <c r="OYI44" s="28"/>
      <c r="OYJ44" s="28"/>
      <c r="OYK44" s="28"/>
      <c r="OYL44" s="28"/>
      <c r="OYM44" s="28"/>
      <c r="OYN44" s="28"/>
      <c r="OYO44" s="28"/>
      <c r="OYP44" s="28"/>
      <c r="OYQ44" s="28"/>
      <c r="OYR44" s="28"/>
      <c r="OYS44" s="28"/>
      <c r="OYT44" s="28"/>
      <c r="OYU44" s="28"/>
      <c r="OYV44" s="28"/>
      <c r="OYW44" s="28"/>
      <c r="OYX44" s="28"/>
      <c r="OYY44" s="28"/>
      <c r="OYZ44" s="28"/>
      <c r="OZA44" s="28"/>
      <c r="OZB44" s="28"/>
      <c r="OZC44" s="28"/>
      <c r="OZD44" s="28"/>
      <c r="OZE44" s="28"/>
      <c r="OZF44" s="28"/>
      <c r="OZG44" s="28"/>
      <c r="OZH44" s="28"/>
      <c r="OZI44" s="28"/>
      <c r="OZJ44" s="28"/>
      <c r="OZK44" s="28"/>
      <c r="OZL44" s="28"/>
      <c r="OZM44" s="28"/>
      <c r="OZN44" s="28"/>
      <c r="OZO44" s="28"/>
      <c r="OZP44" s="28"/>
      <c r="OZQ44" s="28"/>
      <c r="OZR44" s="28"/>
      <c r="OZS44" s="28"/>
      <c r="OZT44" s="28"/>
      <c r="OZU44" s="28"/>
      <c r="OZV44" s="28"/>
      <c r="OZW44" s="28"/>
      <c r="OZX44" s="28"/>
      <c r="OZY44" s="28"/>
      <c r="OZZ44" s="28"/>
      <c r="PAA44" s="28"/>
      <c r="PAB44" s="28"/>
      <c r="PAC44" s="28"/>
      <c r="PAD44" s="28"/>
      <c r="PAE44" s="28"/>
      <c r="PAF44" s="28"/>
      <c r="PAG44" s="28"/>
      <c r="PAH44" s="28"/>
      <c r="PAI44" s="28"/>
      <c r="PAJ44" s="28"/>
      <c r="PAK44" s="28"/>
      <c r="PAL44" s="28"/>
      <c r="PAM44" s="28"/>
      <c r="PAN44" s="28"/>
      <c r="PAO44" s="28"/>
      <c r="PAP44" s="28"/>
      <c r="PAQ44" s="28"/>
      <c r="PAR44" s="28"/>
      <c r="PAS44" s="28"/>
      <c r="PAT44" s="28"/>
      <c r="PAU44" s="28"/>
      <c r="PAV44" s="28"/>
      <c r="PAW44" s="28"/>
      <c r="PAX44" s="28"/>
      <c r="PAY44" s="28"/>
      <c r="PAZ44" s="28"/>
      <c r="PBA44" s="28"/>
      <c r="PBB44" s="28"/>
      <c r="PBC44" s="28"/>
      <c r="PBD44" s="28"/>
      <c r="PBE44" s="28"/>
      <c r="PBF44" s="28"/>
      <c r="PBG44" s="28"/>
      <c r="PBH44" s="28"/>
      <c r="PBI44" s="28"/>
      <c r="PBJ44" s="28"/>
      <c r="PBK44" s="28"/>
      <c r="PBL44" s="28"/>
      <c r="PBM44" s="28"/>
      <c r="PBN44" s="28"/>
      <c r="PBO44" s="28"/>
      <c r="PBP44" s="28"/>
      <c r="PBQ44" s="28"/>
      <c r="PBR44" s="28"/>
      <c r="PBS44" s="28"/>
      <c r="PBT44" s="28"/>
      <c r="PBU44" s="28"/>
      <c r="PBV44" s="28"/>
      <c r="PBW44" s="28"/>
      <c r="PBX44" s="28"/>
      <c r="PBY44" s="28"/>
      <c r="PBZ44" s="28"/>
      <c r="PCA44" s="28"/>
      <c r="PCB44" s="28"/>
      <c r="PCC44" s="28"/>
      <c r="PCD44" s="28"/>
      <c r="PCE44" s="28"/>
      <c r="PCF44" s="28"/>
      <c r="PCG44" s="28"/>
      <c r="PCH44" s="28"/>
      <c r="PCI44" s="28"/>
      <c r="PCJ44" s="28"/>
      <c r="PCK44" s="28"/>
      <c r="PCL44" s="28"/>
      <c r="PCM44" s="28"/>
      <c r="PCN44" s="28"/>
      <c r="PCO44" s="28"/>
      <c r="PCP44" s="28"/>
      <c r="PCQ44" s="28"/>
      <c r="PCR44" s="28"/>
      <c r="PCS44" s="28"/>
      <c r="PCT44" s="28"/>
      <c r="PCU44" s="28"/>
      <c r="PCV44" s="28"/>
      <c r="PCW44" s="28"/>
      <c r="PCX44" s="28"/>
      <c r="PCY44" s="28"/>
      <c r="PCZ44" s="28"/>
      <c r="PDA44" s="28"/>
      <c r="PDB44" s="28"/>
      <c r="PDC44" s="28"/>
      <c r="PDD44" s="28"/>
      <c r="PDE44" s="28"/>
      <c r="PDF44" s="28"/>
      <c r="PDG44" s="28"/>
      <c r="PDH44" s="28"/>
      <c r="PDI44" s="28"/>
      <c r="PDJ44" s="28"/>
      <c r="PDK44" s="28"/>
      <c r="PDL44" s="28"/>
      <c r="PDM44" s="28"/>
      <c r="PDN44" s="28"/>
      <c r="PDO44" s="28"/>
      <c r="PDP44" s="28"/>
      <c r="PDQ44" s="28"/>
      <c r="PDR44" s="28"/>
      <c r="PDS44" s="28"/>
      <c r="PDT44" s="28"/>
      <c r="PDU44" s="28"/>
      <c r="PDV44" s="28"/>
      <c r="PDW44" s="28"/>
      <c r="PDX44" s="28"/>
      <c r="PDY44" s="28"/>
      <c r="PDZ44" s="28"/>
      <c r="PEA44" s="28"/>
      <c r="PEB44" s="28"/>
      <c r="PEC44" s="28"/>
      <c r="PED44" s="28"/>
      <c r="PEE44" s="28"/>
      <c r="PEF44" s="28"/>
      <c r="PEG44" s="28"/>
      <c r="PEH44" s="28"/>
      <c r="PEI44" s="28"/>
      <c r="PEJ44" s="28"/>
      <c r="PEK44" s="28"/>
      <c r="PEL44" s="28"/>
      <c r="PEM44" s="28"/>
      <c r="PEN44" s="28"/>
      <c r="PEO44" s="28"/>
      <c r="PEP44" s="28"/>
      <c r="PEQ44" s="28"/>
      <c r="PER44" s="28"/>
      <c r="PES44" s="28"/>
      <c r="PET44" s="28"/>
      <c r="PEU44" s="28"/>
      <c r="PEV44" s="28"/>
      <c r="PEW44" s="28"/>
      <c r="PEX44" s="28"/>
      <c r="PEY44" s="28"/>
      <c r="PEZ44" s="28"/>
      <c r="PFA44" s="28"/>
      <c r="PFB44" s="28"/>
      <c r="PFC44" s="28"/>
      <c r="PFD44" s="28"/>
      <c r="PFE44" s="28"/>
      <c r="PFF44" s="28"/>
      <c r="PFG44" s="28"/>
      <c r="PFH44" s="28"/>
      <c r="PFI44" s="28"/>
      <c r="PFJ44" s="28"/>
      <c r="PFK44" s="28"/>
      <c r="PFL44" s="28"/>
      <c r="PFM44" s="28"/>
      <c r="PFN44" s="28"/>
      <c r="PFO44" s="28"/>
      <c r="PFP44" s="28"/>
      <c r="PFQ44" s="28"/>
      <c r="PFR44" s="28"/>
      <c r="PFS44" s="28"/>
      <c r="PFT44" s="28"/>
      <c r="PFU44" s="28"/>
      <c r="PFV44" s="28"/>
      <c r="PFW44" s="28"/>
      <c r="PFX44" s="28"/>
      <c r="PFY44" s="28"/>
      <c r="PFZ44" s="28"/>
      <c r="PGA44" s="28"/>
      <c r="PGB44" s="28"/>
      <c r="PGC44" s="28"/>
      <c r="PGD44" s="28"/>
      <c r="PGE44" s="28"/>
      <c r="PGF44" s="28"/>
      <c r="PGG44" s="28"/>
      <c r="PGH44" s="28"/>
      <c r="PGI44" s="28"/>
      <c r="PGJ44" s="28"/>
      <c r="PGK44" s="28"/>
      <c r="PGL44" s="28"/>
      <c r="PGM44" s="28"/>
      <c r="PGN44" s="28"/>
      <c r="PGO44" s="28"/>
      <c r="PGP44" s="28"/>
      <c r="PGQ44" s="28"/>
      <c r="PGR44" s="28"/>
      <c r="PGS44" s="28"/>
      <c r="PGT44" s="28"/>
      <c r="PGU44" s="28"/>
      <c r="PGV44" s="28"/>
      <c r="PGW44" s="28"/>
      <c r="PGX44" s="28"/>
      <c r="PGY44" s="28"/>
      <c r="PGZ44" s="28"/>
      <c r="PHA44" s="28"/>
      <c r="PHB44" s="28"/>
      <c r="PHC44" s="28"/>
      <c r="PHD44" s="28"/>
      <c r="PHE44" s="28"/>
      <c r="PHF44" s="28"/>
      <c r="PHG44" s="28"/>
      <c r="PHH44" s="28"/>
      <c r="PHI44" s="28"/>
      <c r="PHJ44" s="28"/>
      <c r="PHK44" s="28"/>
      <c r="PHL44" s="28"/>
      <c r="PHM44" s="28"/>
      <c r="PHN44" s="28"/>
      <c r="PHO44" s="28"/>
      <c r="PHP44" s="28"/>
      <c r="PHQ44" s="28"/>
      <c r="PHR44" s="28"/>
      <c r="PHS44" s="28"/>
      <c r="PHT44" s="28"/>
      <c r="PHU44" s="28"/>
      <c r="PHV44" s="28"/>
      <c r="PHW44" s="28"/>
      <c r="PHX44" s="28"/>
      <c r="PHY44" s="28"/>
      <c r="PHZ44" s="28"/>
      <c r="PIA44" s="28"/>
      <c r="PIB44" s="28"/>
      <c r="PIC44" s="28"/>
      <c r="PID44" s="28"/>
      <c r="PIE44" s="28"/>
      <c r="PIF44" s="28"/>
      <c r="PIG44" s="28"/>
      <c r="PIH44" s="28"/>
      <c r="PII44" s="28"/>
      <c r="PIJ44" s="28"/>
      <c r="PIK44" s="28"/>
      <c r="PIL44" s="28"/>
      <c r="PIM44" s="28"/>
      <c r="PIN44" s="28"/>
      <c r="PIO44" s="28"/>
      <c r="PIP44" s="28"/>
      <c r="PIQ44" s="28"/>
      <c r="PIR44" s="28"/>
      <c r="PIS44" s="28"/>
      <c r="PIT44" s="28"/>
      <c r="PIU44" s="28"/>
      <c r="PIV44" s="28"/>
      <c r="PIW44" s="28"/>
      <c r="PIX44" s="28"/>
      <c r="PIY44" s="28"/>
      <c r="PIZ44" s="28"/>
      <c r="PJA44" s="28"/>
      <c r="PJB44" s="28"/>
      <c r="PJC44" s="28"/>
      <c r="PJD44" s="28"/>
      <c r="PJE44" s="28"/>
      <c r="PJF44" s="28"/>
      <c r="PJG44" s="28"/>
      <c r="PJH44" s="28"/>
      <c r="PJI44" s="28"/>
      <c r="PJJ44" s="28"/>
      <c r="PJK44" s="28"/>
      <c r="PJL44" s="28"/>
      <c r="PJM44" s="28"/>
      <c r="PJN44" s="28"/>
      <c r="PJO44" s="28"/>
      <c r="PJP44" s="28"/>
      <c r="PJQ44" s="28"/>
      <c r="PJR44" s="28"/>
      <c r="PJS44" s="28"/>
      <c r="PJT44" s="28"/>
      <c r="PJU44" s="28"/>
      <c r="PJV44" s="28"/>
      <c r="PJW44" s="28"/>
      <c r="PJX44" s="28"/>
      <c r="PJY44" s="28"/>
      <c r="PJZ44" s="28"/>
      <c r="PKA44" s="28"/>
      <c r="PKB44" s="28"/>
      <c r="PKC44" s="28"/>
      <c r="PKD44" s="28"/>
      <c r="PKE44" s="28"/>
      <c r="PKF44" s="28"/>
      <c r="PKG44" s="28"/>
      <c r="PKH44" s="28"/>
      <c r="PKI44" s="28"/>
      <c r="PKJ44" s="28"/>
      <c r="PKK44" s="28"/>
      <c r="PKL44" s="28"/>
      <c r="PKM44" s="28"/>
      <c r="PKN44" s="28"/>
      <c r="PKO44" s="28"/>
      <c r="PKP44" s="28"/>
      <c r="PKQ44" s="28"/>
      <c r="PKR44" s="28"/>
      <c r="PKS44" s="28"/>
      <c r="PKT44" s="28"/>
      <c r="PKU44" s="28"/>
      <c r="PKV44" s="28"/>
      <c r="PKW44" s="28"/>
      <c r="PKX44" s="28"/>
      <c r="PKY44" s="28"/>
      <c r="PKZ44" s="28"/>
      <c r="PLA44" s="28"/>
      <c r="PLB44" s="28"/>
      <c r="PLC44" s="28"/>
      <c r="PLD44" s="28"/>
      <c r="PLE44" s="28"/>
      <c r="PLF44" s="28"/>
      <c r="PLG44" s="28"/>
      <c r="PLH44" s="28"/>
      <c r="PLI44" s="28"/>
      <c r="PLJ44" s="28"/>
      <c r="PLK44" s="28"/>
      <c r="PLL44" s="28"/>
      <c r="PLM44" s="28"/>
      <c r="PLN44" s="28"/>
      <c r="PLO44" s="28"/>
      <c r="PLP44" s="28"/>
      <c r="PLQ44" s="28"/>
      <c r="PLR44" s="28"/>
      <c r="PLS44" s="28"/>
      <c r="PLT44" s="28"/>
      <c r="PLU44" s="28"/>
      <c r="PLV44" s="28"/>
      <c r="PLW44" s="28"/>
      <c r="PLX44" s="28"/>
      <c r="PLY44" s="28"/>
      <c r="PLZ44" s="28"/>
      <c r="PMA44" s="28"/>
      <c r="PMB44" s="28"/>
      <c r="PMC44" s="28"/>
      <c r="PMD44" s="28"/>
      <c r="PME44" s="28"/>
      <c r="PMF44" s="28"/>
      <c r="PMG44" s="28"/>
      <c r="PMH44" s="28"/>
      <c r="PMI44" s="28"/>
      <c r="PMJ44" s="28"/>
      <c r="PMK44" s="28"/>
      <c r="PML44" s="28"/>
      <c r="PMM44" s="28"/>
      <c r="PMN44" s="28"/>
      <c r="PMO44" s="28"/>
      <c r="PMP44" s="28"/>
      <c r="PMQ44" s="28"/>
      <c r="PMR44" s="28"/>
      <c r="PMS44" s="28"/>
      <c r="PMT44" s="28"/>
      <c r="PMU44" s="28"/>
      <c r="PMV44" s="28"/>
      <c r="PMW44" s="28"/>
      <c r="PMX44" s="28"/>
      <c r="PMY44" s="28"/>
      <c r="PMZ44" s="28"/>
      <c r="PNA44" s="28"/>
      <c r="PNB44" s="28"/>
      <c r="PNC44" s="28"/>
      <c r="PND44" s="28"/>
      <c r="PNE44" s="28"/>
      <c r="PNF44" s="28"/>
      <c r="PNG44" s="28"/>
      <c r="PNH44" s="28"/>
      <c r="PNI44" s="28"/>
      <c r="PNJ44" s="28"/>
      <c r="PNK44" s="28"/>
      <c r="PNL44" s="28"/>
      <c r="PNM44" s="28"/>
      <c r="PNN44" s="28"/>
      <c r="PNO44" s="28"/>
      <c r="PNP44" s="28"/>
      <c r="PNQ44" s="28"/>
      <c r="PNR44" s="28"/>
      <c r="PNS44" s="28"/>
      <c r="PNT44" s="28"/>
      <c r="PNU44" s="28"/>
      <c r="PNV44" s="28"/>
      <c r="PNW44" s="28"/>
      <c r="PNX44" s="28"/>
      <c r="PNY44" s="28"/>
      <c r="PNZ44" s="28"/>
      <c r="POA44" s="28"/>
      <c r="POB44" s="28"/>
      <c r="POC44" s="28"/>
      <c r="POD44" s="28"/>
      <c r="POE44" s="28"/>
      <c r="POF44" s="28"/>
      <c r="POG44" s="28"/>
      <c r="POH44" s="28"/>
      <c r="POI44" s="28"/>
      <c r="POJ44" s="28"/>
      <c r="POK44" s="28"/>
      <c r="POL44" s="28"/>
      <c r="POM44" s="28"/>
      <c r="PON44" s="28"/>
      <c r="POO44" s="28"/>
      <c r="POP44" s="28"/>
      <c r="POQ44" s="28"/>
      <c r="POR44" s="28"/>
      <c r="POS44" s="28"/>
      <c r="POT44" s="28"/>
      <c r="POU44" s="28"/>
      <c r="POV44" s="28"/>
      <c r="POW44" s="28"/>
      <c r="POX44" s="28"/>
      <c r="POY44" s="28"/>
      <c r="POZ44" s="28"/>
      <c r="PPA44" s="28"/>
      <c r="PPB44" s="28"/>
      <c r="PPC44" s="28"/>
      <c r="PPD44" s="28"/>
      <c r="PPE44" s="28"/>
      <c r="PPF44" s="28"/>
      <c r="PPG44" s="28"/>
      <c r="PPH44" s="28"/>
      <c r="PPI44" s="28"/>
      <c r="PPJ44" s="28"/>
      <c r="PPK44" s="28"/>
      <c r="PPL44" s="28"/>
      <c r="PPM44" s="28"/>
      <c r="PPN44" s="28"/>
      <c r="PPO44" s="28"/>
      <c r="PPP44" s="28"/>
      <c r="PPQ44" s="28"/>
      <c r="PPR44" s="28"/>
      <c r="PPS44" s="28"/>
      <c r="PPT44" s="28"/>
      <c r="PPU44" s="28"/>
      <c r="PPV44" s="28"/>
      <c r="PPW44" s="28"/>
      <c r="PPX44" s="28"/>
      <c r="PPY44" s="28"/>
      <c r="PPZ44" s="28"/>
      <c r="PQA44" s="28"/>
      <c r="PQB44" s="28"/>
      <c r="PQC44" s="28"/>
      <c r="PQD44" s="28"/>
      <c r="PQE44" s="28"/>
      <c r="PQF44" s="28"/>
      <c r="PQG44" s="28"/>
      <c r="PQH44" s="28"/>
      <c r="PQI44" s="28"/>
      <c r="PQJ44" s="28"/>
      <c r="PQK44" s="28"/>
      <c r="PQL44" s="28"/>
      <c r="PQM44" s="28"/>
      <c r="PQN44" s="28"/>
      <c r="PQO44" s="28"/>
      <c r="PQP44" s="28"/>
      <c r="PQQ44" s="28"/>
      <c r="PQR44" s="28"/>
      <c r="PQS44" s="28"/>
      <c r="PQT44" s="28"/>
      <c r="PQU44" s="28"/>
      <c r="PQV44" s="28"/>
      <c r="PQW44" s="28"/>
      <c r="PQX44" s="28"/>
      <c r="PQY44" s="28"/>
      <c r="PQZ44" s="28"/>
      <c r="PRA44" s="28"/>
      <c r="PRB44" s="28"/>
      <c r="PRC44" s="28"/>
      <c r="PRD44" s="28"/>
      <c r="PRE44" s="28"/>
      <c r="PRF44" s="28"/>
      <c r="PRG44" s="28"/>
      <c r="PRH44" s="28"/>
      <c r="PRI44" s="28"/>
      <c r="PRJ44" s="28"/>
      <c r="PRK44" s="28"/>
      <c r="PRL44" s="28"/>
      <c r="PRM44" s="28"/>
      <c r="PRN44" s="28"/>
      <c r="PRO44" s="28"/>
      <c r="PRP44" s="28"/>
      <c r="PRQ44" s="28"/>
      <c r="PRR44" s="28"/>
      <c r="PRS44" s="28"/>
      <c r="PRT44" s="28"/>
      <c r="PRU44" s="28"/>
      <c r="PRV44" s="28"/>
      <c r="PRW44" s="28"/>
      <c r="PRX44" s="28"/>
      <c r="PRY44" s="28"/>
      <c r="PRZ44" s="28"/>
      <c r="PSA44" s="28"/>
      <c r="PSB44" s="28"/>
      <c r="PSC44" s="28"/>
      <c r="PSD44" s="28"/>
      <c r="PSE44" s="28"/>
      <c r="PSF44" s="28"/>
      <c r="PSG44" s="28"/>
      <c r="PSH44" s="28"/>
      <c r="PSI44" s="28"/>
      <c r="PSJ44" s="28"/>
      <c r="PSK44" s="28"/>
      <c r="PSL44" s="28"/>
      <c r="PSM44" s="28"/>
      <c r="PSN44" s="28"/>
      <c r="PSO44" s="28"/>
      <c r="PSP44" s="28"/>
      <c r="PSQ44" s="28"/>
      <c r="PSR44" s="28"/>
      <c r="PSS44" s="28"/>
      <c r="PST44" s="28"/>
      <c r="PSU44" s="28"/>
      <c r="PSV44" s="28"/>
      <c r="PSW44" s="28"/>
      <c r="PSX44" s="28"/>
      <c r="PSY44" s="28"/>
      <c r="PSZ44" s="28"/>
      <c r="PTA44" s="28"/>
      <c r="PTB44" s="28"/>
      <c r="PTC44" s="28"/>
      <c r="PTD44" s="28"/>
      <c r="PTE44" s="28"/>
      <c r="PTF44" s="28"/>
      <c r="PTG44" s="28"/>
      <c r="PTH44" s="28"/>
      <c r="PTI44" s="28"/>
      <c r="PTJ44" s="28"/>
      <c r="PTK44" s="28"/>
      <c r="PTL44" s="28"/>
      <c r="PTM44" s="28"/>
      <c r="PTN44" s="28"/>
      <c r="PTO44" s="28"/>
      <c r="PTP44" s="28"/>
      <c r="PTQ44" s="28"/>
      <c r="PTR44" s="28"/>
      <c r="PTS44" s="28"/>
      <c r="PTT44" s="28"/>
      <c r="PTU44" s="28"/>
      <c r="PTV44" s="28"/>
      <c r="PTW44" s="28"/>
      <c r="PTX44" s="28"/>
      <c r="PTY44" s="28"/>
      <c r="PTZ44" s="28"/>
      <c r="PUA44" s="28"/>
      <c r="PUB44" s="28"/>
      <c r="PUC44" s="28"/>
      <c r="PUD44" s="28"/>
      <c r="PUE44" s="28"/>
      <c r="PUF44" s="28"/>
      <c r="PUG44" s="28"/>
      <c r="PUH44" s="28"/>
      <c r="PUI44" s="28"/>
      <c r="PUJ44" s="28"/>
      <c r="PUK44" s="28"/>
      <c r="PUL44" s="28"/>
      <c r="PUM44" s="28"/>
      <c r="PUN44" s="28"/>
      <c r="PUO44" s="28"/>
      <c r="PUP44" s="28"/>
      <c r="PUQ44" s="28"/>
      <c r="PUR44" s="28"/>
      <c r="PUS44" s="28"/>
      <c r="PUT44" s="28"/>
      <c r="PUU44" s="28"/>
      <c r="PUV44" s="28"/>
      <c r="PUW44" s="28"/>
      <c r="PUX44" s="28"/>
      <c r="PUY44" s="28"/>
      <c r="PUZ44" s="28"/>
      <c r="PVA44" s="28"/>
      <c r="PVB44" s="28"/>
      <c r="PVC44" s="28"/>
      <c r="PVD44" s="28"/>
      <c r="PVE44" s="28"/>
      <c r="PVF44" s="28"/>
      <c r="PVG44" s="28"/>
      <c r="PVH44" s="28"/>
      <c r="PVI44" s="28"/>
      <c r="PVJ44" s="28"/>
      <c r="PVK44" s="28"/>
      <c r="PVL44" s="28"/>
      <c r="PVM44" s="28"/>
      <c r="PVN44" s="28"/>
      <c r="PVO44" s="28"/>
      <c r="PVP44" s="28"/>
      <c r="PVQ44" s="28"/>
      <c r="PVR44" s="28"/>
      <c r="PVS44" s="28"/>
      <c r="PVT44" s="28"/>
      <c r="PVU44" s="28"/>
      <c r="PVV44" s="28"/>
      <c r="PVW44" s="28"/>
      <c r="PVX44" s="28"/>
      <c r="PVY44" s="28"/>
      <c r="PVZ44" s="28"/>
      <c r="PWA44" s="28"/>
      <c r="PWB44" s="28"/>
      <c r="PWC44" s="28"/>
      <c r="PWD44" s="28"/>
      <c r="PWE44" s="28"/>
      <c r="PWF44" s="28"/>
      <c r="PWG44" s="28"/>
      <c r="PWH44" s="28"/>
      <c r="PWI44" s="28"/>
      <c r="PWJ44" s="28"/>
      <c r="PWK44" s="28"/>
      <c r="PWL44" s="28"/>
      <c r="PWM44" s="28"/>
      <c r="PWN44" s="28"/>
      <c r="PWO44" s="28"/>
      <c r="PWP44" s="28"/>
      <c r="PWQ44" s="28"/>
      <c r="PWR44" s="28"/>
      <c r="PWS44" s="28"/>
      <c r="PWT44" s="28"/>
      <c r="PWU44" s="28"/>
      <c r="PWV44" s="28"/>
      <c r="PWW44" s="28"/>
      <c r="PWX44" s="28"/>
      <c r="PWY44" s="28"/>
      <c r="PWZ44" s="28"/>
      <c r="PXA44" s="28"/>
      <c r="PXB44" s="28"/>
      <c r="PXC44" s="28"/>
      <c r="PXD44" s="28"/>
      <c r="PXE44" s="28"/>
      <c r="PXF44" s="28"/>
      <c r="PXG44" s="28"/>
      <c r="PXH44" s="28"/>
      <c r="PXI44" s="28"/>
      <c r="PXJ44" s="28"/>
      <c r="PXK44" s="28"/>
      <c r="PXL44" s="28"/>
      <c r="PXM44" s="28"/>
      <c r="PXN44" s="28"/>
      <c r="PXO44" s="28"/>
      <c r="PXP44" s="28"/>
      <c r="PXQ44" s="28"/>
      <c r="PXR44" s="28"/>
      <c r="PXS44" s="28"/>
      <c r="PXT44" s="28"/>
      <c r="PXU44" s="28"/>
      <c r="PXV44" s="28"/>
      <c r="PXW44" s="28"/>
      <c r="PXX44" s="28"/>
      <c r="PXY44" s="28"/>
      <c r="PXZ44" s="28"/>
      <c r="PYA44" s="28"/>
      <c r="PYB44" s="28"/>
      <c r="PYC44" s="28"/>
      <c r="PYD44" s="28"/>
      <c r="PYE44" s="28"/>
      <c r="PYF44" s="28"/>
      <c r="PYG44" s="28"/>
      <c r="PYH44" s="28"/>
      <c r="PYI44" s="28"/>
      <c r="PYJ44" s="28"/>
      <c r="PYK44" s="28"/>
      <c r="PYL44" s="28"/>
      <c r="PYM44" s="28"/>
      <c r="PYN44" s="28"/>
      <c r="PYO44" s="28"/>
      <c r="PYP44" s="28"/>
      <c r="PYQ44" s="28"/>
      <c r="PYR44" s="28"/>
      <c r="PYS44" s="28"/>
      <c r="PYT44" s="28"/>
      <c r="PYU44" s="28"/>
      <c r="PYV44" s="28"/>
      <c r="PYW44" s="28"/>
      <c r="PYX44" s="28"/>
      <c r="PYY44" s="28"/>
      <c r="PYZ44" s="28"/>
      <c r="PZA44" s="28"/>
      <c r="PZB44" s="28"/>
      <c r="PZC44" s="28"/>
      <c r="PZD44" s="28"/>
      <c r="PZE44" s="28"/>
      <c r="PZF44" s="28"/>
      <c r="PZG44" s="28"/>
      <c r="PZH44" s="28"/>
      <c r="PZI44" s="28"/>
      <c r="PZJ44" s="28"/>
      <c r="PZK44" s="28"/>
      <c r="PZL44" s="28"/>
      <c r="PZM44" s="28"/>
      <c r="PZN44" s="28"/>
      <c r="PZO44" s="28"/>
      <c r="PZP44" s="28"/>
      <c r="PZQ44" s="28"/>
      <c r="PZR44" s="28"/>
      <c r="PZS44" s="28"/>
      <c r="PZT44" s="28"/>
      <c r="PZU44" s="28"/>
      <c r="PZV44" s="28"/>
      <c r="PZW44" s="28"/>
      <c r="PZX44" s="28"/>
      <c r="PZY44" s="28"/>
      <c r="PZZ44" s="28"/>
      <c r="QAA44" s="28"/>
      <c r="QAB44" s="28"/>
      <c r="QAC44" s="28"/>
      <c r="QAD44" s="28"/>
      <c r="QAE44" s="28"/>
      <c r="QAF44" s="28"/>
      <c r="QAG44" s="28"/>
      <c r="QAH44" s="28"/>
      <c r="QAI44" s="28"/>
      <c r="QAJ44" s="28"/>
      <c r="QAK44" s="28"/>
      <c r="QAL44" s="28"/>
      <c r="QAM44" s="28"/>
      <c r="QAN44" s="28"/>
      <c r="QAO44" s="28"/>
      <c r="QAP44" s="28"/>
      <c r="QAQ44" s="28"/>
      <c r="QAR44" s="28"/>
      <c r="QAS44" s="28"/>
      <c r="QAT44" s="28"/>
      <c r="QAU44" s="28"/>
      <c r="QAV44" s="28"/>
      <c r="QAW44" s="28"/>
      <c r="QAX44" s="28"/>
      <c r="QAY44" s="28"/>
      <c r="QAZ44" s="28"/>
      <c r="QBA44" s="28"/>
      <c r="QBB44" s="28"/>
      <c r="QBC44" s="28"/>
      <c r="QBD44" s="28"/>
      <c r="QBE44" s="28"/>
      <c r="QBF44" s="28"/>
      <c r="QBG44" s="28"/>
      <c r="QBH44" s="28"/>
      <c r="QBI44" s="28"/>
      <c r="QBJ44" s="28"/>
      <c r="QBK44" s="28"/>
      <c r="QBL44" s="28"/>
      <c r="QBM44" s="28"/>
      <c r="QBN44" s="28"/>
      <c r="QBO44" s="28"/>
      <c r="QBP44" s="28"/>
      <c r="QBQ44" s="28"/>
      <c r="QBR44" s="28"/>
      <c r="QBS44" s="28"/>
      <c r="QBT44" s="28"/>
      <c r="QBU44" s="28"/>
      <c r="QBV44" s="28"/>
      <c r="QBW44" s="28"/>
      <c r="QBX44" s="28"/>
      <c r="QBY44" s="28"/>
      <c r="QBZ44" s="28"/>
      <c r="QCA44" s="28"/>
      <c r="QCB44" s="28"/>
      <c r="QCC44" s="28"/>
      <c r="QCD44" s="28"/>
      <c r="QCE44" s="28"/>
      <c r="QCF44" s="28"/>
      <c r="QCG44" s="28"/>
      <c r="QCH44" s="28"/>
      <c r="QCI44" s="28"/>
      <c r="QCJ44" s="28"/>
      <c r="QCK44" s="28"/>
      <c r="QCL44" s="28"/>
      <c r="QCM44" s="28"/>
      <c r="QCN44" s="28"/>
      <c r="QCO44" s="28"/>
      <c r="QCP44" s="28"/>
      <c r="QCQ44" s="28"/>
      <c r="QCR44" s="28"/>
      <c r="QCS44" s="28"/>
      <c r="QCT44" s="28"/>
      <c r="QCU44" s="28"/>
      <c r="QCV44" s="28"/>
      <c r="QCW44" s="28"/>
      <c r="QCX44" s="28"/>
      <c r="QCY44" s="28"/>
      <c r="QCZ44" s="28"/>
      <c r="QDA44" s="28"/>
      <c r="QDB44" s="28"/>
      <c r="QDC44" s="28"/>
      <c r="QDD44" s="28"/>
      <c r="QDE44" s="28"/>
      <c r="QDF44" s="28"/>
      <c r="QDG44" s="28"/>
      <c r="QDH44" s="28"/>
      <c r="QDI44" s="28"/>
      <c r="QDJ44" s="28"/>
      <c r="QDK44" s="28"/>
      <c r="QDL44" s="28"/>
      <c r="QDM44" s="28"/>
      <c r="QDN44" s="28"/>
      <c r="QDO44" s="28"/>
      <c r="QDP44" s="28"/>
      <c r="QDQ44" s="28"/>
      <c r="QDR44" s="28"/>
      <c r="QDS44" s="28"/>
      <c r="QDT44" s="28"/>
      <c r="QDU44" s="28"/>
      <c r="QDV44" s="28"/>
      <c r="QDW44" s="28"/>
      <c r="QDX44" s="28"/>
      <c r="QDY44" s="28"/>
      <c r="QDZ44" s="28"/>
      <c r="QEA44" s="28"/>
      <c r="QEB44" s="28"/>
      <c r="QEC44" s="28"/>
      <c r="QED44" s="28"/>
      <c r="QEE44" s="28"/>
      <c r="QEF44" s="28"/>
      <c r="QEG44" s="28"/>
      <c r="QEH44" s="28"/>
      <c r="QEI44" s="28"/>
      <c r="QEJ44" s="28"/>
      <c r="QEK44" s="28"/>
      <c r="QEL44" s="28"/>
      <c r="QEM44" s="28"/>
      <c r="QEN44" s="28"/>
      <c r="QEO44" s="28"/>
      <c r="QEP44" s="28"/>
      <c r="QEQ44" s="28"/>
      <c r="QER44" s="28"/>
      <c r="QES44" s="28"/>
      <c r="QET44" s="28"/>
      <c r="QEU44" s="28"/>
      <c r="QEV44" s="28"/>
      <c r="QEW44" s="28"/>
      <c r="QEX44" s="28"/>
      <c r="QEY44" s="28"/>
      <c r="QEZ44" s="28"/>
      <c r="QFA44" s="28"/>
      <c r="QFB44" s="28"/>
      <c r="QFC44" s="28"/>
      <c r="QFD44" s="28"/>
      <c r="QFE44" s="28"/>
      <c r="QFF44" s="28"/>
      <c r="QFG44" s="28"/>
      <c r="QFH44" s="28"/>
      <c r="QFI44" s="28"/>
      <c r="QFJ44" s="28"/>
      <c r="QFK44" s="28"/>
      <c r="QFL44" s="28"/>
      <c r="QFM44" s="28"/>
      <c r="QFN44" s="28"/>
      <c r="QFO44" s="28"/>
      <c r="QFP44" s="28"/>
      <c r="QFQ44" s="28"/>
      <c r="QFR44" s="28"/>
      <c r="QFS44" s="28"/>
      <c r="QFT44" s="28"/>
      <c r="QFU44" s="28"/>
      <c r="QFV44" s="28"/>
      <c r="QFW44" s="28"/>
      <c r="QFX44" s="28"/>
      <c r="QFY44" s="28"/>
      <c r="QFZ44" s="28"/>
      <c r="QGA44" s="28"/>
      <c r="QGB44" s="28"/>
      <c r="QGC44" s="28"/>
      <c r="QGD44" s="28"/>
      <c r="QGE44" s="28"/>
      <c r="QGF44" s="28"/>
      <c r="QGG44" s="28"/>
      <c r="QGH44" s="28"/>
      <c r="QGI44" s="28"/>
      <c r="QGJ44" s="28"/>
      <c r="QGK44" s="28"/>
      <c r="QGL44" s="28"/>
      <c r="QGM44" s="28"/>
      <c r="QGN44" s="28"/>
      <c r="QGO44" s="28"/>
      <c r="QGP44" s="28"/>
      <c r="QGQ44" s="28"/>
      <c r="QGR44" s="28"/>
      <c r="QGS44" s="28"/>
      <c r="QGT44" s="28"/>
      <c r="QGU44" s="28"/>
      <c r="QGV44" s="28"/>
      <c r="QGW44" s="28"/>
      <c r="QGX44" s="28"/>
      <c r="QGY44" s="28"/>
      <c r="QGZ44" s="28"/>
      <c r="QHA44" s="28"/>
      <c r="QHB44" s="28"/>
      <c r="QHC44" s="28"/>
      <c r="QHD44" s="28"/>
      <c r="QHE44" s="28"/>
      <c r="QHF44" s="28"/>
      <c r="QHG44" s="28"/>
      <c r="QHH44" s="28"/>
      <c r="QHI44" s="28"/>
      <c r="QHJ44" s="28"/>
      <c r="QHK44" s="28"/>
      <c r="QHL44" s="28"/>
      <c r="QHM44" s="28"/>
      <c r="QHN44" s="28"/>
      <c r="QHO44" s="28"/>
      <c r="QHP44" s="28"/>
      <c r="QHQ44" s="28"/>
      <c r="QHR44" s="28"/>
      <c r="QHS44" s="28"/>
      <c r="QHT44" s="28"/>
      <c r="QHU44" s="28"/>
      <c r="QHV44" s="28"/>
      <c r="QHW44" s="28"/>
      <c r="QHX44" s="28"/>
      <c r="QHY44" s="28"/>
      <c r="QHZ44" s="28"/>
      <c r="QIA44" s="28"/>
      <c r="QIB44" s="28"/>
      <c r="QIC44" s="28"/>
      <c r="QID44" s="28"/>
      <c r="QIE44" s="28"/>
      <c r="QIF44" s="28"/>
      <c r="QIG44" s="28"/>
      <c r="QIH44" s="28"/>
      <c r="QII44" s="28"/>
      <c r="QIJ44" s="28"/>
      <c r="QIK44" s="28"/>
      <c r="QIL44" s="28"/>
      <c r="QIM44" s="28"/>
      <c r="QIN44" s="28"/>
      <c r="QIO44" s="28"/>
      <c r="QIP44" s="28"/>
      <c r="QIQ44" s="28"/>
      <c r="QIR44" s="28"/>
      <c r="QIS44" s="28"/>
      <c r="QIT44" s="28"/>
      <c r="QIU44" s="28"/>
      <c r="QIV44" s="28"/>
      <c r="QIW44" s="28"/>
      <c r="QIX44" s="28"/>
      <c r="QIY44" s="28"/>
      <c r="QIZ44" s="28"/>
      <c r="QJA44" s="28"/>
      <c r="QJB44" s="28"/>
      <c r="QJC44" s="28"/>
      <c r="QJD44" s="28"/>
      <c r="QJE44" s="28"/>
      <c r="QJF44" s="28"/>
      <c r="QJG44" s="28"/>
      <c r="QJH44" s="28"/>
      <c r="QJI44" s="28"/>
      <c r="QJJ44" s="28"/>
      <c r="QJK44" s="28"/>
      <c r="QJL44" s="28"/>
      <c r="QJM44" s="28"/>
      <c r="QJN44" s="28"/>
      <c r="QJO44" s="28"/>
      <c r="QJP44" s="28"/>
      <c r="QJQ44" s="28"/>
      <c r="QJR44" s="28"/>
      <c r="QJS44" s="28"/>
      <c r="QJT44" s="28"/>
      <c r="QJU44" s="28"/>
      <c r="QJV44" s="28"/>
      <c r="QJW44" s="28"/>
      <c r="QJX44" s="28"/>
      <c r="QJY44" s="28"/>
      <c r="QJZ44" s="28"/>
      <c r="QKA44" s="28"/>
      <c r="QKB44" s="28"/>
      <c r="QKC44" s="28"/>
      <c r="QKD44" s="28"/>
      <c r="QKE44" s="28"/>
      <c r="QKF44" s="28"/>
      <c r="QKG44" s="28"/>
      <c r="QKH44" s="28"/>
      <c r="QKI44" s="28"/>
      <c r="QKJ44" s="28"/>
      <c r="QKK44" s="28"/>
      <c r="QKL44" s="28"/>
      <c r="QKM44" s="28"/>
      <c r="QKN44" s="28"/>
      <c r="QKO44" s="28"/>
      <c r="QKP44" s="28"/>
      <c r="QKQ44" s="28"/>
      <c r="QKR44" s="28"/>
      <c r="QKS44" s="28"/>
      <c r="QKT44" s="28"/>
      <c r="QKU44" s="28"/>
      <c r="QKV44" s="28"/>
      <c r="QKW44" s="28"/>
      <c r="QKX44" s="28"/>
      <c r="QKY44" s="28"/>
      <c r="QKZ44" s="28"/>
      <c r="QLA44" s="28"/>
      <c r="QLB44" s="28"/>
      <c r="QLC44" s="28"/>
      <c r="QLD44" s="28"/>
      <c r="QLE44" s="28"/>
      <c r="QLF44" s="28"/>
      <c r="QLG44" s="28"/>
      <c r="QLH44" s="28"/>
      <c r="QLI44" s="28"/>
      <c r="QLJ44" s="28"/>
      <c r="QLK44" s="28"/>
      <c r="QLL44" s="28"/>
      <c r="QLM44" s="28"/>
      <c r="QLN44" s="28"/>
      <c r="QLO44" s="28"/>
      <c r="QLP44" s="28"/>
      <c r="QLQ44" s="28"/>
      <c r="QLR44" s="28"/>
      <c r="QLS44" s="28"/>
      <c r="QLT44" s="28"/>
      <c r="QLU44" s="28"/>
      <c r="QLV44" s="28"/>
      <c r="QLW44" s="28"/>
      <c r="QLX44" s="28"/>
      <c r="QLY44" s="28"/>
      <c r="QLZ44" s="28"/>
      <c r="QMA44" s="28"/>
      <c r="QMB44" s="28"/>
      <c r="QMC44" s="28"/>
      <c r="QMD44" s="28"/>
      <c r="QME44" s="28"/>
      <c r="QMF44" s="28"/>
      <c r="QMG44" s="28"/>
      <c r="QMH44" s="28"/>
      <c r="QMI44" s="28"/>
      <c r="QMJ44" s="28"/>
      <c r="QMK44" s="28"/>
      <c r="QML44" s="28"/>
      <c r="QMM44" s="28"/>
      <c r="QMN44" s="28"/>
      <c r="QMO44" s="28"/>
      <c r="QMP44" s="28"/>
      <c r="QMQ44" s="28"/>
      <c r="QMR44" s="28"/>
      <c r="QMS44" s="28"/>
      <c r="QMT44" s="28"/>
      <c r="QMU44" s="28"/>
      <c r="QMV44" s="28"/>
      <c r="QMW44" s="28"/>
      <c r="QMX44" s="28"/>
      <c r="QMY44" s="28"/>
      <c r="QMZ44" s="28"/>
      <c r="QNA44" s="28"/>
      <c r="QNB44" s="28"/>
      <c r="QNC44" s="28"/>
      <c r="QND44" s="28"/>
      <c r="QNE44" s="28"/>
      <c r="QNF44" s="28"/>
      <c r="QNG44" s="28"/>
      <c r="QNH44" s="28"/>
      <c r="QNI44" s="28"/>
      <c r="QNJ44" s="28"/>
      <c r="QNK44" s="28"/>
      <c r="QNL44" s="28"/>
      <c r="QNM44" s="28"/>
      <c r="QNN44" s="28"/>
      <c r="QNO44" s="28"/>
      <c r="QNP44" s="28"/>
      <c r="QNQ44" s="28"/>
      <c r="QNR44" s="28"/>
      <c r="QNS44" s="28"/>
      <c r="QNT44" s="28"/>
      <c r="QNU44" s="28"/>
      <c r="QNV44" s="28"/>
      <c r="QNW44" s="28"/>
      <c r="QNX44" s="28"/>
      <c r="QNY44" s="28"/>
      <c r="QNZ44" s="28"/>
      <c r="QOA44" s="28"/>
      <c r="QOB44" s="28"/>
      <c r="QOC44" s="28"/>
      <c r="QOD44" s="28"/>
      <c r="QOE44" s="28"/>
      <c r="QOF44" s="28"/>
      <c r="QOG44" s="28"/>
      <c r="QOH44" s="28"/>
      <c r="QOI44" s="28"/>
      <c r="QOJ44" s="28"/>
      <c r="QOK44" s="28"/>
      <c r="QOL44" s="28"/>
      <c r="QOM44" s="28"/>
      <c r="QON44" s="28"/>
      <c r="QOO44" s="28"/>
      <c r="QOP44" s="28"/>
      <c r="QOQ44" s="28"/>
      <c r="QOR44" s="28"/>
      <c r="QOS44" s="28"/>
      <c r="QOT44" s="28"/>
      <c r="QOU44" s="28"/>
      <c r="QOV44" s="28"/>
      <c r="QOW44" s="28"/>
      <c r="QOX44" s="28"/>
      <c r="QOY44" s="28"/>
      <c r="QOZ44" s="28"/>
      <c r="QPA44" s="28"/>
      <c r="QPB44" s="28"/>
      <c r="QPC44" s="28"/>
      <c r="QPD44" s="28"/>
      <c r="QPE44" s="28"/>
      <c r="QPF44" s="28"/>
      <c r="QPG44" s="28"/>
      <c r="QPH44" s="28"/>
      <c r="QPI44" s="28"/>
      <c r="QPJ44" s="28"/>
      <c r="QPK44" s="28"/>
      <c r="QPL44" s="28"/>
      <c r="QPM44" s="28"/>
      <c r="QPN44" s="28"/>
      <c r="QPO44" s="28"/>
      <c r="QPP44" s="28"/>
      <c r="QPQ44" s="28"/>
      <c r="QPR44" s="28"/>
      <c r="QPS44" s="28"/>
      <c r="QPT44" s="28"/>
      <c r="QPU44" s="28"/>
      <c r="QPV44" s="28"/>
      <c r="QPW44" s="28"/>
      <c r="QPX44" s="28"/>
      <c r="QPY44" s="28"/>
      <c r="QPZ44" s="28"/>
      <c r="QQA44" s="28"/>
      <c r="QQB44" s="28"/>
      <c r="QQC44" s="28"/>
      <c r="QQD44" s="28"/>
      <c r="QQE44" s="28"/>
      <c r="QQF44" s="28"/>
      <c r="QQG44" s="28"/>
      <c r="QQH44" s="28"/>
      <c r="QQI44" s="28"/>
      <c r="QQJ44" s="28"/>
      <c r="QQK44" s="28"/>
      <c r="QQL44" s="28"/>
      <c r="QQM44" s="28"/>
      <c r="QQN44" s="28"/>
      <c r="QQO44" s="28"/>
      <c r="QQP44" s="28"/>
      <c r="QQQ44" s="28"/>
      <c r="QQR44" s="28"/>
      <c r="QQS44" s="28"/>
      <c r="QQT44" s="28"/>
      <c r="QQU44" s="28"/>
      <c r="QQV44" s="28"/>
      <c r="QQW44" s="28"/>
      <c r="QQX44" s="28"/>
      <c r="QQY44" s="28"/>
      <c r="QQZ44" s="28"/>
      <c r="QRA44" s="28"/>
      <c r="QRB44" s="28"/>
      <c r="QRC44" s="28"/>
      <c r="QRD44" s="28"/>
      <c r="QRE44" s="28"/>
      <c r="QRF44" s="28"/>
      <c r="QRG44" s="28"/>
      <c r="QRH44" s="28"/>
      <c r="QRI44" s="28"/>
      <c r="QRJ44" s="28"/>
      <c r="QRK44" s="28"/>
      <c r="QRL44" s="28"/>
      <c r="QRM44" s="28"/>
      <c r="QRN44" s="28"/>
      <c r="QRO44" s="28"/>
      <c r="QRP44" s="28"/>
      <c r="QRQ44" s="28"/>
      <c r="QRR44" s="28"/>
      <c r="QRS44" s="28"/>
      <c r="QRT44" s="28"/>
      <c r="QRU44" s="28"/>
      <c r="QRV44" s="28"/>
      <c r="QRW44" s="28"/>
      <c r="QRX44" s="28"/>
      <c r="QRY44" s="28"/>
      <c r="QRZ44" s="28"/>
      <c r="QSA44" s="28"/>
      <c r="QSB44" s="28"/>
      <c r="QSC44" s="28"/>
      <c r="QSD44" s="28"/>
      <c r="QSE44" s="28"/>
      <c r="QSF44" s="28"/>
      <c r="QSG44" s="28"/>
      <c r="QSH44" s="28"/>
      <c r="QSI44" s="28"/>
      <c r="QSJ44" s="28"/>
      <c r="QSK44" s="28"/>
      <c r="QSL44" s="28"/>
      <c r="QSM44" s="28"/>
      <c r="QSN44" s="28"/>
      <c r="QSO44" s="28"/>
      <c r="QSP44" s="28"/>
      <c r="QSQ44" s="28"/>
      <c r="QSR44" s="28"/>
      <c r="QSS44" s="28"/>
      <c r="QST44" s="28"/>
      <c r="QSU44" s="28"/>
      <c r="QSV44" s="28"/>
      <c r="QSW44" s="28"/>
      <c r="QSX44" s="28"/>
      <c r="QSY44" s="28"/>
      <c r="QSZ44" s="28"/>
      <c r="QTA44" s="28"/>
      <c r="QTB44" s="28"/>
      <c r="QTC44" s="28"/>
      <c r="QTD44" s="28"/>
      <c r="QTE44" s="28"/>
      <c r="QTF44" s="28"/>
      <c r="QTG44" s="28"/>
      <c r="QTH44" s="28"/>
      <c r="QTI44" s="28"/>
      <c r="QTJ44" s="28"/>
      <c r="QTK44" s="28"/>
      <c r="QTL44" s="28"/>
      <c r="QTM44" s="28"/>
      <c r="QTN44" s="28"/>
      <c r="QTO44" s="28"/>
      <c r="QTP44" s="28"/>
      <c r="QTQ44" s="28"/>
      <c r="QTR44" s="28"/>
      <c r="QTS44" s="28"/>
      <c r="QTT44" s="28"/>
      <c r="QTU44" s="28"/>
      <c r="QTV44" s="28"/>
      <c r="QTW44" s="28"/>
      <c r="QTX44" s="28"/>
      <c r="QTY44" s="28"/>
      <c r="QTZ44" s="28"/>
      <c r="QUA44" s="28"/>
      <c r="QUB44" s="28"/>
      <c r="QUC44" s="28"/>
      <c r="QUD44" s="28"/>
      <c r="QUE44" s="28"/>
      <c r="QUF44" s="28"/>
      <c r="QUG44" s="28"/>
      <c r="QUH44" s="28"/>
      <c r="QUI44" s="28"/>
      <c r="QUJ44" s="28"/>
      <c r="QUK44" s="28"/>
      <c r="QUL44" s="28"/>
      <c r="QUM44" s="28"/>
      <c r="QUN44" s="28"/>
      <c r="QUO44" s="28"/>
      <c r="QUP44" s="28"/>
      <c r="QUQ44" s="28"/>
      <c r="QUR44" s="28"/>
      <c r="QUS44" s="28"/>
      <c r="QUT44" s="28"/>
      <c r="QUU44" s="28"/>
      <c r="QUV44" s="28"/>
      <c r="QUW44" s="28"/>
      <c r="QUX44" s="28"/>
      <c r="QUY44" s="28"/>
      <c r="QUZ44" s="28"/>
      <c r="QVA44" s="28"/>
      <c r="QVB44" s="28"/>
      <c r="QVC44" s="28"/>
      <c r="QVD44" s="28"/>
      <c r="QVE44" s="28"/>
      <c r="QVF44" s="28"/>
      <c r="QVG44" s="28"/>
      <c r="QVH44" s="28"/>
      <c r="QVI44" s="28"/>
      <c r="QVJ44" s="28"/>
      <c r="QVK44" s="28"/>
      <c r="QVL44" s="28"/>
      <c r="QVM44" s="28"/>
      <c r="QVN44" s="28"/>
      <c r="QVO44" s="28"/>
      <c r="QVP44" s="28"/>
      <c r="QVQ44" s="28"/>
      <c r="QVR44" s="28"/>
      <c r="QVS44" s="28"/>
      <c r="QVT44" s="28"/>
      <c r="QVU44" s="28"/>
      <c r="QVV44" s="28"/>
      <c r="QVW44" s="28"/>
      <c r="QVX44" s="28"/>
      <c r="QVY44" s="28"/>
      <c r="QVZ44" s="28"/>
      <c r="QWA44" s="28"/>
      <c r="QWB44" s="28"/>
      <c r="QWC44" s="28"/>
      <c r="QWD44" s="28"/>
      <c r="QWE44" s="28"/>
      <c r="QWF44" s="28"/>
      <c r="QWG44" s="28"/>
      <c r="QWH44" s="28"/>
      <c r="QWI44" s="28"/>
      <c r="QWJ44" s="28"/>
      <c r="QWK44" s="28"/>
      <c r="QWL44" s="28"/>
      <c r="QWM44" s="28"/>
      <c r="QWN44" s="28"/>
      <c r="QWO44" s="28"/>
      <c r="QWP44" s="28"/>
      <c r="QWQ44" s="28"/>
      <c r="QWR44" s="28"/>
      <c r="QWS44" s="28"/>
      <c r="QWT44" s="28"/>
      <c r="QWU44" s="28"/>
      <c r="QWV44" s="28"/>
      <c r="QWW44" s="28"/>
      <c r="QWX44" s="28"/>
      <c r="QWY44" s="28"/>
      <c r="QWZ44" s="28"/>
      <c r="QXA44" s="28"/>
      <c r="QXB44" s="28"/>
      <c r="QXC44" s="28"/>
      <c r="QXD44" s="28"/>
      <c r="QXE44" s="28"/>
      <c r="QXF44" s="28"/>
      <c r="QXG44" s="28"/>
      <c r="QXH44" s="28"/>
      <c r="QXI44" s="28"/>
      <c r="QXJ44" s="28"/>
      <c r="QXK44" s="28"/>
      <c r="QXL44" s="28"/>
      <c r="QXM44" s="28"/>
      <c r="QXN44" s="28"/>
      <c r="QXO44" s="28"/>
      <c r="QXP44" s="28"/>
      <c r="QXQ44" s="28"/>
      <c r="QXR44" s="28"/>
      <c r="QXS44" s="28"/>
      <c r="QXT44" s="28"/>
      <c r="QXU44" s="28"/>
      <c r="QXV44" s="28"/>
      <c r="QXW44" s="28"/>
      <c r="QXX44" s="28"/>
      <c r="QXY44" s="28"/>
      <c r="QXZ44" s="28"/>
      <c r="QYA44" s="28"/>
      <c r="QYB44" s="28"/>
      <c r="QYC44" s="28"/>
      <c r="QYD44" s="28"/>
      <c r="QYE44" s="28"/>
      <c r="QYF44" s="28"/>
      <c r="QYG44" s="28"/>
      <c r="QYH44" s="28"/>
      <c r="QYI44" s="28"/>
      <c r="QYJ44" s="28"/>
      <c r="QYK44" s="28"/>
      <c r="QYL44" s="28"/>
      <c r="QYM44" s="28"/>
      <c r="QYN44" s="28"/>
      <c r="QYO44" s="28"/>
      <c r="QYP44" s="28"/>
      <c r="QYQ44" s="28"/>
      <c r="QYR44" s="28"/>
      <c r="QYS44" s="28"/>
      <c r="QYT44" s="28"/>
      <c r="QYU44" s="28"/>
      <c r="QYV44" s="28"/>
      <c r="QYW44" s="28"/>
      <c r="QYX44" s="28"/>
      <c r="QYY44" s="28"/>
      <c r="QYZ44" s="28"/>
      <c r="QZA44" s="28"/>
      <c r="QZB44" s="28"/>
      <c r="QZC44" s="28"/>
      <c r="QZD44" s="28"/>
      <c r="QZE44" s="28"/>
      <c r="QZF44" s="28"/>
      <c r="QZG44" s="28"/>
      <c r="QZH44" s="28"/>
      <c r="QZI44" s="28"/>
      <c r="QZJ44" s="28"/>
      <c r="QZK44" s="28"/>
      <c r="QZL44" s="28"/>
      <c r="QZM44" s="28"/>
      <c r="QZN44" s="28"/>
      <c r="QZO44" s="28"/>
      <c r="QZP44" s="28"/>
      <c r="QZQ44" s="28"/>
      <c r="QZR44" s="28"/>
      <c r="QZS44" s="28"/>
      <c r="QZT44" s="28"/>
      <c r="QZU44" s="28"/>
      <c r="QZV44" s="28"/>
      <c r="QZW44" s="28"/>
      <c r="QZX44" s="28"/>
      <c r="QZY44" s="28"/>
      <c r="QZZ44" s="28"/>
      <c r="RAA44" s="28"/>
      <c r="RAB44" s="28"/>
      <c r="RAC44" s="28"/>
      <c r="RAD44" s="28"/>
      <c r="RAE44" s="28"/>
      <c r="RAF44" s="28"/>
      <c r="RAG44" s="28"/>
      <c r="RAH44" s="28"/>
      <c r="RAI44" s="28"/>
      <c r="RAJ44" s="28"/>
      <c r="RAK44" s="28"/>
      <c r="RAL44" s="28"/>
      <c r="RAM44" s="28"/>
      <c r="RAN44" s="28"/>
      <c r="RAO44" s="28"/>
      <c r="RAP44" s="28"/>
      <c r="RAQ44" s="28"/>
      <c r="RAR44" s="28"/>
      <c r="RAS44" s="28"/>
      <c r="RAT44" s="28"/>
      <c r="RAU44" s="28"/>
      <c r="RAV44" s="28"/>
      <c r="RAW44" s="28"/>
      <c r="RAX44" s="28"/>
      <c r="RAY44" s="28"/>
      <c r="RAZ44" s="28"/>
      <c r="RBA44" s="28"/>
      <c r="RBB44" s="28"/>
      <c r="RBC44" s="28"/>
      <c r="RBD44" s="28"/>
      <c r="RBE44" s="28"/>
      <c r="RBF44" s="28"/>
      <c r="RBG44" s="28"/>
      <c r="RBH44" s="28"/>
      <c r="RBI44" s="28"/>
      <c r="RBJ44" s="28"/>
      <c r="RBK44" s="28"/>
      <c r="RBL44" s="28"/>
      <c r="RBM44" s="28"/>
      <c r="RBN44" s="28"/>
      <c r="RBO44" s="28"/>
      <c r="RBP44" s="28"/>
      <c r="RBQ44" s="28"/>
      <c r="RBR44" s="28"/>
      <c r="RBS44" s="28"/>
      <c r="RBT44" s="28"/>
      <c r="RBU44" s="28"/>
      <c r="RBV44" s="28"/>
      <c r="RBW44" s="28"/>
      <c r="RBX44" s="28"/>
      <c r="RBY44" s="28"/>
      <c r="RBZ44" s="28"/>
      <c r="RCA44" s="28"/>
      <c r="RCB44" s="28"/>
      <c r="RCC44" s="28"/>
      <c r="RCD44" s="28"/>
      <c r="RCE44" s="28"/>
      <c r="RCF44" s="28"/>
      <c r="RCG44" s="28"/>
      <c r="RCH44" s="28"/>
      <c r="RCI44" s="28"/>
      <c r="RCJ44" s="28"/>
      <c r="RCK44" s="28"/>
      <c r="RCL44" s="28"/>
      <c r="RCM44" s="28"/>
      <c r="RCN44" s="28"/>
      <c r="RCO44" s="28"/>
      <c r="RCP44" s="28"/>
      <c r="RCQ44" s="28"/>
      <c r="RCR44" s="28"/>
      <c r="RCS44" s="28"/>
      <c r="RCT44" s="28"/>
      <c r="RCU44" s="28"/>
      <c r="RCV44" s="28"/>
      <c r="RCW44" s="28"/>
      <c r="RCX44" s="28"/>
      <c r="RCY44" s="28"/>
      <c r="RCZ44" s="28"/>
      <c r="RDA44" s="28"/>
      <c r="RDB44" s="28"/>
      <c r="RDC44" s="28"/>
      <c r="RDD44" s="28"/>
      <c r="RDE44" s="28"/>
      <c r="RDF44" s="28"/>
      <c r="RDG44" s="28"/>
      <c r="RDH44" s="28"/>
      <c r="RDI44" s="28"/>
      <c r="RDJ44" s="28"/>
      <c r="RDK44" s="28"/>
      <c r="RDL44" s="28"/>
      <c r="RDM44" s="28"/>
      <c r="RDN44" s="28"/>
      <c r="RDO44" s="28"/>
      <c r="RDP44" s="28"/>
      <c r="RDQ44" s="28"/>
      <c r="RDR44" s="28"/>
      <c r="RDS44" s="28"/>
      <c r="RDT44" s="28"/>
      <c r="RDU44" s="28"/>
      <c r="RDV44" s="28"/>
      <c r="RDW44" s="28"/>
      <c r="RDX44" s="28"/>
      <c r="RDY44" s="28"/>
      <c r="RDZ44" s="28"/>
      <c r="REA44" s="28"/>
      <c r="REB44" s="28"/>
      <c r="REC44" s="28"/>
      <c r="RED44" s="28"/>
      <c r="REE44" s="28"/>
      <c r="REF44" s="28"/>
      <c r="REG44" s="28"/>
      <c r="REH44" s="28"/>
      <c r="REI44" s="28"/>
      <c r="REJ44" s="28"/>
      <c r="REK44" s="28"/>
      <c r="REL44" s="28"/>
      <c r="REM44" s="28"/>
      <c r="REN44" s="28"/>
      <c r="REO44" s="28"/>
      <c r="REP44" s="28"/>
      <c r="REQ44" s="28"/>
      <c r="RER44" s="28"/>
      <c r="RES44" s="28"/>
      <c r="RET44" s="28"/>
      <c r="REU44" s="28"/>
      <c r="REV44" s="28"/>
      <c r="REW44" s="28"/>
      <c r="REX44" s="28"/>
      <c r="REY44" s="28"/>
      <c r="REZ44" s="28"/>
      <c r="RFA44" s="28"/>
      <c r="RFB44" s="28"/>
      <c r="RFC44" s="28"/>
      <c r="RFD44" s="28"/>
      <c r="RFE44" s="28"/>
      <c r="RFF44" s="28"/>
      <c r="RFG44" s="28"/>
      <c r="RFH44" s="28"/>
      <c r="RFI44" s="28"/>
      <c r="RFJ44" s="28"/>
      <c r="RFK44" s="28"/>
      <c r="RFL44" s="28"/>
      <c r="RFM44" s="28"/>
      <c r="RFN44" s="28"/>
      <c r="RFO44" s="28"/>
      <c r="RFP44" s="28"/>
      <c r="RFQ44" s="28"/>
      <c r="RFR44" s="28"/>
      <c r="RFS44" s="28"/>
      <c r="RFT44" s="28"/>
      <c r="RFU44" s="28"/>
      <c r="RFV44" s="28"/>
      <c r="RFW44" s="28"/>
      <c r="RFX44" s="28"/>
      <c r="RFY44" s="28"/>
      <c r="RFZ44" s="28"/>
      <c r="RGA44" s="28"/>
      <c r="RGB44" s="28"/>
      <c r="RGC44" s="28"/>
      <c r="RGD44" s="28"/>
      <c r="RGE44" s="28"/>
      <c r="RGF44" s="28"/>
      <c r="RGG44" s="28"/>
      <c r="RGH44" s="28"/>
      <c r="RGI44" s="28"/>
      <c r="RGJ44" s="28"/>
      <c r="RGK44" s="28"/>
      <c r="RGL44" s="28"/>
      <c r="RGM44" s="28"/>
      <c r="RGN44" s="28"/>
      <c r="RGO44" s="28"/>
      <c r="RGP44" s="28"/>
      <c r="RGQ44" s="28"/>
      <c r="RGR44" s="28"/>
      <c r="RGS44" s="28"/>
      <c r="RGT44" s="28"/>
      <c r="RGU44" s="28"/>
      <c r="RGV44" s="28"/>
      <c r="RGW44" s="28"/>
      <c r="RGX44" s="28"/>
      <c r="RGY44" s="28"/>
      <c r="RGZ44" s="28"/>
      <c r="RHA44" s="28"/>
      <c r="RHB44" s="28"/>
      <c r="RHC44" s="28"/>
      <c r="RHD44" s="28"/>
      <c r="RHE44" s="28"/>
      <c r="RHF44" s="28"/>
      <c r="RHG44" s="28"/>
      <c r="RHH44" s="28"/>
      <c r="RHI44" s="28"/>
      <c r="RHJ44" s="28"/>
      <c r="RHK44" s="28"/>
      <c r="RHL44" s="28"/>
      <c r="RHM44" s="28"/>
      <c r="RHN44" s="28"/>
      <c r="RHO44" s="28"/>
      <c r="RHP44" s="28"/>
      <c r="RHQ44" s="28"/>
      <c r="RHR44" s="28"/>
      <c r="RHS44" s="28"/>
      <c r="RHT44" s="28"/>
      <c r="RHU44" s="28"/>
      <c r="RHV44" s="28"/>
      <c r="RHW44" s="28"/>
      <c r="RHX44" s="28"/>
      <c r="RHY44" s="28"/>
      <c r="RHZ44" s="28"/>
      <c r="RIA44" s="28"/>
      <c r="RIB44" s="28"/>
      <c r="RIC44" s="28"/>
      <c r="RID44" s="28"/>
      <c r="RIE44" s="28"/>
      <c r="RIF44" s="28"/>
      <c r="RIG44" s="28"/>
      <c r="RIH44" s="28"/>
      <c r="RII44" s="28"/>
      <c r="RIJ44" s="28"/>
      <c r="RIK44" s="28"/>
      <c r="RIL44" s="28"/>
      <c r="RIM44" s="28"/>
      <c r="RIN44" s="28"/>
      <c r="RIO44" s="28"/>
      <c r="RIP44" s="28"/>
      <c r="RIQ44" s="28"/>
      <c r="RIR44" s="28"/>
      <c r="RIS44" s="28"/>
      <c r="RIT44" s="28"/>
      <c r="RIU44" s="28"/>
      <c r="RIV44" s="28"/>
      <c r="RIW44" s="28"/>
      <c r="RIX44" s="28"/>
      <c r="RIY44" s="28"/>
      <c r="RIZ44" s="28"/>
      <c r="RJA44" s="28"/>
      <c r="RJB44" s="28"/>
      <c r="RJC44" s="28"/>
      <c r="RJD44" s="28"/>
      <c r="RJE44" s="28"/>
      <c r="RJF44" s="28"/>
      <c r="RJG44" s="28"/>
      <c r="RJH44" s="28"/>
      <c r="RJI44" s="28"/>
      <c r="RJJ44" s="28"/>
      <c r="RJK44" s="28"/>
      <c r="RJL44" s="28"/>
      <c r="RJM44" s="28"/>
      <c r="RJN44" s="28"/>
      <c r="RJO44" s="28"/>
      <c r="RJP44" s="28"/>
      <c r="RJQ44" s="28"/>
      <c r="RJR44" s="28"/>
      <c r="RJS44" s="28"/>
      <c r="RJT44" s="28"/>
      <c r="RJU44" s="28"/>
      <c r="RJV44" s="28"/>
      <c r="RJW44" s="28"/>
      <c r="RJX44" s="28"/>
      <c r="RJY44" s="28"/>
      <c r="RJZ44" s="28"/>
      <c r="RKA44" s="28"/>
      <c r="RKB44" s="28"/>
      <c r="RKC44" s="28"/>
      <c r="RKD44" s="28"/>
      <c r="RKE44" s="28"/>
      <c r="RKF44" s="28"/>
      <c r="RKG44" s="28"/>
      <c r="RKH44" s="28"/>
      <c r="RKI44" s="28"/>
      <c r="RKJ44" s="28"/>
      <c r="RKK44" s="28"/>
      <c r="RKL44" s="28"/>
      <c r="RKM44" s="28"/>
      <c r="RKN44" s="28"/>
      <c r="RKO44" s="28"/>
      <c r="RKP44" s="28"/>
      <c r="RKQ44" s="28"/>
      <c r="RKR44" s="28"/>
      <c r="RKS44" s="28"/>
      <c r="RKT44" s="28"/>
      <c r="RKU44" s="28"/>
      <c r="RKV44" s="28"/>
      <c r="RKW44" s="28"/>
      <c r="RKX44" s="28"/>
      <c r="RKY44" s="28"/>
      <c r="RKZ44" s="28"/>
      <c r="RLA44" s="28"/>
      <c r="RLB44" s="28"/>
      <c r="RLC44" s="28"/>
      <c r="RLD44" s="28"/>
      <c r="RLE44" s="28"/>
      <c r="RLF44" s="28"/>
      <c r="RLG44" s="28"/>
      <c r="RLH44" s="28"/>
      <c r="RLI44" s="28"/>
      <c r="RLJ44" s="28"/>
      <c r="RLK44" s="28"/>
      <c r="RLL44" s="28"/>
      <c r="RLM44" s="28"/>
      <c r="RLN44" s="28"/>
      <c r="RLO44" s="28"/>
      <c r="RLP44" s="28"/>
      <c r="RLQ44" s="28"/>
      <c r="RLR44" s="28"/>
      <c r="RLS44" s="28"/>
      <c r="RLT44" s="28"/>
      <c r="RLU44" s="28"/>
      <c r="RLV44" s="28"/>
      <c r="RLW44" s="28"/>
      <c r="RLX44" s="28"/>
      <c r="RLY44" s="28"/>
      <c r="RLZ44" s="28"/>
      <c r="RMA44" s="28"/>
      <c r="RMB44" s="28"/>
      <c r="RMC44" s="28"/>
      <c r="RMD44" s="28"/>
      <c r="RME44" s="28"/>
      <c r="RMF44" s="28"/>
      <c r="RMG44" s="28"/>
      <c r="RMH44" s="28"/>
      <c r="RMI44" s="28"/>
      <c r="RMJ44" s="28"/>
      <c r="RMK44" s="28"/>
      <c r="RML44" s="28"/>
      <c r="RMM44" s="28"/>
      <c r="RMN44" s="28"/>
      <c r="RMO44" s="28"/>
      <c r="RMP44" s="28"/>
      <c r="RMQ44" s="28"/>
      <c r="RMR44" s="28"/>
      <c r="RMS44" s="28"/>
      <c r="RMT44" s="28"/>
      <c r="RMU44" s="28"/>
      <c r="RMV44" s="28"/>
      <c r="RMW44" s="28"/>
      <c r="RMX44" s="28"/>
      <c r="RMY44" s="28"/>
      <c r="RMZ44" s="28"/>
      <c r="RNA44" s="28"/>
      <c r="RNB44" s="28"/>
      <c r="RNC44" s="28"/>
      <c r="RND44" s="28"/>
      <c r="RNE44" s="28"/>
      <c r="RNF44" s="28"/>
      <c r="RNG44" s="28"/>
      <c r="RNH44" s="28"/>
      <c r="RNI44" s="28"/>
      <c r="RNJ44" s="28"/>
      <c r="RNK44" s="28"/>
      <c r="RNL44" s="28"/>
      <c r="RNM44" s="28"/>
      <c r="RNN44" s="28"/>
      <c r="RNO44" s="28"/>
      <c r="RNP44" s="28"/>
      <c r="RNQ44" s="28"/>
      <c r="RNR44" s="28"/>
      <c r="RNS44" s="28"/>
      <c r="RNT44" s="28"/>
      <c r="RNU44" s="28"/>
      <c r="RNV44" s="28"/>
      <c r="RNW44" s="28"/>
      <c r="RNX44" s="28"/>
      <c r="RNY44" s="28"/>
      <c r="RNZ44" s="28"/>
      <c r="ROA44" s="28"/>
      <c r="ROB44" s="28"/>
      <c r="ROC44" s="28"/>
      <c r="ROD44" s="28"/>
      <c r="ROE44" s="28"/>
      <c r="ROF44" s="28"/>
      <c r="ROG44" s="28"/>
      <c r="ROH44" s="28"/>
      <c r="ROI44" s="28"/>
      <c r="ROJ44" s="28"/>
      <c r="ROK44" s="28"/>
      <c r="ROL44" s="28"/>
      <c r="ROM44" s="28"/>
      <c r="RON44" s="28"/>
      <c r="ROO44" s="28"/>
      <c r="ROP44" s="28"/>
      <c r="ROQ44" s="28"/>
      <c r="ROR44" s="28"/>
      <c r="ROS44" s="28"/>
      <c r="ROT44" s="28"/>
      <c r="ROU44" s="28"/>
      <c r="ROV44" s="28"/>
      <c r="ROW44" s="28"/>
      <c r="ROX44" s="28"/>
      <c r="ROY44" s="28"/>
      <c r="ROZ44" s="28"/>
      <c r="RPA44" s="28"/>
      <c r="RPB44" s="28"/>
      <c r="RPC44" s="28"/>
      <c r="RPD44" s="28"/>
      <c r="RPE44" s="28"/>
      <c r="RPF44" s="28"/>
      <c r="RPG44" s="28"/>
      <c r="RPH44" s="28"/>
      <c r="RPI44" s="28"/>
      <c r="RPJ44" s="28"/>
      <c r="RPK44" s="28"/>
      <c r="RPL44" s="28"/>
      <c r="RPM44" s="28"/>
      <c r="RPN44" s="28"/>
      <c r="RPO44" s="28"/>
      <c r="RPP44" s="28"/>
      <c r="RPQ44" s="28"/>
      <c r="RPR44" s="28"/>
      <c r="RPS44" s="28"/>
      <c r="RPT44" s="28"/>
      <c r="RPU44" s="28"/>
      <c r="RPV44" s="28"/>
      <c r="RPW44" s="28"/>
      <c r="RPX44" s="28"/>
      <c r="RPY44" s="28"/>
      <c r="RPZ44" s="28"/>
      <c r="RQA44" s="28"/>
      <c r="RQB44" s="28"/>
      <c r="RQC44" s="28"/>
      <c r="RQD44" s="28"/>
      <c r="RQE44" s="28"/>
      <c r="RQF44" s="28"/>
      <c r="RQG44" s="28"/>
      <c r="RQH44" s="28"/>
      <c r="RQI44" s="28"/>
      <c r="RQJ44" s="28"/>
      <c r="RQK44" s="28"/>
      <c r="RQL44" s="28"/>
      <c r="RQM44" s="28"/>
      <c r="RQN44" s="28"/>
      <c r="RQO44" s="28"/>
      <c r="RQP44" s="28"/>
      <c r="RQQ44" s="28"/>
      <c r="RQR44" s="28"/>
      <c r="RQS44" s="28"/>
      <c r="RQT44" s="28"/>
      <c r="RQU44" s="28"/>
      <c r="RQV44" s="28"/>
      <c r="RQW44" s="28"/>
      <c r="RQX44" s="28"/>
      <c r="RQY44" s="28"/>
      <c r="RQZ44" s="28"/>
      <c r="RRA44" s="28"/>
      <c r="RRB44" s="28"/>
      <c r="RRC44" s="28"/>
      <c r="RRD44" s="28"/>
      <c r="RRE44" s="28"/>
      <c r="RRF44" s="28"/>
      <c r="RRG44" s="28"/>
      <c r="RRH44" s="28"/>
      <c r="RRI44" s="28"/>
      <c r="RRJ44" s="28"/>
      <c r="RRK44" s="28"/>
      <c r="RRL44" s="28"/>
      <c r="RRM44" s="28"/>
      <c r="RRN44" s="28"/>
      <c r="RRO44" s="28"/>
      <c r="RRP44" s="28"/>
      <c r="RRQ44" s="28"/>
      <c r="RRR44" s="28"/>
      <c r="RRS44" s="28"/>
      <c r="RRT44" s="28"/>
      <c r="RRU44" s="28"/>
      <c r="RRV44" s="28"/>
      <c r="RRW44" s="28"/>
      <c r="RRX44" s="28"/>
      <c r="RRY44" s="28"/>
      <c r="RRZ44" s="28"/>
      <c r="RSA44" s="28"/>
      <c r="RSB44" s="28"/>
      <c r="RSC44" s="28"/>
      <c r="RSD44" s="28"/>
      <c r="RSE44" s="28"/>
      <c r="RSF44" s="28"/>
      <c r="RSG44" s="28"/>
      <c r="RSH44" s="28"/>
      <c r="RSI44" s="28"/>
      <c r="RSJ44" s="28"/>
      <c r="RSK44" s="28"/>
      <c r="RSL44" s="28"/>
      <c r="RSM44" s="28"/>
      <c r="RSN44" s="28"/>
      <c r="RSO44" s="28"/>
      <c r="RSP44" s="28"/>
      <c r="RSQ44" s="28"/>
      <c r="RSR44" s="28"/>
      <c r="RSS44" s="28"/>
      <c r="RST44" s="28"/>
      <c r="RSU44" s="28"/>
      <c r="RSV44" s="28"/>
      <c r="RSW44" s="28"/>
      <c r="RSX44" s="28"/>
      <c r="RSY44" s="28"/>
      <c r="RSZ44" s="28"/>
      <c r="RTA44" s="28"/>
      <c r="RTB44" s="28"/>
      <c r="RTC44" s="28"/>
      <c r="RTD44" s="28"/>
      <c r="RTE44" s="28"/>
      <c r="RTF44" s="28"/>
      <c r="RTG44" s="28"/>
      <c r="RTH44" s="28"/>
      <c r="RTI44" s="28"/>
      <c r="RTJ44" s="28"/>
      <c r="RTK44" s="28"/>
      <c r="RTL44" s="28"/>
      <c r="RTM44" s="28"/>
      <c r="RTN44" s="28"/>
      <c r="RTO44" s="28"/>
      <c r="RTP44" s="28"/>
      <c r="RTQ44" s="28"/>
      <c r="RTR44" s="28"/>
      <c r="RTS44" s="28"/>
      <c r="RTT44" s="28"/>
      <c r="RTU44" s="28"/>
      <c r="RTV44" s="28"/>
      <c r="RTW44" s="28"/>
      <c r="RTX44" s="28"/>
      <c r="RTY44" s="28"/>
      <c r="RTZ44" s="28"/>
      <c r="RUA44" s="28"/>
      <c r="RUB44" s="28"/>
      <c r="RUC44" s="28"/>
      <c r="RUD44" s="28"/>
      <c r="RUE44" s="28"/>
      <c r="RUF44" s="28"/>
      <c r="RUG44" s="28"/>
      <c r="RUH44" s="28"/>
      <c r="RUI44" s="28"/>
      <c r="RUJ44" s="28"/>
      <c r="RUK44" s="28"/>
      <c r="RUL44" s="28"/>
      <c r="RUM44" s="28"/>
      <c r="RUN44" s="28"/>
      <c r="RUO44" s="28"/>
      <c r="RUP44" s="28"/>
      <c r="RUQ44" s="28"/>
      <c r="RUR44" s="28"/>
      <c r="RUS44" s="28"/>
      <c r="RUT44" s="28"/>
      <c r="RUU44" s="28"/>
      <c r="RUV44" s="28"/>
      <c r="RUW44" s="28"/>
      <c r="RUX44" s="28"/>
      <c r="RUY44" s="28"/>
      <c r="RUZ44" s="28"/>
      <c r="RVA44" s="28"/>
      <c r="RVB44" s="28"/>
      <c r="RVC44" s="28"/>
      <c r="RVD44" s="28"/>
      <c r="RVE44" s="28"/>
      <c r="RVF44" s="28"/>
      <c r="RVG44" s="28"/>
      <c r="RVH44" s="28"/>
      <c r="RVI44" s="28"/>
      <c r="RVJ44" s="28"/>
      <c r="RVK44" s="28"/>
      <c r="RVL44" s="28"/>
      <c r="RVM44" s="28"/>
      <c r="RVN44" s="28"/>
      <c r="RVO44" s="28"/>
      <c r="RVP44" s="28"/>
      <c r="RVQ44" s="28"/>
      <c r="RVR44" s="28"/>
      <c r="RVS44" s="28"/>
      <c r="RVT44" s="28"/>
      <c r="RVU44" s="28"/>
      <c r="RVV44" s="28"/>
      <c r="RVW44" s="28"/>
      <c r="RVX44" s="28"/>
      <c r="RVY44" s="28"/>
      <c r="RVZ44" s="28"/>
      <c r="RWA44" s="28"/>
      <c r="RWB44" s="28"/>
      <c r="RWC44" s="28"/>
      <c r="RWD44" s="28"/>
      <c r="RWE44" s="28"/>
      <c r="RWF44" s="28"/>
      <c r="RWG44" s="28"/>
      <c r="RWH44" s="28"/>
      <c r="RWI44" s="28"/>
      <c r="RWJ44" s="28"/>
      <c r="RWK44" s="28"/>
      <c r="RWL44" s="28"/>
      <c r="RWM44" s="28"/>
      <c r="RWN44" s="28"/>
      <c r="RWO44" s="28"/>
      <c r="RWP44" s="28"/>
      <c r="RWQ44" s="28"/>
      <c r="RWR44" s="28"/>
      <c r="RWS44" s="28"/>
      <c r="RWT44" s="28"/>
      <c r="RWU44" s="28"/>
      <c r="RWV44" s="28"/>
      <c r="RWW44" s="28"/>
      <c r="RWX44" s="28"/>
      <c r="RWY44" s="28"/>
      <c r="RWZ44" s="28"/>
      <c r="RXA44" s="28"/>
      <c r="RXB44" s="28"/>
      <c r="RXC44" s="28"/>
      <c r="RXD44" s="28"/>
      <c r="RXE44" s="28"/>
      <c r="RXF44" s="28"/>
      <c r="RXG44" s="28"/>
      <c r="RXH44" s="28"/>
      <c r="RXI44" s="28"/>
      <c r="RXJ44" s="28"/>
      <c r="RXK44" s="28"/>
      <c r="RXL44" s="28"/>
      <c r="RXM44" s="28"/>
      <c r="RXN44" s="28"/>
      <c r="RXO44" s="28"/>
      <c r="RXP44" s="28"/>
      <c r="RXQ44" s="28"/>
      <c r="RXR44" s="28"/>
      <c r="RXS44" s="28"/>
      <c r="RXT44" s="28"/>
      <c r="RXU44" s="28"/>
      <c r="RXV44" s="28"/>
      <c r="RXW44" s="28"/>
      <c r="RXX44" s="28"/>
      <c r="RXY44" s="28"/>
      <c r="RXZ44" s="28"/>
      <c r="RYA44" s="28"/>
      <c r="RYB44" s="28"/>
      <c r="RYC44" s="28"/>
      <c r="RYD44" s="28"/>
      <c r="RYE44" s="28"/>
      <c r="RYF44" s="28"/>
      <c r="RYG44" s="28"/>
      <c r="RYH44" s="28"/>
      <c r="RYI44" s="28"/>
      <c r="RYJ44" s="28"/>
      <c r="RYK44" s="28"/>
      <c r="RYL44" s="28"/>
      <c r="RYM44" s="28"/>
      <c r="RYN44" s="28"/>
      <c r="RYO44" s="28"/>
      <c r="RYP44" s="28"/>
      <c r="RYQ44" s="28"/>
      <c r="RYR44" s="28"/>
      <c r="RYS44" s="28"/>
      <c r="RYT44" s="28"/>
      <c r="RYU44" s="28"/>
      <c r="RYV44" s="28"/>
      <c r="RYW44" s="28"/>
      <c r="RYX44" s="28"/>
      <c r="RYY44" s="28"/>
      <c r="RYZ44" s="28"/>
      <c r="RZA44" s="28"/>
      <c r="RZB44" s="28"/>
      <c r="RZC44" s="28"/>
      <c r="RZD44" s="28"/>
      <c r="RZE44" s="28"/>
      <c r="RZF44" s="28"/>
      <c r="RZG44" s="28"/>
      <c r="RZH44" s="28"/>
      <c r="RZI44" s="28"/>
      <c r="RZJ44" s="28"/>
      <c r="RZK44" s="28"/>
      <c r="RZL44" s="28"/>
      <c r="RZM44" s="28"/>
      <c r="RZN44" s="28"/>
      <c r="RZO44" s="28"/>
      <c r="RZP44" s="28"/>
      <c r="RZQ44" s="28"/>
      <c r="RZR44" s="28"/>
      <c r="RZS44" s="28"/>
      <c r="RZT44" s="28"/>
      <c r="RZU44" s="28"/>
      <c r="RZV44" s="28"/>
      <c r="RZW44" s="28"/>
      <c r="RZX44" s="28"/>
      <c r="RZY44" s="28"/>
      <c r="RZZ44" s="28"/>
      <c r="SAA44" s="28"/>
      <c r="SAB44" s="28"/>
      <c r="SAC44" s="28"/>
      <c r="SAD44" s="28"/>
      <c r="SAE44" s="28"/>
      <c r="SAF44" s="28"/>
      <c r="SAG44" s="28"/>
      <c r="SAH44" s="28"/>
      <c r="SAI44" s="28"/>
      <c r="SAJ44" s="28"/>
      <c r="SAK44" s="28"/>
      <c r="SAL44" s="28"/>
      <c r="SAM44" s="28"/>
      <c r="SAN44" s="28"/>
      <c r="SAO44" s="28"/>
      <c r="SAP44" s="28"/>
      <c r="SAQ44" s="28"/>
      <c r="SAR44" s="28"/>
      <c r="SAS44" s="28"/>
      <c r="SAT44" s="28"/>
      <c r="SAU44" s="28"/>
      <c r="SAV44" s="28"/>
      <c r="SAW44" s="28"/>
      <c r="SAX44" s="28"/>
      <c r="SAY44" s="28"/>
      <c r="SAZ44" s="28"/>
      <c r="SBA44" s="28"/>
      <c r="SBB44" s="28"/>
      <c r="SBC44" s="28"/>
      <c r="SBD44" s="28"/>
      <c r="SBE44" s="28"/>
      <c r="SBF44" s="28"/>
      <c r="SBG44" s="28"/>
      <c r="SBH44" s="28"/>
      <c r="SBI44" s="28"/>
      <c r="SBJ44" s="28"/>
      <c r="SBK44" s="28"/>
      <c r="SBL44" s="28"/>
      <c r="SBM44" s="28"/>
      <c r="SBN44" s="28"/>
      <c r="SBO44" s="28"/>
      <c r="SBP44" s="28"/>
      <c r="SBQ44" s="28"/>
      <c r="SBR44" s="28"/>
      <c r="SBS44" s="28"/>
      <c r="SBT44" s="28"/>
      <c r="SBU44" s="28"/>
      <c r="SBV44" s="28"/>
      <c r="SBW44" s="28"/>
      <c r="SBX44" s="28"/>
      <c r="SBY44" s="28"/>
      <c r="SBZ44" s="28"/>
      <c r="SCA44" s="28"/>
      <c r="SCB44" s="28"/>
      <c r="SCC44" s="28"/>
      <c r="SCD44" s="28"/>
      <c r="SCE44" s="28"/>
      <c r="SCF44" s="28"/>
      <c r="SCG44" s="28"/>
      <c r="SCH44" s="28"/>
      <c r="SCI44" s="28"/>
      <c r="SCJ44" s="28"/>
      <c r="SCK44" s="28"/>
      <c r="SCL44" s="28"/>
      <c r="SCM44" s="28"/>
      <c r="SCN44" s="28"/>
      <c r="SCO44" s="28"/>
      <c r="SCP44" s="28"/>
      <c r="SCQ44" s="28"/>
      <c r="SCR44" s="28"/>
      <c r="SCS44" s="28"/>
      <c r="SCT44" s="28"/>
      <c r="SCU44" s="28"/>
      <c r="SCV44" s="28"/>
      <c r="SCW44" s="28"/>
      <c r="SCX44" s="28"/>
      <c r="SCY44" s="28"/>
      <c r="SCZ44" s="28"/>
      <c r="SDA44" s="28"/>
      <c r="SDB44" s="28"/>
      <c r="SDC44" s="28"/>
      <c r="SDD44" s="28"/>
      <c r="SDE44" s="28"/>
      <c r="SDF44" s="28"/>
      <c r="SDG44" s="28"/>
      <c r="SDH44" s="28"/>
      <c r="SDI44" s="28"/>
      <c r="SDJ44" s="28"/>
      <c r="SDK44" s="28"/>
      <c r="SDL44" s="28"/>
      <c r="SDM44" s="28"/>
      <c r="SDN44" s="28"/>
      <c r="SDO44" s="28"/>
      <c r="SDP44" s="28"/>
      <c r="SDQ44" s="28"/>
      <c r="SDR44" s="28"/>
      <c r="SDS44" s="28"/>
      <c r="SDT44" s="28"/>
      <c r="SDU44" s="28"/>
      <c r="SDV44" s="28"/>
      <c r="SDW44" s="28"/>
      <c r="SDX44" s="28"/>
      <c r="SDY44" s="28"/>
      <c r="SDZ44" s="28"/>
      <c r="SEA44" s="28"/>
      <c r="SEB44" s="28"/>
      <c r="SEC44" s="28"/>
      <c r="SED44" s="28"/>
      <c r="SEE44" s="28"/>
      <c r="SEF44" s="28"/>
      <c r="SEG44" s="28"/>
      <c r="SEH44" s="28"/>
      <c r="SEI44" s="28"/>
      <c r="SEJ44" s="28"/>
      <c r="SEK44" s="28"/>
      <c r="SEL44" s="28"/>
      <c r="SEM44" s="28"/>
      <c r="SEN44" s="28"/>
      <c r="SEO44" s="28"/>
      <c r="SEP44" s="28"/>
      <c r="SEQ44" s="28"/>
      <c r="SER44" s="28"/>
      <c r="SES44" s="28"/>
      <c r="SET44" s="28"/>
      <c r="SEU44" s="28"/>
      <c r="SEV44" s="28"/>
      <c r="SEW44" s="28"/>
      <c r="SEX44" s="28"/>
      <c r="SEY44" s="28"/>
      <c r="SEZ44" s="28"/>
      <c r="SFA44" s="28"/>
      <c r="SFB44" s="28"/>
      <c r="SFC44" s="28"/>
      <c r="SFD44" s="28"/>
      <c r="SFE44" s="28"/>
      <c r="SFF44" s="28"/>
      <c r="SFG44" s="28"/>
      <c r="SFH44" s="28"/>
      <c r="SFI44" s="28"/>
      <c r="SFJ44" s="28"/>
      <c r="SFK44" s="28"/>
      <c r="SFL44" s="28"/>
      <c r="SFM44" s="28"/>
      <c r="SFN44" s="28"/>
      <c r="SFO44" s="28"/>
      <c r="SFP44" s="28"/>
      <c r="SFQ44" s="28"/>
      <c r="SFR44" s="28"/>
      <c r="SFS44" s="28"/>
      <c r="SFT44" s="28"/>
      <c r="SFU44" s="28"/>
      <c r="SFV44" s="28"/>
      <c r="SFW44" s="28"/>
      <c r="SFX44" s="28"/>
      <c r="SFY44" s="28"/>
      <c r="SFZ44" s="28"/>
      <c r="SGA44" s="28"/>
      <c r="SGB44" s="28"/>
      <c r="SGC44" s="28"/>
      <c r="SGD44" s="28"/>
      <c r="SGE44" s="28"/>
      <c r="SGF44" s="28"/>
      <c r="SGG44" s="28"/>
      <c r="SGH44" s="28"/>
      <c r="SGI44" s="28"/>
      <c r="SGJ44" s="28"/>
      <c r="SGK44" s="28"/>
      <c r="SGL44" s="28"/>
      <c r="SGM44" s="28"/>
      <c r="SGN44" s="28"/>
      <c r="SGO44" s="28"/>
      <c r="SGP44" s="28"/>
      <c r="SGQ44" s="28"/>
      <c r="SGR44" s="28"/>
      <c r="SGS44" s="28"/>
      <c r="SGT44" s="28"/>
      <c r="SGU44" s="28"/>
      <c r="SGV44" s="28"/>
      <c r="SGW44" s="28"/>
      <c r="SGX44" s="28"/>
      <c r="SGY44" s="28"/>
      <c r="SGZ44" s="28"/>
      <c r="SHA44" s="28"/>
      <c r="SHB44" s="28"/>
      <c r="SHC44" s="28"/>
      <c r="SHD44" s="28"/>
      <c r="SHE44" s="28"/>
      <c r="SHF44" s="28"/>
      <c r="SHG44" s="28"/>
      <c r="SHH44" s="28"/>
      <c r="SHI44" s="28"/>
      <c r="SHJ44" s="28"/>
      <c r="SHK44" s="28"/>
      <c r="SHL44" s="28"/>
      <c r="SHM44" s="28"/>
      <c r="SHN44" s="28"/>
      <c r="SHO44" s="28"/>
      <c r="SHP44" s="28"/>
      <c r="SHQ44" s="28"/>
      <c r="SHR44" s="28"/>
      <c r="SHS44" s="28"/>
      <c r="SHT44" s="28"/>
      <c r="SHU44" s="28"/>
      <c r="SHV44" s="28"/>
      <c r="SHW44" s="28"/>
      <c r="SHX44" s="28"/>
      <c r="SHY44" s="28"/>
      <c r="SHZ44" s="28"/>
      <c r="SIA44" s="28"/>
      <c r="SIB44" s="28"/>
      <c r="SIC44" s="28"/>
      <c r="SID44" s="28"/>
      <c r="SIE44" s="28"/>
      <c r="SIF44" s="28"/>
      <c r="SIG44" s="28"/>
      <c r="SIH44" s="28"/>
      <c r="SII44" s="28"/>
      <c r="SIJ44" s="28"/>
      <c r="SIK44" s="28"/>
      <c r="SIL44" s="28"/>
      <c r="SIM44" s="28"/>
      <c r="SIN44" s="28"/>
      <c r="SIO44" s="28"/>
      <c r="SIP44" s="28"/>
      <c r="SIQ44" s="28"/>
      <c r="SIR44" s="28"/>
      <c r="SIS44" s="28"/>
      <c r="SIT44" s="28"/>
      <c r="SIU44" s="28"/>
      <c r="SIV44" s="28"/>
      <c r="SIW44" s="28"/>
      <c r="SIX44" s="28"/>
      <c r="SIY44" s="28"/>
      <c r="SIZ44" s="28"/>
      <c r="SJA44" s="28"/>
      <c r="SJB44" s="28"/>
      <c r="SJC44" s="28"/>
      <c r="SJD44" s="28"/>
      <c r="SJE44" s="28"/>
      <c r="SJF44" s="28"/>
      <c r="SJG44" s="28"/>
      <c r="SJH44" s="28"/>
      <c r="SJI44" s="28"/>
      <c r="SJJ44" s="28"/>
      <c r="SJK44" s="28"/>
      <c r="SJL44" s="28"/>
      <c r="SJM44" s="28"/>
      <c r="SJN44" s="28"/>
      <c r="SJO44" s="28"/>
      <c r="SJP44" s="28"/>
      <c r="SJQ44" s="28"/>
      <c r="SJR44" s="28"/>
      <c r="SJS44" s="28"/>
      <c r="SJT44" s="28"/>
      <c r="SJU44" s="28"/>
      <c r="SJV44" s="28"/>
      <c r="SJW44" s="28"/>
      <c r="SJX44" s="28"/>
      <c r="SJY44" s="28"/>
      <c r="SJZ44" s="28"/>
      <c r="SKA44" s="28"/>
      <c r="SKB44" s="28"/>
      <c r="SKC44" s="28"/>
      <c r="SKD44" s="28"/>
      <c r="SKE44" s="28"/>
      <c r="SKF44" s="28"/>
      <c r="SKG44" s="28"/>
      <c r="SKH44" s="28"/>
      <c r="SKI44" s="28"/>
      <c r="SKJ44" s="28"/>
      <c r="SKK44" s="28"/>
      <c r="SKL44" s="28"/>
      <c r="SKM44" s="28"/>
      <c r="SKN44" s="28"/>
      <c r="SKO44" s="28"/>
      <c r="SKP44" s="28"/>
      <c r="SKQ44" s="28"/>
      <c r="SKR44" s="28"/>
      <c r="SKS44" s="28"/>
      <c r="SKT44" s="28"/>
      <c r="SKU44" s="28"/>
      <c r="SKV44" s="28"/>
      <c r="SKW44" s="28"/>
      <c r="SKX44" s="28"/>
      <c r="SKY44" s="28"/>
      <c r="SKZ44" s="28"/>
      <c r="SLA44" s="28"/>
      <c r="SLB44" s="28"/>
      <c r="SLC44" s="28"/>
      <c r="SLD44" s="28"/>
      <c r="SLE44" s="28"/>
      <c r="SLF44" s="28"/>
      <c r="SLG44" s="28"/>
      <c r="SLH44" s="28"/>
      <c r="SLI44" s="28"/>
      <c r="SLJ44" s="28"/>
      <c r="SLK44" s="28"/>
      <c r="SLL44" s="28"/>
      <c r="SLM44" s="28"/>
      <c r="SLN44" s="28"/>
      <c r="SLO44" s="28"/>
      <c r="SLP44" s="28"/>
      <c r="SLQ44" s="28"/>
      <c r="SLR44" s="28"/>
      <c r="SLS44" s="28"/>
      <c r="SLT44" s="28"/>
      <c r="SLU44" s="28"/>
      <c r="SLV44" s="28"/>
      <c r="SLW44" s="28"/>
      <c r="SLX44" s="28"/>
      <c r="SLY44" s="28"/>
      <c r="SLZ44" s="28"/>
      <c r="SMA44" s="28"/>
      <c r="SMB44" s="28"/>
      <c r="SMC44" s="28"/>
      <c r="SMD44" s="28"/>
      <c r="SME44" s="28"/>
      <c r="SMF44" s="28"/>
      <c r="SMG44" s="28"/>
      <c r="SMH44" s="28"/>
      <c r="SMI44" s="28"/>
      <c r="SMJ44" s="28"/>
      <c r="SMK44" s="28"/>
      <c r="SML44" s="28"/>
      <c r="SMM44" s="28"/>
      <c r="SMN44" s="28"/>
      <c r="SMO44" s="28"/>
      <c r="SMP44" s="28"/>
      <c r="SMQ44" s="28"/>
      <c r="SMR44" s="28"/>
      <c r="SMS44" s="28"/>
      <c r="SMT44" s="28"/>
      <c r="SMU44" s="28"/>
      <c r="SMV44" s="28"/>
      <c r="SMW44" s="28"/>
      <c r="SMX44" s="28"/>
      <c r="SMY44" s="28"/>
      <c r="SMZ44" s="28"/>
      <c r="SNA44" s="28"/>
      <c r="SNB44" s="28"/>
      <c r="SNC44" s="28"/>
      <c r="SND44" s="28"/>
      <c r="SNE44" s="28"/>
      <c r="SNF44" s="28"/>
      <c r="SNG44" s="28"/>
      <c r="SNH44" s="28"/>
      <c r="SNI44" s="28"/>
      <c r="SNJ44" s="28"/>
      <c r="SNK44" s="28"/>
      <c r="SNL44" s="28"/>
      <c r="SNM44" s="28"/>
      <c r="SNN44" s="28"/>
      <c r="SNO44" s="28"/>
      <c r="SNP44" s="28"/>
      <c r="SNQ44" s="28"/>
      <c r="SNR44" s="28"/>
      <c r="SNS44" s="28"/>
      <c r="SNT44" s="28"/>
      <c r="SNU44" s="28"/>
      <c r="SNV44" s="28"/>
      <c r="SNW44" s="28"/>
      <c r="SNX44" s="28"/>
      <c r="SNY44" s="28"/>
      <c r="SNZ44" s="28"/>
      <c r="SOA44" s="28"/>
      <c r="SOB44" s="28"/>
      <c r="SOC44" s="28"/>
      <c r="SOD44" s="28"/>
      <c r="SOE44" s="28"/>
      <c r="SOF44" s="28"/>
      <c r="SOG44" s="28"/>
      <c r="SOH44" s="28"/>
      <c r="SOI44" s="28"/>
      <c r="SOJ44" s="28"/>
      <c r="SOK44" s="28"/>
      <c r="SOL44" s="28"/>
      <c r="SOM44" s="28"/>
      <c r="SON44" s="28"/>
      <c r="SOO44" s="28"/>
      <c r="SOP44" s="28"/>
      <c r="SOQ44" s="28"/>
      <c r="SOR44" s="28"/>
      <c r="SOS44" s="28"/>
      <c r="SOT44" s="28"/>
      <c r="SOU44" s="28"/>
      <c r="SOV44" s="28"/>
      <c r="SOW44" s="28"/>
      <c r="SOX44" s="28"/>
      <c r="SOY44" s="28"/>
      <c r="SOZ44" s="28"/>
      <c r="SPA44" s="28"/>
      <c r="SPB44" s="28"/>
      <c r="SPC44" s="28"/>
      <c r="SPD44" s="28"/>
      <c r="SPE44" s="28"/>
      <c r="SPF44" s="28"/>
      <c r="SPG44" s="28"/>
      <c r="SPH44" s="28"/>
      <c r="SPI44" s="28"/>
      <c r="SPJ44" s="28"/>
      <c r="SPK44" s="28"/>
      <c r="SPL44" s="28"/>
      <c r="SPM44" s="28"/>
      <c r="SPN44" s="28"/>
      <c r="SPO44" s="28"/>
      <c r="SPP44" s="28"/>
      <c r="SPQ44" s="28"/>
      <c r="SPR44" s="28"/>
      <c r="SPS44" s="28"/>
      <c r="SPT44" s="28"/>
      <c r="SPU44" s="28"/>
      <c r="SPV44" s="28"/>
      <c r="SPW44" s="28"/>
      <c r="SPX44" s="28"/>
      <c r="SPY44" s="28"/>
      <c r="SPZ44" s="28"/>
      <c r="SQA44" s="28"/>
      <c r="SQB44" s="28"/>
      <c r="SQC44" s="28"/>
      <c r="SQD44" s="28"/>
      <c r="SQE44" s="28"/>
      <c r="SQF44" s="28"/>
      <c r="SQG44" s="28"/>
      <c r="SQH44" s="28"/>
      <c r="SQI44" s="28"/>
      <c r="SQJ44" s="28"/>
      <c r="SQK44" s="28"/>
      <c r="SQL44" s="28"/>
      <c r="SQM44" s="28"/>
      <c r="SQN44" s="28"/>
      <c r="SQO44" s="28"/>
      <c r="SQP44" s="28"/>
      <c r="SQQ44" s="28"/>
      <c r="SQR44" s="28"/>
      <c r="SQS44" s="28"/>
      <c r="SQT44" s="28"/>
      <c r="SQU44" s="28"/>
      <c r="SQV44" s="28"/>
      <c r="SQW44" s="28"/>
      <c r="SQX44" s="28"/>
      <c r="SQY44" s="28"/>
      <c r="SQZ44" s="28"/>
      <c r="SRA44" s="28"/>
      <c r="SRB44" s="28"/>
      <c r="SRC44" s="28"/>
      <c r="SRD44" s="28"/>
      <c r="SRE44" s="28"/>
      <c r="SRF44" s="28"/>
      <c r="SRG44" s="28"/>
      <c r="SRH44" s="28"/>
      <c r="SRI44" s="28"/>
      <c r="SRJ44" s="28"/>
      <c r="SRK44" s="28"/>
      <c r="SRL44" s="28"/>
      <c r="SRM44" s="28"/>
      <c r="SRN44" s="28"/>
      <c r="SRO44" s="28"/>
      <c r="SRP44" s="28"/>
      <c r="SRQ44" s="28"/>
      <c r="SRR44" s="28"/>
      <c r="SRS44" s="28"/>
      <c r="SRT44" s="28"/>
      <c r="SRU44" s="28"/>
      <c r="SRV44" s="28"/>
      <c r="SRW44" s="28"/>
      <c r="SRX44" s="28"/>
      <c r="SRY44" s="28"/>
      <c r="SRZ44" s="28"/>
      <c r="SSA44" s="28"/>
      <c r="SSB44" s="28"/>
      <c r="SSC44" s="28"/>
      <c r="SSD44" s="28"/>
      <c r="SSE44" s="28"/>
      <c r="SSF44" s="28"/>
      <c r="SSG44" s="28"/>
      <c r="SSH44" s="28"/>
      <c r="SSI44" s="28"/>
      <c r="SSJ44" s="28"/>
      <c r="SSK44" s="28"/>
      <c r="SSL44" s="28"/>
      <c r="SSM44" s="28"/>
      <c r="SSN44" s="28"/>
      <c r="SSO44" s="28"/>
      <c r="SSP44" s="28"/>
      <c r="SSQ44" s="28"/>
      <c r="SSR44" s="28"/>
      <c r="SSS44" s="28"/>
      <c r="SST44" s="28"/>
      <c r="SSU44" s="28"/>
      <c r="SSV44" s="28"/>
      <c r="SSW44" s="28"/>
      <c r="SSX44" s="28"/>
      <c r="SSY44" s="28"/>
      <c r="SSZ44" s="28"/>
      <c r="STA44" s="28"/>
      <c r="STB44" s="28"/>
      <c r="STC44" s="28"/>
      <c r="STD44" s="28"/>
      <c r="STE44" s="28"/>
      <c r="STF44" s="28"/>
      <c r="STG44" s="28"/>
      <c r="STH44" s="28"/>
      <c r="STI44" s="28"/>
      <c r="STJ44" s="28"/>
      <c r="STK44" s="28"/>
      <c r="STL44" s="28"/>
      <c r="STM44" s="28"/>
      <c r="STN44" s="28"/>
      <c r="STO44" s="28"/>
      <c r="STP44" s="28"/>
      <c r="STQ44" s="28"/>
      <c r="STR44" s="28"/>
      <c r="STS44" s="28"/>
      <c r="STT44" s="28"/>
      <c r="STU44" s="28"/>
      <c r="STV44" s="28"/>
      <c r="STW44" s="28"/>
      <c r="STX44" s="28"/>
      <c r="STY44" s="28"/>
      <c r="STZ44" s="28"/>
      <c r="SUA44" s="28"/>
      <c r="SUB44" s="28"/>
      <c r="SUC44" s="28"/>
      <c r="SUD44" s="28"/>
      <c r="SUE44" s="28"/>
      <c r="SUF44" s="28"/>
      <c r="SUG44" s="28"/>
      <c r="SUH44" s="28"/>
      <c r="SUI44" s="28"/>
      <c r="SUJ44" s="28"/>
      <c r="SUK44" s="28"/>
      <c r="SUL44" s="28"/>
      <c r="SUM44" s="28"/>
      <c r="SUN44" s="28"/>
      <c r="SUO44" s="28"/>
      <c r="SUP44" s="28"/>
      <c r="SUQ44" s="28"/>
      <c r="SUR44" s="28"/>
      <c r="SUS44" s="28"/>
      <c r="SUT44" s="28"/>
      <c r="SUU44" s="28"/>
      <c r="SUV44" s="28"/>
      <c r="SUW44" s="28"/>
      <c r="SUX44" s="28"/>
      <c r="SUY44" s="28"/>
      <c r="SUZ44" s="28"/>
      <c r="SVA44" s="28"/>
      <c r="SVB44" s="28"/>
      <c r="SVC44" s="28"/>
      <c r="SVD44" s="28"/>
      <c r="SVE44" s="28"/>
      <c r="SVF44" s="28"/>
      <c r="SVG44" s="28"/>
      <c r="SVH44" s="28"/>
      <c r="SVI44" s="28"/>
      <c r="SVJ44" s="28"/>
      <c r="SVK44" s="28"/>
      <c r="SVL44" s="28"/>
      <c r="SVM44" s="28"/>
      <c r="SVN44" s="28"/>
      <c r="SVO44" s="28"/>
      <c r="SVP44" s="28"/>
      <c r="SVQ44" s="28"/>
      <c r="SVR44" s="28"/>
      <c r="SVS44" s="28"/>
      <c r="SVT44" s="28"/>
      <c r="SVU44" s="28"/>
      <c r="SVV44" s="28"/>
      <c r="SVW44" s="28"/>
      <c r="SVX44" s="28"/>
      <c r="SVY44" s="28"/>
      <c r="SVZ44" s="28"/>
      <c r="SWA44" s="28"/>
      <c r="SWB44" s="28"/>
      <c r="SWC44" s="28"/>
      <c r="SWD44" s="28"/>
      <c r="SWE44" s="28"/>
      <c r="SWF44" s="28"/>
      <c r="SWG44" s="28"/>
      <c r="SWH44" s="28"/>
      <c r="SWI44" s="28"/>
      <c r="SWJ44" s="28"/>
      <c r="SWK44" s="28"/>
      <c r="SWL44" s="28"/>
      <c r="SWM44" s="28"/>
      <c r="SWN44" s="28"/>
      <c r="SWO44" s="28"/>
      <c r="SWP44" s="28"/>
      <c r="SWQ44" s="28"/>
      <c r="SWR44" s="28"/>
      <c r="SWS44" s="28"/>
      <c r="SWT44" s="28"/>
      <c r="SWU44" s="28"/>
      <c r="SWV44" s="28"/>
      <c r="SWW44" s="28"/>
      <c r="SWX44" s="28"/>
      <c r="SWY44" s="28"/>
      <c r="SWZ44" s="28"/>
      <c r="SXA44" s="28"/>
      <c r="SXB44" s="28"/>
      <c r="SXC44" s="28"/>
      <c r="SXD44" s="28"/>
      <c r="SXE44" s="28"/>
      <c r="SXF44" s="28"/>
      <c r="SXG44" s="28"/>
      <c r="SXH44" s="28"/>
      <c r="SXI44" s="28"/>
      <c r="SXJ44" s="28"/>
      <c r="SXK44" s="28"/>
      <c r="SXL44" s="28"/>
      <c r="SXM44" s="28"/>
      <c r="SXN44" s="28"/>
      <c r="SXO44" s="28"/>
      <c r="SXP44" s="28"/>
      <c r="SXQ44" s="28"/>
      <c r="SXR44" s="28"/>
      <c r="SXS44" s="28"/>
      <c r="SXT44" s="28"/>
      <c r="SXU44" s="28"/>
      <c r="SXV44" s="28"/>
      <c r="SXW44" s="28"/>
      <c r="SXX44" s="28"/>
      <c r="SXY44" s="28"/>
      <c r="SXZ44" s="28"/>
      <c r="SYA44" s="28"/>
      <c r="SYB44" s="28"/>
      <c r="SYC44" s="28"/>
      <c r="SYD44" s="28"/>
      <c r="SYE44" s="28"/>
      <c r="SYF44" s="28"/>
      <c r="SYG44" s="28"/>
      <c r="SYH44" s="28"/>
      <c r="SYI44" s="28"/>
      <c r="SYJ44" s="28"/>
      <c r="SYK44" s="28"/>
      <c r="SYL44" s="28"/>
      <c r="SYM44" s="28"/>
      <c r="SYN44" s="28"/>
      <c r="SYO44" s="28"/>
      <c r="SYP44" s="28"/>
      <c r="SYQ44" s="28"/>
      <c r="SYR44" s="28"/>
      <c r="SYS44" s="28"/>
      <c r="SYT44" s="28"/>
      <c r="SYU44" s="28"/>
      <c r="SYV44" s="28"/>
      <c r="SYW44" s="28"/>
      <c r="SYX44" s="28"/>
      <c r="SYY44" s="28"/>
      <c r="SYZ44" s="28"/>
      <c r="SZA44" s="28"/>
      <c r="SZB44" s="28"/>
      <c r="SZC44" s="28"/>
      <c r="SZD44" s="28"/>
      <c r="SZE44" s="28"/>
      <c r="SZF44" s="28"/>
      <c r="SZG44" s="28"/>
      <c r="SZH44" s="28"/>
      <c r="SZI44" s="28"/>
      <c r="SZJ44" s="28"/>
      <c r="SZK44" s="28"/>
      <c r="SZL44" s="28"/>
      <c r="SZM44" s="28"/>
      <c r="SZN44" s="28"/>
      <c r="SZO44" s="28"/>
      <c r="SZP44" s="28"/>
      <c r="SZQ44" s="28"/>
      <c r="SZR44" s="28"/>
      <c r="SZS44" s="28"/>
      <c r="SZT44" s="28"/>
      <c r="SZU44" s="28"/>
      <c r="SZV44" s="28"/>
      <c r="SZW44" s="28"/>
      <c r="SZX44" s="28"/>
      <c r="SZY44" s="28"/>
      <c r="SZZ44" s="28"/>
      <c r="TAA44" s="28"/>
      <c r="TAB44" s="28"/>
      <c r="TAC44" s="28"/>
      <c r="TAD44" s="28"/>
      <c r="TAE44" s="28"/>
      <c r="TAF44" s="28"/>
      <c r="TAG44" s="28"/>
      <c r="TAH44" s="28"/>
      <c r="TAI44" s="28"/>
      <c r="TAJ44" s="28"/>
      <c r="TAK44" s="28"/>
      <c r="TAL44" s="28"/>
      <c r="TAM44" s="28"/>
      <c r="TAN44" s="28"/>
      <c r="TAO44" s="28"/>
      <c r="TAP44" s="28"/>
      <c r="TAQ44" s="28"/>
      <c r="TAR44" s="28"/>
      <c r="TAS44" s="28"/>
      <c r="TAT44" s="28"/>
      <c r="TAU44" s="28"/>
      <c r="TAV44" s="28"/>
      <c r="TAW44" s="28"/>
      <c r="TAX44" s="28"/>
      <c r="TAY44" s="28"/>
      <c r="TAZ44" s="28"/>
      <c r="TBA44" s="28"/>
      <c r="TBB44" s="28"/>
      <c r="TBC44" s="28"/>
      <c r="TBD44" s="28"/>
      <c r="TBE44" s="28"/>
      <c r="TBF44" s="28"/>
      <c r="TBG44" s="28"/>
      <c r="TBH44" s="28"/>
      <c r="TBI44" s="28"/>
      <c r="TBJ44" s="28"/>
      <c r="TBK44" s="28"/>
      <c r="TBL44" s="28"/>
      <c r="TBM44" s="28"/>
      <c r="TBN44" s="28"/>
      <c r="TBO44" s="28"/>
      <c r="TBP44" s="28"/>
      <c r="TBQ44" s="28"/>
      <c r="TBR44" s="28"/>
      <c r="TBS44" s="28"/>
      <c r="TBT44" s="28"/>
      <c r="TBU44" s="28"/>
      <c r="TBV44" s="28"/>
      <c r="TBW44" s="28"/>
      <c r="TBX44" s="28"/>
      <c r="TBY44" s="28"/>
      <c r="TBZ44" s="28"/>
      <c r="TCA44" s="28"/>
      <c r="TCB44" s="28"/>
      <c r="TCC44" s="28"/>
      <c r="TCD44" s="28"/>
      <c r="TCE44" s="28"/>
      <c r="TCF44" s="28"/>
      <c r="TCG44" s="28"/>
      <c r="TCH44" s="28"/>
      <c r="TCI44" s="28"/>
      <c r="TCJ44" s="28"/>
      <c r="TCK44" s="28"/>
      <c r="TCL44" s="28"/>
      <c r="TCM44" s="28"/>
      <c r="TCN44" s="28"/>
      <c r="TCO44" s="28"/>
      <c r="TCP44" s="28"/>
      <c r="TCQ44" s="28"/>
      <c r="TCR44" s="28"/>
      <c r="TCS44" s="28"/>
      <c r="TCT44" s="28"/>
      <c r="TCU44" s="28"/>
      <c r="TCV44" s="28"/>
      <c r="TCW44" s="28"/>
      <c r="TCX44" s="28"/>
      <c r="TCY44" s="28"/>
      <c r="TCZ44" s="28"/>
      <c r="TDA44" s="28"/>
      <c r="TDB44" s="28"/>
      <c r="TDC44" s="28"/>
      <c r="TDD44" s="28"/>
      <c r="TDE44" s="28"/>
      <c r="TDF44" s="28"/>
      <c r="TDG44" s="28"/>
      <c r="TDH44" s="28"/>
      <c r="TDI44" s="28"/>
      <c r="TDJ44" s="28"/>
      <c r="TDK44" s="28"/>
      <c r="TDL44" s="28"/>
      <c r="TDM44" s="28"/>
      <c r="TDN44" s="28"/>
      <c r="TDO44" s="28"/>
      <c r="TDP44" s="28"/>
      <c r="TDQ44" s="28"/>
      <c r="TDR44" s="28"/>
      <c r="TDS44" s="28"/>
      <c r="TDT44" s="28"/>
      <c r="TDU44" s="28"/>
      <c r="TDV44" s="28"/>
      <c r="TDW44" s="28"/>
      <c r="TDX44" s="28"/>
      <c r="TDY44" s="28"/>
      <c r="TDZ44" s="28"/>
      <c r="TEA44" s="28"/>
      <c r="TEB44" s="28"/>
      <c r="TEC44" s="28"/>
      <c r="TED44" s="28"/>
      <c r="TEE44" s="28"/>
      <c r="TEF44" s="28"/>
      <c r="TEG44" s="28"/>
      <c r="TEH44" s="28"/>
      <c r="TEI44" s="28"/>
      <c r="TEJ44" s="28"/>
      <c r="TEK44" s="28"/>
      <c r="TEL44" s="28"/>
      <c r="TEM44" s="28"/>
      <c r="TEN44" s="28"/>
      <c r="TEO44" s="28"/>
      <c r="TEP44" s="28"/>
      <c r="TEQ44" s="28"/>
      <c r="TER44" s="28"/>
      <c r="TES44" s="28"/>
      <c r="TET44" s="28"/>
      <c r="TEU44" s="28"/>
      <c r="TEV44" s="28"/>
      <c r="TEW44" s="28"/>
      <c r="TEX44" s="28"/>
      <c r="TEY44" s="28"/>
      <c r="TEZ44" s="28"/>
      <c r="TFA44" s="28"/>
      <c r="TFB44" s="28"/>
      <c r="TFC44" s="28"/>
      <c r="TFD44" s="28"/>
      <c r="TFE44" s="28"/>
      <c r="TFF44" s="28"/>
      <c r="TFG44" s="28"/>
      <c r="TFH44" s="28"/>
      <c r="TFI44" s="28"/>
      <c r="TFJ44" s="28"/>
      <c r="TFK44" s="28"/>
      <c r="TFL44" s="28"/>
      <c r="TFM44" s="28"/>
      <c r="TFN44" s="28"/>
      <c r="TFO44" s="28"/>
      <c r="TFP44" s="28"/>
      <c r="TFQ44" s="28"/>
      <c r="TFR44" s="28"/>
      <c r="TFS44" s="28"/>
      <c r="TFT44" s="28"/>
      <c r="TFU44" s="28"/>
      <c r="TFV44" s="28"/>
      <c r="TFW44" s="28"/>
      <c r="TFX44" s="28"/>
      <c r="TFY44" s="28"/>
      <c r="TFZ44" s="28"/>
      <c r="TGA44" s="28"/>
      <c r="TGB44" s="28"/>
      <c r="TGC44" s="28"/>
      <c r="TGD44" s="28"/>
      <c r="TGE44" s="28"/>
      <c r="TGF44" s="28"/>
      <c r="TGG44" s="28"/>
      <c r="TGH44" s="28"/>
      <c r="TGI44" s="28"/>
      <c r="TGJ44" s="28"/>
      <c r="TGK44" s="28"/>
      <c r="TGL44" s="28"/>
      <c r="TGM44" s="28"/>
      <c r="TGN44" s="28"/>
      <c r="TGO44" s="28"/>
      <c r="TGP44" s="28"/>
      <c r="TGQ44" s="28"/>
      <c r="TGR44" s="28"/>
      <c r="TGS44" s="28"/>
      <c r="TGT44" s="28"/>
      <c r="TGU44" s="28"/>
      <c r="TGV44" s="28"/>
      <c r="TGW44" s="28"/>
      <c r="TGX44" s="28"/>
      <c r="TGY44" s="28"/>
      <c r="TGZ44" s="28"/>
      <c r="THA44" s="28"/>
      <c r="THB44" s="28"/>
      <c r="THC44" s="28"/>
      <c r="THD44" s="28"/>
      <c r="THE44" s="28"/>
      <c r="THF44" s="28"/>
      <c r="THG44" s="28"/>
      <c r="THH44" s="28"/>
      <c r="THI44" s="28"/>
      <c r="THJ44" s="28"/>
      <c r="THK44" s="28"/>
      <c r="THL44" s="28"/>
      <c r="THM44" s="28"/>
      <c r="THN44" s="28"/>
      <c r="THO44" s="28"/>
      <c r="THP44" s="28"/>
      <c r="THQ44" s="28"/>
      <c r="THR44" s="28"/>
      <c r="THS44" s="28"/>
      <c r="THT44" s="28"/>
      <c r="THU44" s="28"/>
      <c r="THV44" s="28"/>
      <c r="THW44" s="28"/>
      <c r="THX44" s="28"/>
      <c r="THY44" s="28"/>
      <c r="THZ44" s="28"/>
      <c r="TIA44" s="28"/>
      <c r="TIB44" s="28"/>
      <c r="TIC44" s="28"/>
      <c r="TID44" s="28"/>
      <c r="TIE44" s="28"/>
      <c r="TIF44" s="28"/>
      <c r="TIG44" s="28"/>
      <c r="TIH44" s="28"/>
      <c r="TII44" s="28"/>
      <c r="TIJ44" s="28"/>
      <c r="TIK44" s="28"/>
      <c r="TIL44" s="28"/>
      <c r="TIM44" s="28"/>
      <c r="TIN44" s="28"/>
      <c r="TIO44" s="28"/>
      <c r="TIP44" s="28"/>
      <c r="TIQ44" s="28"/>
      <c r="TIR44" s="28"/>
      <c r="TIS44" s="28"/>
      <c r="TIT44" s="28"/>
      <c r="TIU44" s="28"/>
      <c r="TIV44" s="28"/>
      <c r="TIW44" s="28"/>
      <c r="TIX44" s="28"/>
      <c r="TIY44" s="28"/>
      <c r="TIZ44" s="28"/>
      <c r="TJA44" s="28"/>
      <c r="TJB44" s="28"/>
      <c r="TJC44" s="28"/>
      <c r="TJD44" s="28"/>
      <c r="TJE44" s="28"/>
      <c r="TJF44" s="28"/>
      <c r="TJG44" s="28"/>
      <c r="TJH44" s="28"/>
      <c r="TJI44" s="28"/>
      <c r="TJJ44" s="28"/>
      <c r="TJK44" s="28"/>
      <c r="TJL44" s="28"/>
      <c r="TJM44" s="28"/>
      <c r="TJN44" s="28"/>
      <c r="TJO44" s="28"/>
      <c r="TJP44" s="28"/>
      <c r="TJQ44" s="28"/>
      <c r="TJR44" s="28"/>
      <c r="TJS44" s="28"/>
      <c r="TJT44" s="28"/>
      <c r="TJU44" s="28"/>
      <c r="TJV44" s="28"/>
      <c r="TJW44" s="28"/>
      <c r="TJX44" s="28"/>
      <c r="TJY44" s="28"/>
      <c r="TJZ44" s="28"/>
      <c r="TKA44" s="28"/>
      <c r="TKB44" s="28"/>
      <c r="TKC44" s="28"/>
      <c r="TKD44" s="28"/>
      <c r="TKE44" s="28"/>
      <c r="TKF44" s="28"/>
      <c r="TKG44" s="28"/>
      <c r="TKH44" s="28"/>
      <c r="TKI44" s="28"/>
      <c r="TKJ44" s="28"/>
      <c r="TKK44" s="28"/>
      <c r="TKL44" s="28"/>
      <c r="TKM44" s="28"/>
      <c r="TKN44" s="28"/>
      <c r="TKO44" s="28"/>
      <c r="TKP44" s="28"/>
      <c r="TKQ44" s="28"/>
      <c r="TKR44" s="28"/>
      <c r="TKS44" s="28"/>
      <c r="TKT44" s="28"/>
      <c r="TKU44" s="28"/>
      <c r="TKV44" s="28"/>
      <c r="TKW44" s="28"/>
      <c r="TKX44" s="28"/>
      <c r="TKY44" s="28"/>
      <c r="TKZ44" s="28"/>
      <c r="TLA44" s="28"/>
      <c r="TLB44" s="28"/>
      <c r="TLC44" s="28"/>
      <c r="TLD44" s="28"/>
      <c r="TLE44" s="28"/>
      <c r="TLF44" s="28"/>
      <c r="TLG44" s="28"/>
      <c r="TLH44" s="28"/>
      <c r="TLI44" s="28"/>
      <c r="TLJ44" s="28"/>
      <c r="TLK44" s="28"/>
      <c r="TLL44" s="28"/>
      <c r="TLM44" s="28"/>
      <c r="TLN44" s="28"/>
      <c r="TLO44" s="28"/>
      <c r="TLP44" s="28"/>
      <c r="TLQ44" s="28"/>
      <c r="TLR44" s="28"/>
      <c r="TLS44" s="28"/>
      <c r="TLT44" s="28"/>
      <c r="TLU44" s="28"/>
      <c r="TLV44" s="28"/>
      <c r="TLW44" s="28"/>
      <c r="TLX44" s="28"/>
      <c r="TLY44" s="28"/>
      <c r="TLZ44" s="28"/>
      <c r="TMA44" s="28"/>
      <c r="TMB44" s="28"/>
      <c r="TMC44" s="28"/>
      <c r="TMD44" s="28"/>
      <c r="TME44" s="28"/>
      <c r="TMF44" s="28"/>
      <c r="TMG44" s="28"/>
      <c r="TMH44" s="28"/>
      <c r="TMI44" s="28"/>
      <c r="TMJ44" s="28"/>
      <c r="TMK44" s="28"/>
      <c r="TML44" s="28"/>
      <c r="TMM44" s="28"/>
      <c r="TMN44" s="28"/>
      <c r="TMO44" s="28"/>
      <c r="TMP44" s="28"/>
      <c r="TMQ44" s="28"/>
      <c r="TMR44" s="28"/>
      <c r="TMS44" s="28"/>
      <c r="TMT44" s="28"/>
      <c r="TMU44" s="28"/>
      <c r="TMV44" s="28"/>
      <c r="TMW44" s="28"/>
      <c r="TMX44" s="28"/>
      <c r="TMY44" s="28"/>
      <c r="TMZ44" s="28"/>
      <c r="TNA44" s="28"/>
      <c r="TNB44" s="28"/>
      <c r="TNC44" s="28"/>
      <c r="TND44" s="28"/>
      <c r="TNE44" s="28"/>
      <c r="TNF44" s="28"/>
      <c r="TNG44" s="28"/>
      <c r="TNH44" s="28"/>
      <c r="TNI44" s="28"/>
      <c r="TNJ44" s="28"/>
      <c r="TNK44" s="28"/>
      <c r="TNL44" s="28"/>
      <c r="TNM44" s="28"/>
      <c r="TNN44" s="28"/>
      <c r="TNO44" s="28"/>
      <c r="TNP44" s="28"/>
      <c r="TNQ44" s="28"/>
      <c r="TNR44" s="28"/>
      <c r="TNS44" s="28"/>
      <c r="TNT44" s="28"/>
      <c r="TNU44" s="28"/>
      <c r="TNV44" s="28"/>
      <c r="TNW44" s="28"/>
      <c r="TNX44" s="28"/>
      <c r="TNY44" s="28"/>
      <c r="TNZ44" s="28"/>
      <c r="TOA44" s="28"/>
      <c r="TOB44" s="28"/>
      <c r="TOC44" s="28"/>
      <c r="TOD44" s="28"/>
      <c r="TOE44" s="28"/>
      <c r="TOF44" s="28"/>
      <c r="TOG44" s="28"/>
      <c r="TOH44" s="28"/>
      <c r="TOI44" s="28"/>
      <c r="TOJ44" s="28"/>
      <c r="TOK44" s="28"/>
      <c r="TOL44" s="28"/>
      <c r="TOM44" s="28"/>
      <c r="TON44" s="28"/>
      <c r="TOO44" s="28"/>
      <c r="TOP44" s="28"/>
      <c r="TOQ44" s="28"/>
      <c r="TOR44" s="28"/>
      <c r="TOS44" s="28"/>
      <c r="TOT44" s="28"/>
      <c r="TOU44" s="28"/>
      <c r="TOV44" s="28"/>
      <c r="TOW44" s="28"/>
      <c r="TOX44" s="28"/>
      <c r="TOY44" s="28"/>
      <c r="TOZ44" s="28"/>
      <c r="TPA44" s="28"/>
      <c r="TPB44" s="28"/>
      <c r="TPC44" s="28"/>
      <c r="TPD44" s="28"/>
      <c r="TPE44" s="28"/>
      <c r="TPF44" s="28"/>
      <c r="TPG44" s="28"/>
      <c r="TPH44" s="28"/>
      <c r="TPI44" s="28"/>
      <c r="TPJ44" s="28"/>
      <c r="TPK44" s="28"/>
      <c r="TPL44" s="28"/>
      <c r="TPM44" s="28"/>
      <c r="TPN44" s="28"/>
      <c r="TPO44" s="28"/>
      <c r="TPP44" s="28"/>
      <c r="TPQ44" s="28"/>
      <c r="TPR44" s="28"/>
      <c r="TPS44" s="28"/>
      <c r="TPT44" s="28"/>
      <c r="TPU44" s="28"/>
      <c r="TPV44" s="28"/>
      <c r="TPW44" s="28"/>
      <c r="TPX44" s="28"/>
      <c r="TPY44" s="28"/>
      <c r="TPZ44" s="28"/>
      <c r="TQA44" s="28"/>
      <c r="TQB44" s="28"/>
      <c r="TQC44" s="28"/>
      <c r="TQD44" s="28"/>
      <c r="TQE44" s="28"/>
      <c r="TQF44" s="28"/>
      <c r="TQG44" s="28"/>
      <c r="TQH44" s="28"/>
      <c r="TQI44" s="28"/>
      <c r="TQJ44" s="28"/>
      <c r="TQK44" s="28"/>
      <c r="TQL44" s="28"/>
      <c r="TQM44" s="28"/>
      <c r="TQN44" s="28"/>
      <c r="TQO44" s="28"/>
      <c r="TQP44" s="28"/>
      <c r="TQQ44" s="28"/>
      <c r="TQR44" s="28"/>
      <c r="TQS44" s="28"/>
      <c r="TQT44" s="28"/>
      <c r="TQU44" s="28"/>
      <c r="TQV44" s="28"/>
      <c r="TQW44" s="28"/>
      <c r="TQX44" s="28"/>
      <c r="TQY44" s="28"/>
      <c r="TQZ44" s="28"/>
      <c r="TRA44" s="28"/>
      <c r="TRB44" s="28"/>
      <c r="TRC44" s="28"/>
      <c r="TRD44" s="28"/>
      <c r="TRE44" s="28"/>
      <c r="TRF44" s="28"/>
      <c r="TRG44" s="28"/>
      <c r="TRH44" s="28"/>
      <c r="TRI44" s="28"/>
      <c r="TRJ44" s="28"/>
      <c r="TRK44" s="28"/>
      <c r="TRL44" s="28"/>
      <c r="TRM44" s="28"/>
      <c r="TRN44" s="28"/>
      <c r="TRO44" s="28"/>
      <c r="TRP44" s="28"/>
      <c r="TRQ44" s="28"/>
      <c r="TRR44" s="28"/>
      <c r="TRS44" s="28"/>
      <c r="TRT44" s="28"/>
      <c r="TRU44" s="28"/>
      <c r="TRV44" s="28"/>
      <c r="TRW44" s="28"/>
      <c r="TRX44" s="28"/>
      <c r="TRY44" s="28"/>
      <c r="TRZ44" s="28"/>
      <c r="TSA44" s="28"/>
      <c r="TSB44" s="28"/>
      <c r="TSC44" s="28"/>
      <c r="TSD44" s="28"/>
      <c r="TSE44" s="28"/>
      <c r="TSF44" s="28"/>
      <c r="TSG44" s="28"/>
      <c r="TSH44" s="28"/>
      <c r="TSI44" s="28"/>
      <c r="TSJ44" s="28"/>
      <c r="TSK44" s="28"/>
      <c r="TSL44" s="28"/>
      <c r="TSM44" s="28"/>
      <c r="TSN44" s="28"/>
      <c r="TSO44" s="28"/>
      <c r="TSP44" s="28"/>
      <c r="TSQ44" s="28"/>
      <c r="TSR44" s="28"/>
      <c r="TSS44" s="28"/>
      <c r="TST44" s="28"/>
      <c r="TSU44" s="28"/>
      <c r="TSV44" s="28"/>
      <c r="TSW44" s="28"/>
      <c r="TSX44" s="28"/>
      <c r="TSY44" s="28"/>
      <c r="TSZ44" s="28"/>
      <c r="TTA44" s="28"/>
      <c r="TTB44" s="28"/>
      <c r="TTC44" s="28"/>
      <c r="TTD44" s="28"/>
      <c r="TTE44" s="28"/>
      <c r="TTF44" s="28"/>
      <c r="TTG44" s="28"/>
      <c r="TTH44" s="28"/>
      <c r="TTI44" s="28"/>
      <c r="TTJ44" s="28"/>
      <c r="TTK44" s="28"/>
      <c r="TTL44" s="28"/>
      <c r="TTM44" s="28"/>
      <c r="TTN44" s="28"/>
      <c r="TTO44" s="28"/>
      <c r="TTP44" s="28"/>
      <c r="TTQ44" s="28"/>
      <c r="TTR44" s="28"/>
      <c r="TTS44" s="28"/>
      <c r="TTT44" s="28"/>
      <c r="TTU44" s="28"/>
      <c r="TTV44" s="28"/>
      <c r="TTW44" s="28"/>
      <c r="TTX44" s="28"/>
      <c r="TTY44" s="28"/>
      <c r="TTZ44" s="28"/>
      <c r="TUA44" s="28"/>
      <c r="TUB44" s="28"/>
      <c r="TUC44" s="28"/>
      <c r="TUD44" s="28"/>
      <c r="TUE44" s="28"/>
      <c r="TUF44" s="28"/>
      <c r="TUG44" s="28"/>
      <c r="TUH44" s="28"/>
      <c r="TUI44" s="28"/>
      <c r="TUJ44" s="28"/>
      <c r="TUK44" s="28"/>
      <c r="TUL44" s="28"/>
      <c r="TUM44" s="28"/>
      <c r="TUN44" s="28"/>
      <c r="TUO44" s="28"/>
      <c r="TUP44" s="28"/>
      <c r="TUQ44" s="28"/>
      <c r="TUR44" s="28"/>
      <c r="TUS44" s="28"/>
      <c r="TUT44" s="28"/>
      <c r="TUU44" s="28"/>
      <c r="TUV44" s="28"/>
      <c r="TUW44" s="28"/>
      <c r="TUX44" s="28"/>
      <c r="TUY44" s="28"/>
      <c r="TUZ44" s="28"/>
      <c r="TVA44" s="28"/>
      <c r="TVB44" s="28"/>
      <c r="TVC44" s="28"/>
      <c r="TVD44" s="28"/>
      <c r="TVE44" s="28"/>
      <c r="TVF44" s="28"/>
      <c r="TVG44" s="28"/>
      <c r="TVH44" s="28"/>
      <c r="TVI44" s="28"/>
      <c r="TVJ44" s="28"/>
      <c r="TVK44" s="28"/>
      <c r="TVL44" s="28"/>
      <c r="TVM44" s="28"/>
      <c r="TVN44" s="28"/>
      <c r="TVO44" s="28"/>
      <c r="TVP44" s="28"/>
      <c r="TVQ44" s="28"/>
      <c r="TVR44" s="28"/>
      <c r="TVS44" s="28"/>
      <c r="TVT44" s="28"/>
      <c r="TVU44" s="28"/>
      <c r="TVV44" s="28"/>
      <c r="TVW44" s="28"/>
      <c r="TVX44" s="28"/>
      <c r="TVY44" s="28"/>
      <c r="TVZ44" s="28"/>
      <c r="TWA44" s="28"/>
      <c r="TWB44" s="28"/>
      <c r="TWC44" s="28"/>
      <c r="TWD44" s="28"/>
      <c r="TWE44" s="28"/>
      <c r="TWF44" s="28"/>
      <c r="TWG44" s="28"/>
      <c r="TWH44" s="28"/>
      <c r="TWI44" s="28"/>
      <c r="TWJ44" s="28"/>
      <c r="TWK44" s="28"/>
      <c r="TWL44" s="28"/>
      <c r="TWM44" s="28"/>
      <c r="TWN44" s="28"/>
      <c r="TWO44" s="28"/>
      <c r="TWP44" s="28"/>
      <c r="TWQ44" s="28"/>
      <c r="TWR44" s="28"/>
      <c r="TWS44" s="28"/>
      <c r="TWT44" s="28"/>
      <c r="TWU44" s="28"/>
      <c r="TWV44" s="28"/>
      <c r="TWW44" s="28"/>
      <c r="TWX44" s="28"/>
      <c r="TWY44" s="28"/>
      <c r="TWZ44" s="28"/>
      <c r="TXA44" s="28"/>
      <c r="TXB44" s="28"/>
      <c r="TXC44" s="28"/>
      <c r="TXD44" s="28"/>
      <c r="TXE44" s="28"/>
      <c r="TXF44" s="28"/>
      <c r="TXG44" s="28"/>
      <c r="TXH44" s="28"/>
      <c r="TXI44" s="28"/>
      <c r="TXJ44" s="28"/>
      <c r="TXK44" s="28"/>
      <c r="TXL44" s="28"/>
      <c r="TXM44" s="28"/>
      <c r="TXN44" s="28"/>
      <c r="TXO44" s="28"/>
      <c r="TXP44" s="28"/>
      <c r="TXQ44" s="28"/>
      <c r="TXR44" s="28"/>
      <c r="TXS44" s="28"/>
      <c r="TXT44" s="28"/>
      <c r="TXU44" s="28"/>
      <c r="TXV44" s="28"/>
      <c r="TXW44" s="28"/>
      <c r="TXX44" s="28"/>
      <c r="TXY44" s="28"/>
      <c r="TXZ44" s="28"/>
      <c r="TYA44" s="28"/>
      <c r="TYB44" s="28"/>
      <c r="TYC44" s="28"/>
      <c r="TYD44" s="28"/>
      <c r="TYE44" s="28"/>
      <c r="TYF44" s="28"/>
      <c r="TYG44" s="28"/>
      <c r="TYH44" s="28"/>
      <c r="TYI44" s="28"/>
      <c r="TYJ44" s="28"/>
      <c r="TYK44" s="28"/>
      <c r="TYL44" s="28"/>
      <c r="TYM44" s="28"/>
      <c r="TYN44" s="28"/>
      <c r="TYO44" s="28"/>
      <c r="TYP44" s="28"/>
      <c r="TYQ44" s="28"/>
      <c r="TYR44" s="28"/>
      <c r="TYS44" s="28"/>
      <c r="TYT44" s="28"/>
      <c r="TYU44" s="28"/>
      <c r="TYV44" s="28"/>
      <c r="TYW44" s="28"/>
      <c r="TYX44" s="28"/>
      <c r="TYY44" s="28"/>
      <c r="TYZ44" s="28"/>
      <c r="TZA44" s="28"/>
      <c r="TZB44" s="28"/>
      <c r="TZC44" s="28"/>
      <c r="TZD44" s="28"/>
      <c r="TZE44" s="28"/>
      <c r="TZF44" s="28"/>
      <c r="TZG44" s="28"/>
      <c r="TZH44" s="28"/>
      <c r="TZI44" s="28"/>
      <c r="TZJ44" s="28"/>
      <c r="TZK44" s="28"/>
      <c r="TZL44" s="28"/>
      <c r="TZM44" s="28"/>
      <c r="TZN44" s="28"/>
      <c r="TZO44" s="28"/>
      <c r="TZP44" s="28"/>
      <c r="TZQ44" s="28"/>
      <c r="TZR44" s="28"/>
      <c r="TZS44" s="28"/>
      <c r="TZT44" s="28"/>
      <c r="TZU44" s="28"/>
      <c r="TZV44" s="28"/>
      <c r="TZW44" s="28"/>
      <c r="TZX44" s="28"/>
      <c r="TZY44" s="28"/>
      <c r="TZZ44" s="28"/>
      <c r="UAA44" s="28"/>
      <c r="UAB44" s="28"/>
      <c r="UAC44" s="28"/>
      <c r="UAD44" s="28"/>
      <c r="UAE44" s="28"/>
      <c r="UAF44" s="28"/>
      <c r="UAG44" s="28"/>
      <c r="UAH44" s="28"/>
      <c r="UAI44" s="28"/>
      <c r="UAJ44" s="28"/>
      <c r="UAK44" s="28"/>
      <c r="UAL44" s="28"/>
      <c r="UAM44" s="28"/>
      <c r="UAN44" s="28"/>
      <c r="UAO44" s="28"/>
      <c r="UAP44" s="28"/>
      <c r="UAQ44" s="28"/>
      <c r="UAR44" s="28"/>
      <c r="UAS44" s="28"/>
      <c r="UAT44" s="28"/>
      <c r="UAU44" s="28"/>
      <c r="UAV44" s="28"/>
      <c r="UAW44" s="28"/>
      <c r="UAX44" s="28"/>
      <c r="UAY44" s="28"/>
      <c r="UAZ44" s="28"/>
      <c r="UBA44" s="28"/>
      <c r="UBB44" s="28"/>
      <c r="UBC44" s="28"/>
      <c r="UBD44" s="28"/>
      <c r="UBE44" s="28"/>
      <c r="UBF44" s="28"/>
      <c r="UBG44" s="28"/>
      <c r="UBH44" s="28"/>
      <c r="UBI44" s="28"/>
      <c r="UBJ44" s="28"/>
      <c r="UBK44" s="28"/>
      <c r="UBL44" s="28"/>
      <c r="UBM44" s="28"/>
      <c r="UBN44" s="28"/>
      <c r="UBO44" s="28"/>
      <c r="UBP44" s="28"/>
      <c r="UBQ44" s="28"/>
      <c r="UBR44" s="28"/>
      <c r="UBS44" s="28"/>
      <c r="UBT44" s="28"/>
      <c r="UBU44" s="28"/>
      <c r="UBV44" s="28"/>
      <c r="UBW44" s="28"/>
      <c r="UBX44" s="28"/>
      <c r="UBY44" s="28"/>
      <c r="UBZ44" s="28"/>
      <c r="UCA44" s="28"/>
      <c r="UCB44" s="28"/>
      <c r="UCC44" s="28"/>
      <c r="UCD44" s="28"/>
      <c r="UCE44" s="28"/>
      <c r="UCF44" s="28"/>
      <c r="UCG44" s="28"/>
      <c r="UCH44" s="28"/>
      <c r="UCI44" s="28"/>
      <c r="UCJ44" s="28"/>
      <c r="UCK44" s="28"/>
      <c r="UCL44" s="28"/>
      <c r="UCM44" s="28"/>
      <c r="UCN44" s="28"/>
      <c r="UCO44" s="28"/>
      <c r="UCP44" s="28"/>
      <c r="UCQ44" s="28"/>
      <c r="UCR44" s="28"/>
      <c r="UCS44" s="28"/>
      <c r="UCT44" s="28"/>
      <c r="UCU44" s="28"/>
      <c r="UCV44" s="28"/>
      <c r="UCW44" s="28"/>
      <c r="UCX44" s="28"/>
      <c r="UCY44" s="28"/>
      <c r="UCZ44" s="28"/>
      <c r="UDA44" s="28"/>
      <c r="UDB44" s="28"/>
      <c r="UDC44" s="28"/>
      <c r="UDD44" s="28"/>
      <c r="UDE44" s="28"/>
      <c r="UDF44" s="28"/>
      <c r="UDG44" s="28"/>
      <c r="UDH44" s="28"/>
      <c r="UDI44" s="28"/>
      <c r="UDJ44" s="28"/>
      <c r="UDK44" s="28"/>
      <c r="UDL44" s="28"/>
      <c r="UDM44" s="28"/>
      <c r="UDN44" s="28"/>
      <c r="UDO44" s="28"/>
      <c r="UDP44" s="28"/>
      <c r="UDQ44" s="28"/>
      <c r="UDR44" s="28"/>
      <c r="UDS44" s="28"/>
      <c r="UDT44" s="28"/>
      <c r="UDU44" s="28"/>
      <c r="UDV44" s="28"/>
      <c r="UDW44" s="28"/>
      <c r="UDX44" s="28"/>
      <c r="UDY44" s="28"/>
      <c r="UDZ44" s="28"/>
      <c r="UEA44" s="28"/>
      <c r="UEB44" s="28"/>
      <c r="UEC44" s="28"/>
      <c r="UED44" s="28"/>
      <c r="UEE44" s="28"/>
      <c r="UEF44" s="28"/>
      <c r="UEG44" s="28"/>
      <c r="UEH44" s="28"/>
      <c r="UEI44" s="28"/>
      <c r="UEJ44" s="28"/>
      <c r="UEK44" s="28"/>
      <c r="UEL44" s="28"/>
      <c r="UEM44" s="28"/>
      <c r="UEN44" s="28"/>
      <c r="UEO44" s="28"/>
      <c r="UEP44" s="28"/>
      <c r="UEQ44" s="28"/>
      <c r="UER44" s="28"/>
      <c r="UES44" s="28"/>
      <c r="UET44" s="28"/>
      <c r="UEU44" s="28"/>
      <c r="UEV44" s="28"/>
      <c r="UEW44" s="28"/>
      <c r="UEX44" s="28"/>
      <c r="UEY44" s="28"/>
      <c r="UEZ44" s="28"/>
      <c r="UFA44" s="28"/>
      <c r="UFB44" s="28"/>
      <c r="UFC44" s="28"/>
      <c r="UFD44" s="28"/>
      <c r="UFE44" s="28"/>
      <c r="UFF44" s="28"/>
      <c r="UFG44" s="28"/>
      <c r="UFH44" s="28"/>
      <c r="UFI44" s="28"/>
      <c r="UFJ44" s="28"/>
      <c r="UFK44" s="28"/>
      <c r="UFL44" s="28"/>
      <c r="UFM44" s="28"/>
      <c r="UFN44" s="28"/>
      <c r="UFO44" s="28"/>
      <c r="UFP44" s="28"/>
      <c r="UFQ44" s="28"/>
      <c r="UFR44" s="28"/>
      <c r="UFS44" s="28"/>
      <c r="UFT44" s="28"/>
      <c r="UFU44" s="28"/>
      <c r="UFV44" s="28"/>
      <c r="UFW44" s="28"/>
      <c r="UFX44" s="28"/>
      <c r="UFY44" s="28"/>
      <c r="UFZ44" s="28"/>
      <c r="UGA44" s="28"/>
      <c r="UGB44" s="28"/>
      <c r="UGC44" s="28"/>
      <c r="UGD44" s="28"/>
      <c r="UGE44" s="28"/>
      <c r="UGF44" s="28"/>
      <c r="UGG44" s="28"/>
      <c r="UGH44" s="28"/>
      <c r="UGI44" s="28"/>
      <c r="UGJ44" s="28"/>
      <c r="UGK44" s="28"/>
      <c r="UGL44" s="28"/>
      <c r="UGM44" s="28"/>
      <c r="UGN44" s="28"/>
      <c r="UGO44" s="28"/>
      <c r="UGP44" s="28"/>
      <c r="UGQ44" s="28"/>
      <c r="UGR44" s="28"/>
      <c r="UGS44" s="28"/>
      <c r="UGT44" s="28"/>
      <c r="UGU44" s="28"/>
      <c r="UGV44" s="28"/>
      <c r="UGW44" s="28"/>
      <c r="UGX44" s="28"/>
      <c r="UGY44" s="28"/>
      <c r="UGZ44" s="28"/>
      <c r="UHA44" s="28"/>
      <c r="UHB44" s="28"/>
      <c r="UHC44" s="28"/>
      <c r="UHD44" s="28"/>
      <c r="UHE44" s="28"/>
      <c r="UHF44" s="28"/>
      <c r="UHG44" s="28"/>
      <c r="UHH44" s="28"/>
      <c r="UHI44" s="28"/>
      <c r="UHJ44" s="28"/>
      <c r="UHK44" s="28"/>
      <c r="UHL44" s="28"/>
      <c r="UHM44" s="28"/>
      <c r="UHN44" s="28"/>
      <c r="UHO44" s="28"/>
      <c r="UHP44" s="28"/>
      <c r="UHQ44" s="28"/>
      <c r="UHR44" s="28"/>
      <c r="UHS44" s="28"/>
      <c r="UHT44" s="28"/>
      <c r="UHU44" s="28"/>
      <c r="UHV44" s="28"/>
      <c r="UHW44" s="28"/>
      <c r="UHX44" s="28"/>
      <c r="UHY44" s="28"/>
      <c r="UHZ44" s="28"/>
      <c r="UIA44" s="28"/>
      <c r="UIB44" s="28"/>
      <c r="UIC44" s="28"/>
      <c r="UID44" s="28"/>
      <c r="UIE44" s="28"/>
      <c r="UIF44" s="28"/>
      <c r="UIG44" s="28"/>
      <c r="UIH44" s="28"/>
      <c r="UII44" s="28"/>
      <c r="UIJ44" s="28"/>
      <c r="UIK44" s="28"/>
      <c r="UIL44" s="28"/>
      <c r="UIM44" s="28"/>
      <c r="UIN44" s="28"/>
      <c r="UIO44" s="28"/>
      <c r="UIP44" s="28"/>
      <c r="UIQ44" s="28"/>
      <c r="UIR44" s="28"/>
      <c r="UIS44" s="28"/>
      <c r="UIT44" s="28"/>
      <c r="UIU44" s="28"/>
      <c r="UIV44" s="28"/>
      <c r="UIW44" s="28"/>
      <c r="UIX44" s="28"/>
      <c r="UIY44" s="28"/>
      <c r="UIZ44" s="28"/>
      <c r="UJA44" s="28"/>
      <c r="UJB44" s="28"/>
      <c r="UJC44" s="28"/>
      <c r="UJD44" s="28"/>
      <c r="UJE44" s="28"/>
      <c r="UJF44" s="28"/>
      <c r="UJG44" s="28"/>
      <c r="UJH44" s="28"/>
      <c r="UJI44" s="28"/>
      <c r="UJJ44" s="28"/>
      <c r="UJK44" s="28"/>
      <c r="UJL44" s="28"/>
      <c r="UJM44" s="28"/>
      <c r="UJN44" s="28"/>
      <c r="UJO44" s="28"/>
      <c r="UJP44" s="28"/>
      <c r="UJQ44" s="28"/>
      <c r="UJR44" s="28"/>
      <c r="UJS44" s="28"/>
      <c r="UJT44" s="28"/>
      <c r="UJU44" s="28"/>
      <c r="UJV44" s="28"/>
      <c r="UJW44" s="28"/>
      <c r="UJX44" s="28"/>
      <c r="UJY44" s="28"/>
      <c r="UJZ44" s="28"/>
      <c r="UKA44" s="28"/>
      <c r="UKB44" s="28"/>
      <c r="UKC44" s="28"/>
      <c r="UKD44" s="28"/>
      <c r="UKE44" s="28"/>
      <c r="UKF44" s="28"/>
      <c r="UKG44" s="28"/>
      <c r="UKH44" s="28"/>
      <c r="UKI44" s="28"/>
      <c r="UKJ44" s="28"/>
      <c r="UKK44" s="28"/>
      <c r="UKL44" s="28"/>
      <c r="UKM44" s="28"/>
      <c r="UKN44" s="28"/>
      <c r="UKO44" s="28"/>
      <c r="UKP44" s="28"/>
      <c r="UKQ44" s="28"/>
      <c r="UKR44" s="28"/>
      <c r="UKS44" s="28"/>
      <c r="UKT44" s="28"/>
      <c r="UKU44" s="28"/>
      <c r="UKV44" s="28"/>
      <c r="UKW44" s="28"/>
      <c r="UKX44" s="28"/>
      <c r="UKY44" s="28"/>
      <c r="UKZ44" s="28"/>
      <c r="ULA44" s="28"/>
      <c r="ULB44" s="28"/>
      <c r="ULC44" s="28"/>
      <c r="ULD44" s="28"/>
      <c r="ULE44" s="28"/>
      <c r="ULF44" s="28"/>
      <c r="ULG44" s="28"/>
      <c r="ULH44" s="28"/>
      <c r="ULI44" s="28"/>
      <c r="ULJ44" s="28"/>
      <c r="ULK44" s="28"/>
      <c r="ULL44" s="28"/>
      <c r="ULM44" s="28"/>
      <c r="ULN44" s="28"/>
      <c r="ULO44" s="28"/>
      <c r="ULP44" s="28"/>
      <c r="ULQ44" s="28"/>
      <c r="ULR44" s="28"/>
      <c r="ULS44" s="28"/>
      <c r="ULT44" s="28"/>
      <c r="ULU44" s="28"/>
      <c r="ULV44" s="28"/>
      <c r="ULW44" s="28"/>
      <c r="ULX44" s="28"/>
      <c r="ULY44" s="28"/>
      <c r="ULZ44" s="28"/>
      <c r="UMA44" s="28"/>
      <c r="UMB44" s="28"/>
      <c r="UMC44" s="28"/>
      <c r="UMD44" s="28"/>
      <c r="UME44" s="28"/>
      <c r="UMF44" s="28"/>
      <c r="UMG44" s="28"/>
      <c r="UMH44" s="28"/>
      <c r="UMI44" s="28"/>
      <c r="UMJ44" s="28"/>
      <c r="UMK44" s="28"/>
      <c r="UML44" s="28"/>
      <c r="UMM44" s="28"/>
      <c r="UMN44" s="28"/>
      <c r="UMO44" s="28"/>
      <c r="UMP44" s="28"/>
      <c r="UMQ44" s="28"/>
      <c r="UMR44" s="28"/>
      <c r="UMS44" s="28"/>
      <c r="UMT44" s="28"/>
      <c r="UMU44" s="28"/>
      <c r="UMV44" s="28"/>
      <c r="UMW44" s="28"/>
      <c r="UMX44" s="28"/>
      <c r="UMY44" s="28"/>
      <c r="UMZ44" s="28"/>
      <c r="UNA44" s="28"/>
      <c r="UNB44" s="28"/>
      <c r="UNC44" s="28"/>
      <c r="UND44" s="28"/>
      <c r="UNE44" s="28"/>
      <c r="UNF44" s="28"/>
      <c r="UNG44" s="28"/>
      <c r="UNH44" s="28"/>
      <c r="UNI44" s="28"/>
      <c r="UNJ44" s="28"/>
      <c r="UNK44" s="28"/>
      <c r="UNL44" s="28"/>
      <c r="UNM44" s="28"/>
      <c r="UNN44" s="28"/>
      <c r="UNO44" s="28"/>
      <c r="UNP44" s="28"/>
      <c r="UNQ44" s="28"/>
      <c r="UNR44" s="28"/>
      <c r="UNS44" s="28"/>
      <c r="UNT44" s="28"/>
      <c r="UNU44" s="28"/>
      <c r="UNV44" s="28"/>
      <c r="UNW44" s="28"/>
      <c r="UNX44" s="28"/>
      <c r="UNY44" s="28"/>
      <c r="UNZ44" s="28"/>
      <c r="UOA44" s="28"/>
      <c r="UOB44" s="28"/>
      <c r="UOC44" s="28"/>
      <c r="UOD44" s="28"/>
      <c r="UOE44" s="28"/>
      <c r="UOF44" s="28"/>
      <c r="UOG44" s="28"/>
      <c r="UOH44" s="28"/>
      <c r="UOI44" s="28"/>
      <c r="UOJ44" s="28"/>
      <c r="UOK44" s="28"/>
      <c r="UOL44" s="28"/>
      <c r="UOM44" s="28"/>
      <c r="UON44" s="28"/>
      <c r="UOO44" s="28"/>
      <c r="UOP44" s="28"/>
      <c r="UOQ44" s="28"/>
      <c r="UOR44" s="28"/>
      <c r="UOS44" s="28"/>
      <c r="UOT44" s="28"/>
      <c r="UOU44" s="28"/>
      <c r="UOV44" s="28"/>
      <c r="UOW44" s="28"/>
      <c r="UOX44" s="28"/>
      <c r="UOY44" s="28"/>
      <c r="UOZ44" s="28"/>
      <c r="UPA44" s="28"/>
      <c r="UPB44" s="28"/>
      <c r="UPC44" s="28"/>
      <c r="UPD44" s="28"/>
      <c r="UPE44" s="28"/>
      <c r="UPF44" s="28"/>
      <c r="UPG44" s="28"/>
      <c r="UPH44" s="28"/>
      <c r="UPI44" s="28"/>
      <c r="UPJ44" s="28"/>
      <c r="UPK44" s="28"/>
      <c r="UPL44" s="28"/>
      <c r="UPM44" s="28"/>
      <c r="UPN44" s="28"/>
      <c r="UPO44" s="28"/>
      <c r="UPP44" s="28"/>
      <c r="UPQ44" s="28"/>
      <c r="UPR44" s="28"/>
      <c r="UPS44" s="28"/>
      <c r="UPT44" s="28"/>
      <c r="UPU44" s="28"/>
      <c r="UPV44" s="28"/>
      <c r="UPW44" s="28"/>
      <c r="UPX44" s="28"/>
      <c r="UPY44" s="28"/>
      <c r="UPZ44" s="28"/>
      <c r="UQA44" s="28"/>
      <c r="UQB44" s="28"/>
      <c r="UQC44" s="28"/>
      <c r="UQD44" s="28"/>
      <c r="UQE44" s="28"/>
      <c r="UQF44" s="28"/>
      <c r="UQG44" s="28"/>
      <c r="UQH44" s="28"/>
      <c r="UQI44" s="28"/>
      <c r="UQJ44" s="28"/>
      <c r="UQK44" s="28"/>
      <c r="UQL44" s="28"/>
      <c r="UQM44" s="28"/>
      <c r="UQN44" s="28"/>
      <c r="UQO44" s="28"/>
      <c r="UQP44" s="28"/>
      <c r="UQQ44" s="28"/>
      <c r="UQR44" s="28"/>
      <c r="UQS44" s="28"/>
      <c r="UQT44" s="28"/>
      <c r="UQU44" s="28"/>
      <c r="UQV44" s="28"/>
      <c r="UQW44" s="28"/>
      <c r="UQX44" s="28"/>
      <c r="UQY44" s="28"/>
      <c r="UQZ44" s="28"/>
      <c r="URA44" s="28"/>
      <c r="URB44" s="28"/>
      <c r="URC44" s="28"/>
      <c r="URD44" s="28"/>
      <c r="URE44" s="28"/>
      <c r="URF44" s="28"/>
      <c r="URG44" s="28"/>
      <c r="URH44" s="28"/>
      <c r="URI44" s="28"/>
      <c r="URJ44" s="28"/>
      <c r="URK44" s="28"/>
      <c r="URL44" s="28"/>
      <c r="URM44" s="28"/>
      <c r="URN44" s="28"/>
      <c r="URO44" s="28"/>
      <c r="URP44" s="28"/>
      <c r="URQ44" s="28"/>
      <c r="URR44" s="28"/>
      <c r="URS44" s="28"/>
      <c r="URT44" s="28"/>
      <c r="URU44" s="28"/>
      <c r="URV44" s="28"/>
      <c r="URW44" s="28"/>
      <c r="URX44" s="28"/>
      <c r="URY44" s="28"/>
      <c r="URZ44" s="28"/>
      <c r="USA44" s="28"/>
      <c r="USB44" s="28"/>
      <c r="USC44" s="28"/>
      <c r="USD44" s="28"/>
      <c r="USE44" s="28"/>
      <c r="USF44" s="28"/>
      <c r="USG44" s="28"/>
      <c r="USH44" s="28"/>
      <c r="USI44" s="28"/>
      <c r="USJ44" s="28"/>
      <c r="USK44" s="28"/>
      <c r="USL44" s="28"/>
      <c r="USM44" s="28"/>
      <c r="USN44" s="28"/>
      <c r="USO44" s="28"/>
      <c r="USP44" s="28"/>
      <c r="USQ44" s="28"/>
      <c r="USR44" s="28"/>
      <c r="USS44" s="28"/>
      <c r="UST44" s="28"/>
      <c r="USU44" s="28"/>
      <c r="USV44" s="28"/>
      <c r="USW44" s="28"/>
      <c r="USX44" s="28"/>
      <c r="USY44" s="28"/>
      <c r="USZ44" s="28"/>
      <c r="UTA44" s="28"/>
      <c r="UTB44" s="28"/>
      <c r="UTC44" s="28"/>
      <c r="UTD44" s="28"/>
      <c r="UTE44" s="28"/>
      <c r="UTF44" s="28"/>
      <c r="UTG44" s="28"/>
      <c r="UTH44" s="28"/>
      <c r="UTI44" s="28"/>
      <c r="UTJ44" s="28"/>
      <c r="UTK44" s="28"/>
      <c r="UTL44" s="28"/>
      <c r="UTM44" s="28"/>
      <c r="UTN44" s="28"/>
      <c r="UTO44" s="28"/>
      <c r="UTP44" s="28"/>
      <c r="UTQ44" s="28"/>
      <c r="UTR44" s="28"/>
      <c r="UTS44" s="28"/>
      <c r="UTT44" s="28"/>
      <c r="UTU44" s="28"/>
      <c r="UTV44" s="28"/>
      <c r="UTW44" s="28"/>
      <c r="UTX44" s="28"/>
      <c r="UTY44" s="28"/>
      <c r="UTZ44" s="28"/>
      <c r="UUA44" s="28"/>
      <c r="UUB44" s="28"/>
      <c r="UUC44" s="28"/>
      <c r="UUD44" s="28"/>
      <c r="UUE44" s="28"/>
      <c r="UUF44" s="28"/>
      <c r="UUG44" s="28"/>
      <c r="UUH44" s="28"/>
      <c r="UUI44" s="28"/>
      <c r="UUJ44" s="28"/>
      <c r="UUK44" s="28"/>
      <c r="UUL44" s="28"/>
      <c r="UUM44" s="28"/>
      <c r="UUN44" s="28"/>
      <c r="UUO44" s="28"/>
      <c r="UUP44" s="28"/>
      <c r="UUQ44" s="28"/>
      <c r="UUR44" s="28"/>
      <c r="UUS44" s="28"/>
      <c r="UUT44" s="28"/>
      <c r="UUU44" s="28"/>
      <c r="UUV44" s="28"/>
      <c r="UUW44" s="28"/>
      <c r="UUX44" s="28"/>
      <c r="UUY44" s="28"/>
      <c r="UUZ44" s="28"/>
      <c r="UVA44" s="28"/>
      <c r="UVB44" s="28"/>
      <c r="UVC44" s="28"/>
      <c r="UVD44" s="28"/>
      <c r="UVE44" s="28"/>
      <c r="UVF44" s="28"/>
      <c r="UVG44" s="28"/>
      <c r="UVH44" s="28"/>
      <c r="UVI44" s="28"/>
      <c r="UVJ44" s="28"/>
      <c r="UVK44" s="28"/>
      <c r="UVL44" s="28"/>
      <c r="UVM44" s="28"/>
      <c r="UVN44" s="28"/>
      <c r="UVO44" s="28"/>
      <c r="UVP44" s="28"/>
      <c r="UVQ44" s="28"/>
      <c r="UVR44" s="28"/>
      <c r="UVS44" s="28"/>
      <c r="UVT44" s="28"/>
      <c r="UVU44" s="28"/>
      <c r="UVV44" s="28"/>
      <c r="UVW44" s="28"/>
      <c r="UVX44" s="28"/>
      <c r="UVY44" s="28"/>
      <c r="UVZ44" s="28"/>
      <c r="UWA44" s="28"/>
      <c r="UWB44" s="28"/>
      <c r="UWC44" s="28"/>
      <c r="UWD44" s="28"/>
      <c r="UWE44" s="28"/>
      <c r="UWF44" s="28"/>
      <c r="UWG44" s="28"/>
      <c r="UWH44" s="28"/>
      <c r="UWI44" s="28"/>
      <c r="UWJ44" s="28"/>
      <c r="UWK44" s="28"/>
      <c r="UWL44" s="28"/>
      <c r="UWM44" s="28"/>
      <c r="UWN44" s="28"/>
      <c r="UWO44" s="28"/>
      <c r="UWP44" s="28"/>
      <c r="UWQ44" s="28"/>
      <c r="UWR44" s="28"/>
      <c r="UWS44" s="28"/>
      <c r="UWT44" s="28"/>
      <c r="UWU44" s="28"/>
      <c r="UWV44" s="28"/>
      <c r="UWW44" s="28"/>
      <c r="UWX44" s="28"/>
      <c r="UWY44" s="28"/>
      <c r="UWZ44" s="28"/>
      <c r="UXA44" s="28"/>
      <c r="UXB44" s="28"/>
      <c r="UXC44" s="28"/>
      <c r="UXD44" s="28"/>
      <c r="UXE44" s="28"/>
      <c r="UXF44" s="28"/>
      <c r="UXG44" s="28"/>
      <c r="UXH44" s="28"/>
      <c r="UXI44" s="28"/>
      <c r="UXJ44" s="28"/>
      <c r="UXK44" s="28"/>
      <c r="UXL44" s="28"/>
      <c r="UXM44" s="28"/>
      <c r="UXN44" s="28"/>
      <c r="UXO44" s="28"/>
      <c r="UXP44" s="28"/>
      <c r="UXQ44" s="28"/>
      <c r="UXR44" s="28"/>
      <c r="UXS44" s="28"/>
      <c r="UXT44" s="28"/>
      <c r="UXU44" s="28"/>
      <c r="UXV44" s="28"/>
      <c r="UXW44" s="28"/>
      <c r="UXX44" s="28"/>
      <c r="UXY44" s="28"/>
      <c r="UXZ44" s="28"/>
      <c r="UYA44" s="28"/>
      <c r="UYB44" s="28"/>
      <c r="UYC44" s="28"/>
      <c r="UYD44" s="28"/>
      <c r="UYE44" s="28"/>
      <c r="UYF44" s="28"/>
      <c r="UYG44" s="28"/>
      <c r="UYH44" s="28"/>
      <c r="UYI44" s="28"/>
      <c r="UYJ44" s="28"/>
      <c r="UYK44" s="28"/>
      <c r="UYL44" s="28"/>
      <c r="UYM44" s="28"/>
      <c r="UYN44" s="28"/>
      <c r="UYO44" s="28"/>
      <c r="UYP44" s="28"/>
      <c r="UYQ44" s="28"/>
      <c r="UYR44" s="28"/>
      <c r="UYS44" s="28"/>
      <c r="UYT44" s="28"/>
      <c r="UYU44" s="28"/>
      <c r="UYV44" s="28"/>
      <c r="UYW44" s="28"/>
      <c r="UYX44" s="28"/>
      <c r="UYY44" s="28"/>
      <c r="UYZ44" s="28"/>
      <c r="UZA44" s="28"/>
      <c r="UZB44" s="28"/>
      <c r="UZC44" s="28"/>
      <c r="UZD44" s="28"/>
      <c r="UZE44" s="28"/>
      <c r="UZF44" s="28"/>
      <c r="UZG44" s="28"/>
      <c r="UZH44" s="28"/>
      <c r="UZI44" s="28"/>
      <c r="UZJ44" s="28"/>
      <c r="UZK44" s="28"/>
      <c r="UZL44" s="28"/>
      <c r="UZM44" s="28"/>
      <c r="UZN44" s="28"/>
      <c r="UZO44" s="28"/>
      <c r="UZP44" s="28"/>
      <c r="UZQ44" s="28"/>
      <c r="UZR44" s="28"/>
      <c r="UZS44" s="28"/>
      <c r="UZT44" s="28"/>
      <c r="UZU44" s="28"/>
      <c r="UZV44" s="28"/>
      <c r="UZW44" s="28"/>
      <c r="UZX44" s="28"/>
      <c r="UZY44" s="28"/>
      <c r="UZZ44" s="28"/>
      <c r="VAA44" s="28"/>
      <c r="VAB44" s="28"/>
      <c r="VAC44" s="28"/>
      <c r="VAD44" s="28"/>
      <c r="VAE44" s="28"/>
      <c r="VAF44" s="28"/>
      <c r="VAG44" s="28"/>
      <c r="VAH44" s="28"/>
      <c r="VAI44" s="28"/>
      <c r="VAJ44" s="28"/>
      <c r="VAK44" s="28"/>
      <c r="VAL44" s="28"/>
      <c r="VAM44" s="28"/>
      <c r="VAN44" s="28"/>
      <c r="VAO44" s="28"/>
      <c r="VAP44" s="28"/>
      <c r="VAQ44" s="28"/>
      <c r="VAR44" s="28"/>
      <c r="VAS44" s="28"/>
      <c r="VAT44" s="28"/>
      <c r="VAU44" s="28"/>
      <c r="VAV44" s="28"/>
      <c r="VAW44" s="28"/>
      <c r="VAX44" s="28"/>
      <c r="VAY44" s="28"/>
      <c r="VAZ44" s="28"/>
      <c r="VBA44" s="28"/>
      <c r="VBB44" s="28"/>
      <c r="VBC44" s="28"/>
      <c r="VBD44" s="28"/>
      <c r="VBE44" s="28"/>
      <c r="VBF44" s="28"/>
      <c r="VBG44" s="28"/>
      <c r="VBH44" s="28"/>
      <c r="VBI44" s="28"/>
      <c r="VBJ44" s="28"/>
      <c r="VBK44" s="28"/>
      <c r="VBL44" s="28"/>
      <c r="VBM44" s="28"/>
      <c r="VBN44" s="28"/>
      <c r="VBO44" s="28"/>
      <c r="VBP44" s="28"/>
      <c r="VBQ44" s="28"/>
      <c r="VBR44" s="28"/>
      <c r="VBS44" s="28"/>
      <c r="VBT44" s="28"/>
      <c r="VBU44" s="28"/>
      <c r="VBV44" s="28"/>
      <c r="VBW44" s="28"/>
      <c r="VBX44" s="28"/>
      <c r="VBY44" s="28"/>
      <c r="VBZ44" s="28"/>
      <c r="VCA44" s="28"/>
      <c r="VCB44" s="28"/>
      <c r="VCC44" s="28"/>
      <c r="VCD44" s="28"/>
      <c r="VCE44" s="28"/>
      <c r="VCF44" s="28"/>
      <c r="VCG44" s="28"/>
      <c r="VCH44" s="28"/>
      <c r="VCI44" s="28"/>
      <c r="VCJ44" s="28"/>
      <c r="VCK44" s="28"/>
      <c r="VCL44" s="28"/>
      <c r="VCM44" s="28"/>
      <c r="VCN44" s="28"/>
      <c r="VCO44" s="28"/>
      <c r="VCP44" s="28"/>
      <c r="VCQ44" s="28"/>
      <c r="VCR44" s="28"/>
      <c r="VCS44" s="28"/>
      <c r="VCT44" s="28"/>
      <c r="VCU44" s="28"/>
      <c r="VCV44" s="28"/>
      <c r="VCW44" s="28"/>
      <c r="VCX44" s="28"/>
      <c r="VCY44" s="28"/>
      <c r="VCZ44" s="28"/>
      <c r="VDA44" s="28"/>
      <c r="VDB44" s="28"/>
      <c r="VDC44" s="28"/>
      <c r="VDD44" s="28"/>
      <c r="VDE44" s="28"/>
      <c r="VDF44" s="28"/>
      <c r="VDG44" s="28"/>
      <c r="VDH44" s="28"/>
      <c r="VDI44" s="28"/>
      <c r="VDJ44" s="28"/>
      <c r="VDK44" s="28"/>
      <c r="VDL44" s="28"/>
      <c r="VDM44" s="28"/>
      <c r="VDN44" s="28"/>
      <c r="VDO44" s="28"/>
      <c r="VDP44" s="28"/>
      <c r="VDQ44" s="28"/>
      <c r="VDR44" s="28"/>
      <c r="VDS44" s="28"/>
      <c r="VDT44" s="28"/>
      <c r="VDU44" s="28"/>
      <c r="VDV44" s="28"/>
      <c r="VDW44" s="28"/>
      <c r="VDX44" s="28"/>
      <c r="VDY44" s="28"/>
      <c r="VDZ44" s="28"/>
      <c r="VEA44" s="28"/>
      <c r="VEB44" s="28"/>
      <c r="VEC44" s="28"/>
      <c r="VED44" s="28"/>
      <c r="VEE44" s="28"/>
      <c r="VEF44" s="28"/>
      <c r="VEG44" s="28"/>
      <c r="VEH44" s="28"/>
      <c r="VEI44" s="28"/>
      <c r="VEJ44" s="28"/>
      <c r="VEK44" s="28"/>
      <c r="VEL44" s="28"/>
      <c r="VEM44" s="28"/>
      <c r="VEN44" s="28"/>
      <c r="VEO44" s="28"/>
      <c r="VEP44" s="28"/>
      <c r="VEQ44" s="28"/>
      <c r="VER44" s="28"/>
      <c r="VES44" s="28"/>
      <c r="VET44" s="28"/>
      <c r="VEU44" s="28"/>
      <c r="VEV44" s="28"/>
      <c r="VEW44" s="28"/>
      <c r="VEX44" s="28"/>
      <c r="VEY44" s="28"/>
      <c r="VEZ44" s="28"/>
      <c r="VFA44" s="28"/>
      <c r="VFB44" s="28"/>
      <c r="VFC44" s="28"/>
      <c r="VFD44" s="28"/>
      <c r="VFE44" s="28"/>
      <c r="VFF44" s="28"/>
      <c r="VFG44" s="28"/>
      <c r="VFH44" s="28"/>
      <c r="VFI44" s="28"/>
      <c r="VFJ44" s="28"/>
      <c r="VFK44" s="28"/>
      <c r="VFL44" s="28"/>
      <c r="VFM44" s="28"/>
      <c r="VFN44" s="28"/>
      <c r="VFO44" s="28"/>
      <c r="VFP44" s="28"/>
      <c r="VFQ44" s="28"/>
      <c r="VFR44" s="28"/>
      <c r="VFS44" s="28"/>
      <c r="VFT44" s="28"/>
      <c r="VFU44" s="28"/>
      <c r="VFV44" s="28"/>
      <c r="VFW44" s="28"/>
      <c r="VFX44" s="28"/>
      <c r="VFY44" s="28"/>
      <c r="VFZ44" s="28"/>
      <c r="VGA44" s="28"/>
      <c r="VGB44" s="28"/>
      <c r="VGC44" s="28"/>
      <c r="VGD44" s="28"/>
      <c r="VGE44" s="28"/>
      <c r="VGF44" s="28"/>
      <c r="VGG44" s="28"/>
      <c r="VGH44" s="28"/>
      <c r="VGI44" s="28"/>
      <c r="VGJ44" s="28"/>
      <c r="VGK44" s="28"/>
      <c r="VGL44" s="28"/>
      <c r="VGM44" s="28"/>
      <c r="VGN44" s="28"/>
      <c r="VGO44" s="28"/>
      <c r="VGP44" s="28"/>
      <c r="VGQ44" s="28"/>
      <c r="VGR44" s="28"/>
      <c r="VGS44" s="28"/>
      <c r="VGT44" s="28"/>
      <c r="VGU44" s="28"/>
      <c r="VGV44" s="28"/>
      <c r="VGW44" s="28"/>
      <c r="VGX44" s="28"/>
      <c r="VGY44" s="28"/>
      <c r="VGZ44" s="28"/>
      <c r="VHA44" s="28"/>
      <c r="VHB44" s="28"/>
      <c r="VHC44" s="28"/>
      <c r="VHD44" s="28"/>
      <c r="VHE44" s="28"/>
      <c r="VHF44" s="28"/>
      <c r="VHG44" s="28"/>
      <c r="VHH44" s="28"/>
      <c r="VHI44" s="28"/>
      <c r="VHJ44" s="28"/>
      <c r="VHK44" s="28"/>
      <c r="VHL44" s="28"/>
      <c r="VHM44" s="28"/>
      <c r="VHN44" s="28"/>
      <c r="VHO44" s="28"/>
      <c r="VHP44" s="28"/>
      <c r="VHQ44" s="28"/>
      <c r="VHR44" s="28"/>
      <c r="VHS44" s="28"/>
      <c r="VHT44" s="28"/>
      <c r="VHU44" s="28"/>
      <c r="VHV44" s="28"/>
      <c r="VHW44" s="28"/>
      <c r="VHX44" s="28"/>
      <c r="VHY44" s="28"/>
      <c r="VHZ44" s="28"/>
      <c r="VIA44" s="28"/>
      <c r="VIB44" s="28"/>
      <c r="VIC44" s="28"/>
      <c r="VID44" s="28"/>
      <c r="VIE44" s="28"/>
      <c r="VIF44" s="28"/>
      <c r="VIG44" s="28"/>
      <c r="VIH44" s="28"/>
      <c r="VII44" s="28"/>
      <c r="VIJ44" s="28"/>
      <c r="VIK44" s="28"/>
      <c r="VIL44" s="28"/>
      <c r="VIM44" s="28"/>
      <c r="VIN44" s="28"/>
      <c r="VIO44" s="28"/>
      <c r="VIP44" s="28"/>
      <c r="VIQ44" s="28"/>
      <c r="VIR44" s="28"/>
      <c r="VIS44" s="28"/>
      <c r="VIT44" s="28"/>
      <c r="VIU44" s="28"/>
      <c r="VIV44" s="28"/>
      <c r="VIW44" s="28"/>
      <c r="VIX44" s="28"/>
      <c r="VIY44" s="28"/>
      <c r="VIZ44" s="28"/>
      <c r="VJA44" s="28"/>
      <c r="VJB44" s="28"/>
      <c r="VJC44" s="28"/>
      <c r="VJD44" s="28"/>
      <c r="VJE44" s="28"/>
      <c r="VJF44" s="28"/>
      <c r="VJG44" s="28"/>
      <c r="VJH44" s="28"/>
      <c r="VJI44" s="28"/>
      <c r="VJJ44" s="28"/>
      <c r="VJK44" s="28"/>
      <c r="VJL44" s="28"/>
      <c r="VJM44" s="28"/>
      <c r="VJN44" s="28"/>
      <c r="VJO44" s="28"/>
      <c r="VJP44" s="28"/>
      <c r="VJQ44" s="28"/>
      <c r="VJR44" s="28"/>
      <c r="VJS44" s="28"/>
      <c r="VJT44" s="28"/>
      <c r="VJU44" s="28"/>
      <c r="VJV44" s="28"/>
      <c r="VJW44" s="28"/>
      <c r="VJX44" s="28"/>
      <c r="VJY44" s="28"/>
      <c r="VJZ44" s="28"/>
      <c r="VKA44" s="28"/>
      <c r="VKB44" s="28"/>
      <c r="VKC44" s="28"/>
      <c r="VKD44" s="28"/>
      <c r="VKE44" s="28"/>
      <c r="VKF44" s="28"/>
      <c r="VKG44" s="28"/>
      <c r="VKH44" s="28"/>
      <c r="VKI44" s="28"/>
      <c r="VKJ44" s="28"/>
      <c r="VKK44" s="28"/>
      <c r="VKL44" s="28"/>
      <c r="VKM44" s="28"/>
      <c r="VKN44" s="28"/>
      <c r="VKO44" s="28"/>
      <c r="VKP44" s="28"/>
      <c r="VKQ44" s="28"/>
      <c r="VKR44" s="28"/>
      <c r="VKS44" s="28"/>
      <c r="VKT44" s="28"/>
      <c r="VKU44" s="28"/>
      <c r="VKV44" s="28"/>
      <c r="VKW44" s="28"/>
      <c r="VKX44" s="28"/>
      <c r="VKY44" s="28"/>
      <c r="VKZ44" s="28"/>
      <c r="VLA44" s="28"/>
      <c r="VLB44" s="28"/>
      <c r="VLC44" s="28"/>
      <c r="VLD44" s="28"/>
      <c r="VLE44" s="28"/>
      <c r="VLF44" s="28"/>
      <c r="VLG44" s="28"/>
      <c r="VLH44" s="28"/>
      <c r="VLI44" s="28"/>
      <c r="VLJ44" s="28"/>
      <c r="VLK44" s="28"/>
      <c r="VLL44" s="28"/>
      <c r="VLM44" s="28"/>
      <c r="VLN44" s="28"/>
      <c r="VLO44" s="28"/>
      <c r="VLP44" s="28"/>
      <c r="VLQ44" s="28"/>
      <c r="VLR44" s="28"/>
      <c r="VLS44" s="28"/>
      <c r="VLT44" s="28"/>
      <c r="VLU44" s="28"/>
      <c r="VLV44" s="28"/>
      <c r="VLW44" s="28"/>
      <c r="VLX44" s="28"/>
      <c r="VLY44" s="28"/>
      <c r="VLZ44" s="28"/>
      <c r="VMA44" s="28"/>
      <c r="VMB44" s="28"/>
      <c r="VMC44" s="28"/>
      <c r="VMD44" s="28"/>
      <c r="VME44" s="28"/>
      <c r="VMF44" s="28"/>
      <c r="VMG44" s="28"/>
      <c r="VMH44" s="28"/>
      <c r="VMI44" s="28"/>
      <c r="VMJ44" s="28"/>
      <c r="VMK44" s="28"/>
      <c r="VML44" s="28"/>
      <c r="VMM44" s="28"/>
      <c r="VMN44" s="28"/>
      <c r="VMO44" s="28"/>
      <c r="VMP44" s="28"/>
      <c r="VMQ44" s="28"/>
      <c r="VMR44" s="28"/>
      <c r="VMS44" s="28"/>
      <c r="VMT44" s="28"/>
      <c r="VMU44" s="28"/>
      <c r="VMV44" s="28"/>
      <c r="VMW44" s="28"/>
      <c r="VMX44" s="28"/>
      <c r="VMY44" s="28"/>
      <c r="VMZ44" s="28"/>
      <c r="VNA44" s="28"/>
      <c r="VNB44" s="28"/>
      <c r="VNC44" s="28"/>
      <c r="VND44" s="28"/>
      <c r="VNE44" s="28"/>
      <c r="VNF44" s="28"/>
      <c r="VNG44" s="28"/>
      <c r="VNH44" s="28"/>
      <c r="VNI44" s="28"/>
      <c r="VNJ44" s="28"/>
      <c r="VNK44" s="28"/>
      <c r="VNL44" s="28"/>
      <c r="VNM44" s="28"/>
      <c r="VNN44" s="28"/>
      <c r="VNO44" s="28"/>
      <c r="VNP44" s="28"/>
      <c r="VNQ44" s="28"/>
      <c r="VNR44" s="28"/>
      <c r="VNS44" s="28"/>
      <c r="VNT44" s="28"/>
      <c r="VNU44" s="28"/>
      <c r="VNV44" s="28"/>
      <c r="VNW44" s="28"/>
      <c r="VNX44" s="28"/>
      <c r="VNY44" s="28"/>
      <c r="VNZ44" s="28"/>
      <c r="VOA44" s="28"/>
      <c r="VOB44" s="28"/>
      <c r="VOC44" s="28"/>
      <c r="VOD44" s="28"/>
      <c r="VOE44" s="28"/>
      <c r="VOF44" s="28"/>
      <c r="VOG44" s="28"/>
      <c r="VOH44" s="28"/>
      <c r="VOI44" s="28"/>
      <c r="VOJ44" s="28"/>
      <c r="VOK44" s="28"/>
      <c r="VOL44" s="28"/>
      <c r="VOM44" s="28"/>
      <c r="VON44" s="28"/>
      <c r="VOO44" s="28"/>
      <c r="VOP44" s="28"/>
      <c r="VOQ44" s="28"/>
      <c r="VOR44" s="28"/>
      <c r="VOS44" s="28"/>
      <c r="VOT44" s="28"/>
      <c r="VOU44" s="28"/>
      <c r="VOV44" s="28"/>
      <c r="VOW44" s="28"/>
      <c r="VOX44" s="28"/>
      <c r="VOY44" s="28"/>
      <c r="VOZ44" s="28"/>
      <c r="VPA44" s="28"/>
      <c r="VPB44" s="28"/>
      <c r="VPC44" s="28"/>
      <c r="VPD44" s="28"/>
      <c r="VPE44" s="28"/>
      <c r="VPF44" s="28"/>
      <c r="VPG44" s="28"/>
      <c r="VPH44" s="28"/>
      <c r="VPI44" s="28"/>
      <c r="VPJ44" s="28"/>
      <c r="VPK44" s="28"/>
      <c r="VPL44" s="28"/>
      <c r="VPM44" s="28"/>
      <c r="VPN44" s="28"/>
      <c r="VPO44" s="28"/>
      <c r="VPP44" s="28"/>
      <c r="VPQ44" s="28"/>
      <c r="VPR44" s="28"/>
      <c r="VPS44" s="28"/>
      <c r="VPT44" s="28"/>
      <c r="VPU44" s="28"/>
      <c r="VPV44" s="28"/>
      <c r="VPW44" s="28"/>
      <c r="VPX44" s="28"/>
      <c r="VPY44" s="28"/>
      <c r="VPZ44" s="28"/>
      <c r="VQA44" s="28"/>
      <c r="VQB44" s="28"/>
      <c r="VQC44" s="28"/>
      <c r="VQD44" s="28"/>
      <c r="VQE44" s="28"/>
      <c r="VQF44" s="28"/>
      <c r="VQG44" s="28"/>
      <c r="VQH44" s="28"/>
      <c r="VQI44" s="28"/>
      <c r="VQJ44" s="28"/>
      <c r="VQK44" s="28"/>
      <c r="VQL44" s="28"/>
      <c r="VQM44" s="28"/>
      <c r="VQN44" s="28"/>
      <c r="VQO44" s="28"/>
      <c r="VQP44" s="28"/>
      <c r="VQQ44" s="28"/>
      <c r="VQR44" s="28"/>
      <c r="VQS44" s="28"/>
      <c r="VQT44" s="28"/>
      <c r="VQU44" s="28"/>
      <c r="VQV44" s="28"/>
      <c r="VQW44" s="28"/>
      <c r="VQX44" s="28"/>
      <c r="VQY44" s="28"/>
      <c r="VQZ44" s="28"/>
      <c r="VRA44" s="28"/>
      <c r="VRB44" s="28"/>
      <c r="VRC44" s="28"/>
      <c r="VRD44" s="28"/>
      <c r="VRE44" s="28"/>
      <c r="VRF44" s="28"/>
      <c r="VRG44" s="28"/>
      <c r="VRH44" s="28"/>
      <c r="VRI44" s="28"/>
      <c r="VRJ44" s="28"/>
      <c r="VRK44" s="28"/>
      <c r="VRL44" s="28"/>
      <c r="VRM44" s="28"/>
      <c r="VRN44" s="28"/>
      <c r="VRO44" s="28"/>
      <c r="VRP44" s="28"/>
      <c r="VRQ44" s="28"/>
      <c r="VRR44" s="28"/>
      <c r="VRS44" s="28"/>
      <c r="VRT44" s="28"/>
      <c r="VRU44" s="28"/>
      <c r="VRV44" s="28"/>
      <c r="VRW44" s="28"/>
      <c r="VRX44" s="28"/>
      <c r="VRY44" s="28"/>
      <c r="VRZ44" s="28"/>
      <c r="VSA44" s="28"/>
      <c r="VSB44" s="28"/>
      <c r="VSC44" s="28"/>
      <c r="VSD44" s="28"/>
      <c r="VSE44" s="28"/>
      <c r="VSF44" s="28"/>
      <c r="VSG44" s="28"/>
      <c r="VSH44" s="28"/>
      <c r="VSI44" s="28"/>
      <c r="VSJ44" s="28"/>
      <c r="VSK44" s="28"/>
      <c r="VSL44" s="28"/>
      <c r="VSM44" s="28"/>
      <c r="VSN44" s="28"/>
      <c r="VSO44" s="28"/>
      <c r="VSP44" s="28"/>
      <c r="VSQ44" s="28"/>
      <c r="VSR44" s="28"/>
      <c r="VSS44" s="28"/>
      <c r="VST44" s="28"/>
      <c r="VSU44" s="28"/>
      <c r="VSV44" s="28"/>
      <c r="VSW44" s="28"/>
      <c r="VSX44" s="28"/>
      <c r="VSY44" s="28"/>
      <c r="VSZ44" s="28"/>
      <c r="VTA44" s="28"/>
      <c r="VTB44" s="28"/>
      <c r="VTC44" s="28"/>
      <c r="VTD44" s="28"/>
      <c r="VTE44" s="28"/>
      <c r="VTF44" s="28"/>
      <c r="VTG44" s="28"/>
      <c r="VTH44" s="28"/>
      <c r="VTI44" s="28"/>
      <c r="VTJ44" s="28"/>
      <c r="VTK44" s="28"/>
      <c r="VTL44" s="28"/>
      <c r="VTM44" s="28"/>
      <c r="VTN44" s="28"/>
      <c r="VTO44" s="28"/>
      <c r="VTP44" s="28"/>
      <c r="VTQ44" s="28"/>
      <c r="VTR44" s="28"/>
      <c r="VTS44" s="28"/>
      <c r="VTT44" s="28"/>
      <c r="VTU44" s="28"/>
      <c r="VTV44" s="28"/>
      <c r="VTW44" s="28"/>
      <c r="VTX44" s="28"/>
      <c r="VTY44" s="28"/>
      <c r="VTZ44" s="28"/>
      <c r="VUA44" s="28"/>
      <c r="VUB44" s="28"/>
      <c r="VUC44" s="28"/>
      <c r="VUD44" s="28"/>
      <c r="VUE44" s="28"/>
      <c r="VUF44" s="28"/>
      <c r="VUG44" s="28"/>
      <c r="VUH44" s="28"/>
      <c r="VUI44" s="28"/>
      <c r="VUJ44" s="28"/>
      <c r="VUK44" s="28"/>
      <c r="VUL44" s="28"/>
      <c r="VUM44" s="28"/>
      <c r="VUN44" s="28"/>
      <c r="VUO44" s="28"/>
      <c r="VUP44" s="28"/>
      <c r="VUQ44" s="28"/>
      <c r="VUR44" s="28"/>
      <c r="VUS44" s="28"/>
      <c r="VUT44" s="28"/>
      <c r="VUU44" s="28"/>
      <c r="VUV44" s="28"/>
      <c r="VUW44" s="28"/>
      <c r="VUX44" s="28"/>
      <c r="VUY44" s="28"/>
      <c r="VUZ44" s="28"/>
      <c r="VVA44" s="28"/>
      <c r="VVB44" s="28"/>
      <c r="VVC44" s="28"/>
      <c r="VVD44" s="28"/>
      <c r="VVE44" s="28"/>
      <c r="VVF44" s="28"/>
      <c r="VVG44" s="28"/>
      <c r="VVH44" s="28"/>
      <c r="VVI44" s="28"/>
      <c r="VVJ44" s="28"/>
      <c r="VVK44" s="28"/>
      <c r="VVL44" s="28"/>
      <c r="VVM44" s="28"/>
      <c r="VVN44" s="28"/>
      <c r="VVO44" s="28"/>
      <c r="VVP44" s="28"/>
      <c r="VVQ44" s="28"/>
      <c r="VVR44" s="28"/>
      <c r="VVS44" s="28"/>
      <c r="VVT44" s="28"/>
      <c r="VVU44" s="28"/>
      <c r="VVV44" s="28"/>
      <c r="VVW44" s="28"/>
      <c r="VVX44" s="28"/>
      <c r="VVY44" s="28"/>
      <c r="VVZ44" s="28"/>
      <c r="VWA44" s="28"/>
      <c r="VWB44" s="28"/>
      <c r="VWC44" s="28"/>
      <c r="VWD44" s="28"/>
      <c r="VWE44" s="28"/>
      <c r="VWF44" s="28"/>
      <c r="VWG44" s="28"/>
      <c r="VWH44" s="28"/>
      <c r="VWI44" s="28"/>
      <c r="VWJ44" s="28"/>
      <c r="VWK44" s="28"/>
      <c r="VWL44" s="28"/>
      <c r="VWM44" s="28"/>
      <c r="VWN44" s="28"/>
      <c r="VWO44" s="28"/>
      <c r="VWP44" s="28"/>
      <c r="VWQ44" s="28"/>
      <c r="VWR44" s="28"/>
      <c r="VWS44" s="28"/>
      <c r="VWT44" s="28"/>
      <c r="VWU44" s="28"/>
      <c r="VWV44" s="28"/>
      <c r="VWW44" s="28"/>
      <c r="VWX44" s="28"/>
      <c r="VWY44" s="28"/>
      <c r="VWZ44" s="28"/>
      <c r="VXA44" s="28"/>
      <c r="VXB44" s="28"/>
      <c r="VXC44" s="28"/>
      <c r="VXD44" s="28"/>
      <c r="VXE44" s="28"/>
      <c r="VXF44" s="28"/>
      <c r="VXG44" s="28"/>
      <c r="VXH44" s="28"/>
      <c r="VXI44" s="28"/>
      <c r="VXJ44" s="28"/>
      <c r="VXK44" s="28"/>
      <c r="VXL44" s="28"/>
      <c r="VXM44" s="28"/>
      <c r="VXN44" s="28"/>
      <c r="VXO44" s="28"/>
      <c r="VXP44" s="28"/>
      <c r="VXQ44" s="28"/>
      <c r="VXR44" s="28"/>
      <c r="VXS44" s="28"/>
      <c r="VXT44" s="28"/>
      <c r="VXU44" s="28"/>
      <c r="VXV44" s="28"/>
      <c r="VXW44" s="28"/>
      <c r="VXX44" s="28"/>
      <c r="VXY44" s="28"/>
      <c r="VXZ44" s="28"/>
      <c r="VYA44" s="28"/>
      <c r="VYB44" s="28"/>
      <c r="VYC44" s="28"/>
      <c r="VYD44" s="28"/>
      <c r="VYE44" s="28"/>
      <c r="VYF44" s="28"/>
      <c r="VYG44" s="28"/>
      <c r="VYH44" s="28"/>
      <c r="VYI44" s="28"/>
      <c r="VYJ44" s="28"/>
      <c r="VYK44" s="28"/>
      <c r="VYL44" s="28"/>
      <c r="VYM44" s="28"/>
      <c r="VYN44" s="28"/>
      <c r="VYO44" s="28"/>
      <c r="VYP44" s="28"/>
      <c r="VYQ44" s="28"/>
      <c r="VYR44" s="28"/>
      <c r="VYS44" s="28"/>
      <c r="VYT44" s="28"/>
      <c r="VYU44" s="28"/>
      <c r="VYV44" s="28"/>
      <c r="VYW44" s="28"/>
      <c r="VYX44" s="28"/>
      <c r="VYY44" s="28"/>
      <c r="VYZ44" s="28"/>
      <c r="VZA44" s="28"/>
      <c r="VZB44" s="28"/>
      <c r="VZC44" s="28"/>
      <c r="VZD44" s="28"/>
      <c r="VZE44" s="28"/>
      <c r="VZF44" s="28"/>
      <c r="VZG44" s="28"/>
      <c r="VZH44" s="28"/>
      <c r="VZI44" s="28"/>
      <c r="VZJ44" s="28"/>
      <c r="VZK44" s="28"/>
      <c r="VZL44" s="28"/>
      <c r="VZM44" s="28"/>
      <c r="VZN44" s="28"/>
      <c r="VZO44" s="28"/>
      <c r="VZP44" s="28"/>
      <c r="VZQ44" s="28"/>
      <c r="VZR44" s="28"/>
      <c r="VZS44" s="28"/>
      <c r="VZT44" s="28"/>
      <c r="VZU44" s="28"/>
      <c r="VZV44" s="28"/>
      <c r="VZW44" s="28"/>
      <c r="VZX44" s="28"/>
      <c r="VZY44" s="28"/>
      <c r="VZZ44" s="28"/>
      <c r="WAA44" s="28"/>
      <c r="WAB44" s="28"/>
      <c r="WAC44" s="28"/>
      <c r="WAD44" s="28"/>
      <c r="WAE44" s="28"/>
      <c r="WAF44" s="28"/>
      <c r="WAG44" s="28"/>
      <c r="WAH44" s="28"/>
      <c r="WAI44" s="28"/>
      <c r="WAJ44" s="28"/>
      <c r="WAK44" s="28"/>
      <c r="WAL44" s="28"/>
      <c r="WAM44" s="28"/>
      <c r="WAN44" s="28"/>
      <c r="WAO44" s="28"/>
      <c r="WAP44" s="28"/>
      <c r="WAQ44" s="28"/>
      <c r="WAR44" s="28"/>
      <c r="WAS44" s="28"/>
      <c r="WAT44" s="28"/>
      <c r="WAU44" s="28"/>
      <c r="WAV44" s="28"/>
      <c r="WAW44" s="28"/>
      <c r="WAX44" s="28"/>
      <c r="WAY44" s="28"/>
      <c r="WAZ44" s="28"/>
      <c r="WBA44" s="28"/>
      <c r="WBB44" s="28"/>
      <c r="WBC44" s="28"/>
      <c r="WBD44" s="28"/>
      <c r="WBE44" s="28"/>
      <c r="WBF44" s="28"/>
      <c r="WBG44" s="28"/>
      <c r="WBH44" s="28"/>
      <c r="WBI44" s="28"/>
      <c r="WBJ44" s="28"/>
      <c r="WBK44" s="28"/>
      <c r="WBL44" s="28"/>
      <c r="WBM44" s="28"/>
      <c r="WBN44" s="28"/>
      <c r="WBO44" s="28"/>
      <c r="WBP44" s="28"/>
      <c r="WBQ44" s="28"/>
      <c r="WBR44" s="28"/>
      <c r="WBS44" s="28"/>
      <c r="WBT44" s="28"/>
      <c r="WBU44" s="28"/>
      <c r="WBV44" s="28"/>
      <c r="WBW44" s="28"/>
      <c r="WBX44" s="28"/>
      <c r="WBY44" s="28"/>
      <c r="WBZ44" s="28"/>
      <c r="WCA44" s="28"/>
      <c r="WCB44" s="28"/>
      <c r="WCC44" s="28"/>
      <c r="WCD44" s="28"/>
      <c r="WCE44" s="28"/>
      <c r="WCF44" s="28"/>
      <c r="WCG44" s="28"/>
      <c r="WCH44" s="28"/>
      <c r="WCI44" s="28"/>
      <c r="WCJ44" s="28"/>
      <c r="WCK44" s="28"/>
      <c r="WCL44" s="28"/>
      <c r="WCM44" s="28"/>
      <c r="WCN44" s="28"/>
      <c r="WCO44" s="28"/>
      <c r="WCP44" s="28"/>
      <c r="WCQ44" s="28"/>
      <c r="WCR44" s="28"/>
      <c r="WCS44" s="28"/>
      <c r="WCT44" s="28"/>
      <c r="WCU44" s="28"/>
      <c r="WCV44" s="28"/>
      <c r="WCW44" s="28"/>
      <c r="WCX44" s="28"/>
      <c r="WCY44" s="28"/>
      <c r="WCZ44" s="28"/>
      <c r="WDA44" s="28"/>
      <c r="WDB44" s="28"/>
      <c r="WDC44" s="28"/>
      <c r="WDD44" s="28"/>
      <c r="WDE44" s="28"/>
      <c r="WDF44" s="28"/>
      <c r="WDG44" s="28"/>
      <c r="WDH44" s="28"/>
      <c r="WDI44" s="28"/>
      <c r="WDJ44" s="28"/>
      <c r="WDK44" s="28"/>
      <c r="WDL44" s="28"/>
      <c r="WDM44" s="28"/>
      <c r="WDN44" s="28"/>
      <c r="WDO44" s="28"/>
      <c r="WDP44" s="28"/>
      <c r="WDQ44" s="28"/>
      <c r="WDR44" s="28"/>
      <c r="WDS44" s="28"/>
      <c r="WDT44" s="28"/>
      <c r="WDU44" s="28"/>
      <c r="WDV44" s="28"/>
      <c r="WDW44" s="28"/>
      <c r="WDX44" s="28"/>
      <c r="WDY44" s="28"/>
      <c r="WDZ44" s="28"/>
      <c r="WEA44" s="28"/>
      <c r="WEB44" s="28"/>
      <c r="WEC44" s="28"/>
      <c r="WED44" s="28"/>
      <c r="WEE44" s="28"/>
      <c r="WEF44" s="28"/>
      <c r="WEG44" s="28"/>
      <c r="WEH44" s="28"/>
      <c r="WEI44" s="28"/>
      <c r="WEJ44" s="28"/>
      <c r="WEK44" s="28"/>
      <c r="WEL44" s="28"/>
      <c r="WEM44" s="28"/>
      <c r="WEN44" s="28"/>
      <c r="WEO44" s="28"/>
      <c r="WEP44" s="28"/>
      <c r="WEQ44" s="28"/>
      <c r="WER44" s="28"/>
      <c r="WES44" s="28"/>
      <c r="WET44" s="28"/>
      <c r="WEU44" s="28"/>
      <c r="WEV44" s="28"/>
      <c r="WEW44" s="28"/>
      <c r="WEX44" s="28"/>
      <c r="WEY44" s="28"/>
      <c r="WEZ44" s="28"/>
      <c r="WFA44" s="28"/>
      <c r="WFB44" s="28"/>
      <c r="WFC44" s="28"/>
      <c r="WFD44" s="28"/>
      <c r="WFE44" s="28"/>
      <c r="WFF44" s="28"/>
      <c r="WFG44" s="28"/>
      <c r="WFH44" s="28"/>
      <c r="WFI44" s="28"/>
      <c r="WFJ44" s="28"/>
      <c r="WFK44" s="28"/>
      <c r="WFL44" s="28"/>
      <c r="WFM44" s="28"/>
      <c r="WFN44" s="28"/>
      <c r="WFO44" s="28"/>
      <c r="WFP44" s="28"/>
      <c r="WFQ44" s="28"/>
      <c r="WFR44" s="28"/>
      <c r="WFS44" s="28"/>
      <c r="WFT44" s="28"/>
      <c r="WFU44" s="28"/>
      <c r="WFV44" s="28"/>
      <c r="WFW44" s="28"/>
      <c r="WFX44" s="28"/>
      <c r="WFY44" s="28"/>
      <c r="WFZ44" s="28"/>
      <c r="WGA44" s="28"/>
      <c r="WGB44" s="28"/>
      <c r="WGC44" s="28"/>
      <c r="WGD44" s="28"/>
      <c r="WGE44" s="28"/>
      <c r="WGF44" s="28"/>
      <c r="WGG44" s="28"/>
      <c r="WGH44" s="28"/>
      <c r="WGI44" s="28"/>
      <c r="WGJ44" s="28"/>
      <c r="WGK44" s="28"/>
      <c r="WGL44" s="28"/>
      <c r="WGM44" s="28"/>
      <c r="WGN44" s="28"/>
      <c r="WGO44" s="28"/>
      <c r="WGP44" s="28"/>
      <c r="WGQ44" s="28"/>
      <c r="WGR44" s="28"/>
      <c r="WGS44" s="28"/>
      <c r="WGT44" s="28"/>
      <c r="WGU44" s="28"/>
      <c r="WGV44" s="28"/>
      <c r="WGW44" s="28"/>
      <c r="WGX44" s="28"/>
      <c r="WGY44" s="28"/>
      <c r="WGZ44" s="28"/>
      <c r="WHA44" s="28"/>
      <c r="WHB44" s="28"/>
      <c r="WHC44" s="28"/>
      <c r="WHD44" s="28"/>
      <c r="WHE44" s="28"/>
      <c r="WHF44" s="28"/>
      <c r="WHG44" s="28"/>
      <c r="WHH44" s="28"/>
      <c r="WHI44" s="28"/>
      <c r="WHJ44" s="28"/>
      <c r="WHK44" s="28"/>
      <c r="WHL44" s="28"/>
      <c r="WHM44" s="28"/>
      <c r="WHN44" s="28"/>
      <c r="WHO44" s="28"/>
      <c r="WHP44" s="28"/>
      <c r="WHQ44" s="28"/>
      <c r="WHR44" s="28"/>
      <c r="WHS44" s="28"/>
      <c r="WHT44" s="28"/>
      <c r="WHU44" s="28"/>
      <c r="WHV44" s="28"/>
      <c r="WHW44" s="28"/>
      <c r="WHX44" s="28"/>
      <c r="WHY44" s="28"/>
      <c r="WHZ44" s="28"/>
      <c r="WIA44" s="28"/>
      <c r="WIB44" s="28"/>
      <c r="WIC44" s="28"/>
      <c r="WID44" s="28"/>
      <c r="WIE44" s="28"/>
      <c r="WIF44" s="28"/>
      <c r="WIG44" s="28"/>
      <c r="WIH44" s="28"/>
      <c r="WII44" s="28"/>
      <c r="WIJ44" s="28"/>
      <c r="WIK44" s="28"/>
      <c r="WIL44" s="28"/>
      <c r="WIM44" s="28"/>
      <c r="WIN44" s="28"/>
      <c r="WIO44" s="28"/>
      <c r="WIP44" s="28"/>
      <c r="WIQ44" s="28"/>
      <c r="WIR44" s="28"/>
      <c r="WIS44" s="28"/>
      <c r="WIT44" s="28"/>
      <c r="WIU44" s="28"/>
      <c r="WIV44" s="28"/>
      <c r="WIW44" s="28"/>
      <c r="WIX44" s="28"/>
      <c r="WIY44" s="28"/>
      <c r="WIZ44" s="28"/>
      <c r="WJA44" s="28"/>
      <c r="WJB44" s="28"/>
      <c r="WJC44" s="28"/>
      <c r="WJD44" s="28"/>
      <c r="WJE44" s="28"/>
      <c r="WJF44" s="28"/>
      <c r="WJG44" s="28"/>
      <c r="WJH44" s="28"/>
      <c r="WJI44" s="28"/>
      <c r="WJJ44" s="28"/>
      <c r="WJK44" s="28"/>
      <c r="WJL44" s="28"/>
      <c r="WJM44" s="28"/>
      <c r="WJN44" s="28"/>
      <c r="WJO44" s="28"/>
      <c r="WJP44" s="28"/>
      <c r="WJQ44" s="28"/>
      <c r="WJR44" s="28"/>
      <c r="WJS44" s="28"/>
      <c r="WJT44" s="28"/>
      <c r="WJU44" s="28"/>
      <c r="WJV44" s="28"/>
      <c r="WJW44" s="28"/>
      <c r="WJX44" s="28"/>
      <c r="WJY44" s="28"/>
      <c r="WJZ44" s="28"/>
      <c r="WKA44" s="28"/>
      <c r="WKB44" s="28"/>
      <c r="WKC44" s="28"/>
      <c r="WKD44" s="28"/>
      <c r="WKE44" s="28"/>
      <c r="WKF44" s="28"/>
      <c r="WKG44" s="28"/>
      <c r="WKH44" s="28"/>
      <c r="WKI44" s="28"/>
      <c r="WKJ44" s="28"/>
      <c r="WKK44" s="28"/>
      <c r="WKL44" s="28"/>
      <c r="WKM44" s="28"/>
      <c r="WKN44" s="28"/>
      <c r="WKO44" s="28"/>
      <c r="WKP44" s="28"/>
      <c r="WKQ44" s="28"/>
      <c r="WKR44" s="28"/>
      <c r="WKS44" s="28"/>
      <c r="WKT44" s="28"/>
      <c r="WKU44" s="28"/>
      <c r="WKV44" s="28"/>
      <c r="WKW44" s="28"/>
      <c r="WKX44" s="28"/>
      <c r="WKY44" s="28"/>
      <c r="WKZ44" s="28"/>
      <c r="WLA44" s="28"/>
      <c r="WLB44" s="28"/>
      <c r="WLC44" s="28"/>
      <c r="WLD44" s="28"/>
      <c r="WLE44" s="28"/>
      <c r="WLF44" s="28"/>
      <c r="WLG44" s="28"/>
      <c r="WLH44" s="28"/>
      <c r="WLI44" s="28"/>
      <c r="WLJ44" s="28"/>
      <c r="WLK44" s="28"/>
      <c r="WLL44" s="28"/>
      <c r="WLM44" s="28"/>
      <c r="WLN44" s="28"/>
      <c r="WLO44" s="28"/>
      <c r="WLP44" s="28"/>
      <c r="WLQ44" s="28"/>
      <c r="WLR44" s="28"/>
      <c r="WLS44" s="28"/>
      <c r="WLT44" s="28"/>
      <c r="WLU44" s="28"/>
      <c r="WLV44" s="28"/>
      <c r="WLW44" s="28"/>
      <c r="WLX44" s="28"/>
      <c r="WLY44" s="28"/>
      <c r="WLZ44" s="28"/>
      <c r="WMA44" s="28"/>
      <c r="WMB44" s="28"/>
      <c r="WMC44" s="28"/>
      <c r="WMD44" s="28"/>
      <c r="WME44" s="28"/>
      <c r="WMF44" s="28"/>
      <c r="WMG44" s="28"/>
      <c r="WMH44" s="28"/>
      <c r="WMI44" s="28"/>
      <c r="WMJ44" s="28"/>
      <c r="WMK44" s="28"/>
      <c r="WML44" s="28"/>
      <c r="WMM44" s="28"/>
      <c r="WMN44" s="28"/>
      <c r="WMO44" s="28"/>
      <c r="WMP44" s="28"/>
      <c r="WMQ44" s="28"/>
      <c r="WMR44" s="28"/>
      <c r="WMS44" s="28"/>
      <c r="WMT44" s="28"/>
      <c r="WMU44" s="28"/>
      <c r="WMV44" s="28"/>
      <c r="WMW44" s="28"/>
      <c r="WMX44" s="28"/>
      <c r="WMY44" s="28"/>
      <c r="WMZ44" s="28"/>
      <c r="WNA44" s="28"/>
      <c r="WNB44" s="28"/>
      <c r="WNC44" s="28"/>
      <c r="WND44" s="28"/>
      <c r="WNE44" s="28"/>
      <c r="WNF44" s="28"/>
      <c r="WNG44" s="28"/>
      <c r="WNH44" s="28"/>
      <c r="WNI44" s="28"/>
      <c r="WNJ44" s="28"/>
      <c r="WNK44" s="28"/>
      <c r="WNL44" s="28"/>
      <c r="WNM44" s="28"/>
      <c r="WNN44" s="28"/>
      <c r="WNO44" s="28"/>
      <c r="WNP44" s="28"/>
      <c r="WNQ44" s="28"/>
      <c r="WNR44" s="28"/>
      <c r="WNS44" s="28"/>
      <c r="WNT44" s="28"/>
      <c r="WNU44" s="28"/>
      <c r="WNV44" s="28"/>
      <c r="WNW44" s="28"/>
      <c r="WNX44" s="28"/>
      <c r="WNY44" s="28"/>
      <c r="WNZ44" s="28"/>
      <c r="WOA44" s="28"/>
      <c r="WOB44" s="28"/>
      <c r="WOC44" s="28"/>
      <c r="WOD44" s="28"/>
      <c r="WOE44" s="28"/>
      <c r="WOF44" s="28"/>
      <c r="WOG44" s="28"/>
      <c r="WOH44" s="28"/>
      <c r="WOI44" s="28"/>
      <c r="WOJ44" s="28"/>
      <c r="WOK44" s="28"/>
      <c r="WOL44" s="28"/>
      <c r="WOM44" s="28"/>
      <c r="WON44" s="28"/>
      <c r="WOO44" s="28"/>
      <c r="WOP44" s="28"/>
      <c r="WOQ44" s="28"/>
      <c r="WOR44" s="28"/>
      <c r="WOS44" s="28"/>
      <c r="WOT44" s="28"/>
      <c r="WOU44" s="28"/>
      <c r="WOV44" s="28"/>
      <c r="WOW44" s="28"/>
      <c r="WOX44" s="28"/>
      <c r="WOY44" s="28"/>
      <c r="WOZ44" s="28"/>
      <c r="WPA44" s="28"/>
      <c r="WPB44" s="28"/>
      <c r="WPC44" s="28"/>
      <c r="WPD44" s="28"/>
      <c r="WPE44" s="28"/>
      <c r="WPF44" s="28"/>
      <c r="WPG44" s="28"/>
      <c r="WPH44" s="28"/>
      <c r="WPI44" s="28"/>
      <c r="WPJ44" s="28"/>
      <c r="WPK44" s="28"/>
      <c r="WPL44" s="28"/>
      <c r="WPM44" s="28"/>
      <c r="WPN44" s="28"/>
      <c r="WPO44" s="28"/>
      <c r="WPP44" s="28"/>
      <c r="WPQ44" s="28"/>
      <c r="WPR44" s="28"/>
      <c r="WPS44" s="28"/>
      <c r="WPT44" s="28"/>
      <c r="WPU44" s="28"/>
      <c r="WPV44" s="28"/>
      <c r="WPW44" s="28"/>
      <c r="WPX44" s="28"/>
      <c r="WPY44" s="28"/>
      <c r="WPZ44" s="28"/>
      <c r="WQA44" s="28"/>
      <c r="WQB44" s="28"/>
      <c r="WQC44" s="28"/>
      <c r="WQD44" s="28"/>
      <c r="WQE44" s="28"/>
      <c r="WQF44" s="28"/>
      <c r="WQG44" s="28"/>
      <c r="WQH44" s="28"/>
      <c r="WQI44" s="28"/>
      <c r="WQJ44" s="28"/>
      <c r="WQK44" s="28"/>
      <c r="WQL44" s="28"/>
      <c r="WQM44" s="28"/>
      <c r="WQN44" s="28"/>
      <c r="WQO44" s="28"/>
      <c r="WQP44" s="28"/>
      <c r="WQQ44" s="28"/>
      <c r="WQR44" s="28"/>
      <c r="WQS44" s="28"/>
      <c r="WQT44" s="28"/>
      <c r="WQU44" s="28"/>
      <c r="WQV44" s="28"/>
      <c r="WQW44" s="28"/>
      <c r="WQX44" s="28"/>
      <c r="WQY44" s="28"/>
      <c r="WQZ44" s="28"/>
      <c r="WRA44" s="28"/>
      <c r="WRB44" s="28"/>
      <c r="WRC44" s="28"/>
      <c r="WRD44" s="28"/>
      <c r="WRE44" s="28"/>
      <c r="WRF44" s="28"/>
      <c r="WRG44" s="28"/>
      <c r="WRH44" s="28"/>
      <c r="WRI44" s="28"/>
      <c r="WRJ44" s="28"/>
      <c r="WRK44" s="28"/>
      <c r="WRL44" s="28"/>
      <c r="WRM44" s="28"/>
      <c r="WRN44" s="28"/>
      <c r="WRO44" s="28"/>
      <c r="WRP44" s="28"/>
      <c r="WRQ44" s="28"/>
      <c r="WRR44" s="28"/>
      <c r="WRS44" s="28"/>
      <c r="WRT44" s="28"/>
      <c r="WRU44" s="28"/>
      <c r="WRV44" s="28"/>
      <c r="WRW44" s="28"/>
      <c r="WRX44" s="28"/>
      <c r="WRY44" s="28"/>
      <c r="WRZ44" s="28"/>
      <c r="WSA44" s="28"/>
      <c r="WSB44" s="28"/>
      <c r="WSC44" s="28"/>
      <c r="WSD44" s="28"/>
      <c r="WSE44" s="28"/>
      <c r="WSF44" s="28"/>
      <c r="WSG44" s="28"/>
      <c r="WSH44" s="28"/>
      <c r="WSI44" s="28"/>
      <c r="WSJ44" s="28"/>
      <c r="WSK44" s="28"/>
      <c r="WSL44" s="28"/>
      <c r="WSM44" s="28"/>
      <c r="WSN44" s="28"/>
      <c r="WSO44" s="28"/>
      <c r="WSP44" s="28"/>
      <c r="WSQ44" s="28"/>
      <c r="WSR44" s="28"/>
      <c r="WSS44" s="28"/>
      <c r="WST44" s="28"/>
      <c r="WSU44" s="28"/>
      <c r="WSV44" s="28"/>
      <c r="WSW44" s="28"/>
      <c r="WSX44" s="28"/>
      <c r="WSY44" s="28"/>
      <c r="WSZ44" s="28"/>
      <c r="WTA44" s="28"/>
      <c r="WTB44" s="28"/>
      <c r="WTC44" s="28"/>
      <c r="WTD44" s="28"/>
      <c r="WTE44" s="28"/>
      <c r="WTF44" s="28"/>
      <c r="WTG44" s="28"/>
      <c r="WTH44" s="28"/>
      <c r="WTI44" s="28"/>
      <c r="WTJ44" s="28"/>
      <c r="WTK44" s="28"/>
      <c r="WTL44" s="28"/>
      <c r="WTM44" s="28"/>
      <c r="WTN44" s="28"/>
      <c r="WTO44" s="28"/>
      <c r="WTP44" s="28"/>
      <c r="WTQ44" s="28"/>
      <c r="WTR44" s="28"/>
      <c r="WTS44" s="28"/>
      <c r="WTT44" s="28"/>
      <c r="WTU44" s="28"/>
      <c r="WTV44" s="28"/>
      <c r="WTW44" s="28"/>
      <c r="WTX44" s="28"/>
      <c r="WTY44" s="28"/>
      <c r="WTZ44" s="28"/>
      <c r="WUA44" s="28"/>
      <c r="WUB44" s="28"/>
      <c r="WUC44" s="28"/>
      <c r="WUD44" s="28"/>
      <c r="WUE44" s="28"/>
      <c r="WUF44" s="28"/>
      <c r="WUG44" s="28"/>
      <c r="WUH44" s="28"/>
      <c r="WUI44" s="28"/>
      <c r="WUJ44" s="28"/>
      <c r="WUK44" s="28"/>
      <c r="WUL44" s="28"/>
      <c r="WUM44" s="28"/>
      <c r="WUN44" s="28"/>
      <c r="WUO44" s="28"/>
      <c r="WUP44" s="28"/>
      <c r="WUQ44" s="28"/>
      <c r="WUR44" s="28"/>
      <c r="WUS44" s="28"/>
      <c r="WUT44" s="28"/>
      <c r="WUU44" s="28"/>
      <c r="WUV44" s="28"/>
      <c r="WUW44" s="28"/>
      <c r="WUX44" s="28"/>
      <c r="WUY44" s="28"/>
      <c r="WUZ44" s="28"/>
      <c r="WVA44" s="28"/>
      <c r="WVB44" s="28"/>
      <c r="WVC44" s="28"/>
      <c r="WVD44" s="28"/>
      <c r="WVE44" s="28"/>
      <c r="WVF44" s="28"/>
      <c r="WVG44" s="28"/>
      <c r="WVH44" s="28"/>
      <c r="WVI44" s="28"/>
      <c r="WVJ44" s="28"/>
      <c r="WVK44" s="28"/>
      <c r="WVL44" s="28"/>
      <c r="WVM44" s="28"/>
      <c r="WVN44" s="28"/>
      <c r="WVO44" s="28"/>
      <c r="WVP44" s="28"/>
      <c r="WVQ44" s="28"/>
      <c r="WVR44" s="28"/>
      <c r="WVS44" s="28"/>
      <c r="WVT44" s="28"/>
      <c r="WVU44" s="28"/>
      <c r="WVV44" s="28"/>
      <c r="WVW44" s="28"/>
      <c r="WVX44" s="28"/>
      <c r="WVY44" s="28"/>
      <c r="WVZ44" s="28"/>
      <c r="WWA44" s="28"/>
      <c r="WWB44" s="28"/>
      <c r="WWC44" s="28"/>
      <c r="WWD44" s="28"/>
      <c r="WWE44" s="28"/>
      <c r="WWF44" s="28"/>
      <c r="WWG44" s="28"/>
      <c r="WWH44" s="28"/>
      <c r="WWI44" s="28"/>
      <c r="WWJ44" s="28"/>
      <c r="WWK44" s="28"/>
      <c r="WWL44" s="28"/>
      <c r="WWM44" s="28"/>
      <c r="WWN44" s="28"/>
      <c r="WWO44" s="28"/>
      <c r="WWP44" s="28"/>
      <c r="WWQ44" s="28"/>
      <c r="WWR44" s="28"/>
      <c r="WWS44" s="28"/>
      <c r="WWT44" s="28"/>
      <c r="WWU44" s="28"/>
      <c r="WWV44" s="28"/>
      <c r="WWW44" s="28"/>
      <c r="WWX44" s="28"/>
      <c r="WWY44" s="28"/>
      <c r="WWZ44" s="28"/>
      <c r="WXA44" s="28"/>
      <c r="WXB44" s="28"/>
      <c r="WXC44" s="28"/>
      <c r="WXD44" s="28"/>
      <c r="WXE44" s="28"/>
      <c r="WXF44" s="28"/>
      <c r="WXG44" s="28"/>
      <c r="WXH44" s="28"/>
      <c r="WXI44" s="28"/>
      <c r="WXJ44" s="28"/>
      <c r="WXK44" s="28"/>
      <c r="WXL44" s="28"/>
      <c r="WXM44" s="28"/>
      <c r="WXN44" s="28"/>
      <c r="WXO44" s="28"/>
      <c r="WXP44" s="28"/>
      <c r="WXQ44" s="28"/>
      <c r="WXR44" s="28"/>
      <c r="WXS44" s="28"/>
      <c r="WXT44" s="28"/>
      <c r="WXU44" s="28"/>
      <c r="WXV44" s="28"/>
      <c r="WXW44" s="28"/>
      <c r="WXX44" s="28"/>
      <c r="WXY44" s="28"/>
      <c r="WXZ44" s="28"/>
      <c r="WYA44" s="28"/>
      <c r="WYB44" s="28"/>
      <c r="WYC44" s="28"/>
      <c r="WYD44" s="28"/>
      <c r="WYE44" s="28"/>
      <c r="WYF44" s="28"/>
      <c r="WYG44" s="28"/>
      <c r="WYH44" s="28"/>
      <c r="WYI44" s="28"/>
      <c r="WYJ44" s="28"/>
      <c r="WYK44" s="28"/>
      <c r="WYL44" s="28"/>
      <c r="WYM44" s="28"/>
      <c r="WYN44" s="28"/>
      <c r="WYO44" s="28"/>
      <c r="WYP44" s="28"/>
      <c r="WYQ44" s="28"/>
      <c r="WYR44" s="28"/>
      <c r="WYS44" s="28"/>
      <c r="WYT44" s="28"/>
      <c r="WYU44" s="28"/>
      <c r="WYV44" s="28"/>
      <c r="WYW44" s="28"/>
      <c r="WYX44" s="28"/>
      <c r="WYY44" s="28"/>
      <c r="WYZ44" s="28"/>
      <c r="WZA44" s="28"/>
      <c r="WZB44" s="28"/>
      <c r="WZC44" s="28"/>
      <c r="WZD44" s="28"/>
      <c r="WZE44" s="28"/>
      <c r="WZF44" s="28"/>
      <c r="WZG44" s="28"/>
      <c r="WZH44" s="28"/>
      <c r="WZI44" s="28"/>
      <c r="WZJ44" s="28"/>
      <c r="WZK44" s="28"/>
      <c r="WZL44" s="28"/>
      <c r="WZM44" s="28"/>
      <c r="WZN44" s="28"/>
      <c r="WZO44" s="28"/>
      <c r="WZP44" s="28"/>
      <c r="WZQ44" s="28"/>
      <c r="WZR44" s="28"/>
      <c r="WZS44" s="28"/>
      <c r="WZT44" s="28"/>
      <c r="WZU44" s="28"/>
      <c r="WZV44" s="28"/>
      <c r="WZW44" s="28"/>
      <c r="WZX44" s="28"/>
      <c r="WZY44" s="28"/>
      <c r="WZZ44" s="28"/>
      <c r="XAA44" s="28"/>
      <c r="XAB44" s="28"/>
      <c r="XAC44" s="28"/>
      <c r="XAD44" s="28"/>
      <c r="XAE44" s="28"/>
      <c r="XAF44" s="28"/>
      <c r="XAG44" s="28"/>
      <c r="XAH44" s="28"/>
      <c r="XAI44" s="28"/>
      <c r="XAJ44" s="28"/>
      <c r="XAK44" s="28"/>
      <c r="XAL44" s="28"/>
      <c r="XAM44" s="28"/>
      <c r="XAN44" s="28"/>
      <c r="XAO44" s="28"/>
      <c r="XAP44" s="28"/>
      <c r="XAQ44" s="28"/>
      <c r="XAR44" s="28"/>
      <c r="XAS44" s="28"/>
      <c r="XAT44" s="28"/>
      <c r="XAU44" s="28"/>
      <c r="XAV44" s="28"/>
      <c r="XAW44" s="28"/>
      <c r="XAX44" s="28"/>
      <c r="XAY44" s="28"/>
      <c r="XAZ44" s="28"/>
      <c r="XBA44" s="28"/>
      <c r="XBB44" s="28"/>
      <c r="XBC44" s="28"/>
      <c r="XBD44" s="28"/>
      <c r="XBE44" s="28"/>
      <c r="XBF44" s="28"/>
      <c r="XBG44" s="28"/>
      <c r="XBH44" s="28"/>
      <c r="XBI44" s="28"/>
      <c r="XBJ44" s="28"/>
      <c r="XBK44" s="28"/>
      <c r="XBL44" s="28"/>
      <c r="XBM44" s="28"/>
      <c r="XBN44" s="28"/>
      <c r="XBO44" s="28"/>
      <c r="XBP44" s="28"/>
      <c r="XBQ44" s="28"/>
      <c r="XBR44" s="28"/>
      <c r="XBS44" s="28"/>
      <c r="XBT44" s="28"/>
      <c r="XBU44" s="28"/>
      <c r="XBV44" s="28"/>
      <c r="XBW44" s="28"/>
      <c r="XBX44" s="28"/>
      <c r="XBY44" s="28"/>
      <c r="XBZ44" s="28"/>
      <c r="XCA44" s="28"/>
      <c r="XCB44" s="28"/>
      <c r="XCC44" s="28"/>
      <c r="XCD44" s="28"/>
      <c r="XCE44" s="28"/>
      <c r="XCF44" s="28"/>
      <c r="XCG44" s="28"/>
      <c r="XCH44" s="28"/>
      <c r="XCI44" s="28"/>
      <c r="XCJ44" s="28"/>
      <c r="XCK44" s="28"/>
      <c r="XCL44" s="28"/>
      <c r="XCM44" s="28"/>
      <c r="XCN44" s="28"/>
      <c r="XCO44" s="28"/>
      <c r="XCP44" s="28"/>
      <c r="XCQ44" s="28"/>
      <c r="XCR44" s="28"/>
      <c r="XCS44" s="28"/>
      <c r="XCT44" s="28"/>
      <c r="XCU44" s="28"/>
      <c r="XCV44" s="28"/>
      <c r="XCW44" s="28"/>
      <c r="XCX44" s="28"/>
      <c r="XCY44" s="28"/>
      <c r="XCZ44" s="28"/>
      <c r="XDA44" s="28"/>
      <c r="XDB44" s="28"/>
      <c r="XDC44" s="28"/>
      <c r="XDD44" s="28"/>
      <c r="XDE44" s="28"/>
      <c r="XDF44" s="28"/>
      <c r="XDG44" s="28"/>
      <c r="XDH44" s="28"/>
      <c r="XDI44" s="28"/>
      <c r="XDJ44" s="28"/>
      <c r="XDK44" s="28"/>
      <c r="XDL44" s="28"/>
      <c r="XDM44" s="28"/>
      <c r="XDN44" s="28"/>
      <c r="XDO44" s="28"/>
      <c r="XDP44" s="28"/>
      <c r="XDQ44" s="28"/>
      <c r="XDR44" s="28"/>
      <c r="XDS44" s="28"/>
      <c r="XDT44" s="28"/>
      <c r="XDU44" s="28"/>
      <c r="XDV44" s="28"/>
      <c r="XDW44" s="28"/>
      <c r="XDX44" s="28"/>
      <c r="XDY44" s="28"/>
      <c r="XDZ44" s="28"/>
      <c r="XEA44" s="28"/>
      <c r="XEB44" s="28"/>
      <c r="XEC44" s="28"/>
      <c r="XED44" s="28"/>
      <c r="XEE44" s="28"/>
      <c r="XEF44" s="28"/>
      <c r="XEG44" s="28"/>
      <c r="XEH44" s="28"/>
      <c r="XEI44" s="28"/>
      <c r="XEJ44" s="28"/>
      <c r="XEK44" s="28"/>
      <c r="XEL44" s="28"/>
      <c r="XEM44" s="28"/>
      <c r="XEN44" s="28"/>
      <c r="XEO44" s="28"/>
      <c r="XEP44" s="28"/>
      <c r="XEQ44" s="28"/>
      <c r="XER44" s="28"/>
      <c r="XES44" s="28"/>
      <c r="XET44" s="28"/>
      <c r="XEU44" s="28"/>
      <c r="XEV44" s="28"/>
      <c r="XEW44" s="28"/>
      <c r="XEX44" s="28"/>
      <c r="XEY44" s="28"/>
      <c r="XEZ44" s="28"/>
      <c r="XFA44" s="28"/>
    </row>
    <row r="45" spans="1:16381" s="103" customFormat="1" x14ac:dyDescent="0.2">
      <c r="A45" s="29">
        <f t="shared" si="2"/>
        <v>38</v>
      </c>
      <c r="B45" s="28" t="s">
        <v>439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  <c r="IT45" s="28"/>
      <c r="IU45" s="28"/>
      <c r="IV45" s="28"/>
      <c r="IW45" s="28"/>
      <c r="IX45" s="28"/>
      <c r="IY45" s="28"/>
      <c r="IZ45" s="28"/>
      <c r="JA45" s="28"/>
      <c r="JB45" s="28"/>
      <c r="JC45" s="28"/>
      <c r="JD45" s="28"/>
      <c r="JE45" s="28"/>
      <c r="JF45" s="28"/>
      <c r="JG45" s="28"/>
      <c r="JH45" s="28"/>
      <c r="JI45" s="28"/>
      <c r="JJ45" s="28"/>
      <c r="JK45" s="28"/>
      <c r="JL45" s="28"/>
      <c r="JM45" s="28"/>
      <c r="JN45" s="28"/>
      <c r="JO45" s="28"/>
      <c r="JP45" s="28"/>
      <c r="JQ45" s="28"/>
      <c r="JR45" s="28"/>
      <c r="JS45" s="28"/>
      <c r="JT45" s="28"/>
      <c r="JU45" s="28"/>
      <c r="JV45" s="28"/>
      <c r="JW45" s="28"/>
      <c r="JX45" s="28"/>
      <c r="JY45" s="28"/>
      <c r="JZ45" s="28"/>
      <c r="KA45" s="28"/>
      <c r="KB45" s="28"/>
      <c r="KC45" s="28"/>
      <c r="KD45" s="28"/>
      <c r="KE45" s="28"/>
      <c r="KF45" s="28"/>
      <c r="KG45" s="28"/>
      <c r="KH45" s="28"/>
      <c r="KI45" s="28"/>
      <c r="KJ45" s="28"/>
      <c r="KK45" s="28"/>
      <c r="KL45" s="28"/>
      <c r="KM45" s="28"/>
      <c r="KN45" s="28"/>
      <c r="KO45" s="28"/>
      <c r="KP45" s="28"/>
      <c r="KQ45" s="28"/>
      <c r="KR45" s="28"/>
      <c r="KS45" s="28"/>
      <c r="KT45" s="28"/>
      <c r="KU45" s="28"/>
      <c r="KV45" s="28"/>
      <c r="KW45" s="28"/>
      <c r="KX45" s="28"/>
      <c r="KY45" s="28"/>
      <c r="KZ45" s="28"/>
      <c r="LA45" s="28"/>
      <c r="LB45" s="28"/>
      <c r="LC45" s="28"/>
      <c r="LD45" s="28"/>
      <c r="LE45" s="28"/>
      <c r="LF45" s="28"/>
      <c r="LG45" s="28"/>
      <c r="LH45" s="28"/>
      <c r="LI45" s="28"/>
      <c r="LJ45" s="28"/>
      <c r="LK45" s="28"/>
      <c r="LL45" s="28"/>
      <c r="LM45" s="28"/>
      <c r="LN45" s="28"/>
      <c r="LO45" s="28"/>
      <c r="LP45" s="28"/>
      <c r="LQ45" s="28"/>
      <c r="LR45" s="28"/>
      <c r="LS45" s="28"/>
      <c r="LT45" s="28"/>
      <c r="LU45" s="28"/>
      <c r="LV45" s="28"/>
      <c r="LW45" s="28"/>
      <c r="LX45" s="28"/>
      <c r="LY45" s="28"/>
      <c r="LZ45" s="28"/>
      <c r="MA45" s="28"/>
      <c r="MB45" s="28"/>
      <c r="MC45" s="28"/>
      <c r="MD45" s="28"/>
      <c r="ME45" s="28"/>
      <c r="MF45" s="28"/>
      <c r="MG45" s="28"/>
      <c r="MH45" s="28"/>
      <c r="MI45" s="28"/>
      <c r="MJ45" s="28"/>
      <c r="MK45" s="28"/>
      <c r="ML45" s="28"/>
      <c r="MM45" s="28"/>
      <c r="MN45" s="28"/>
      <c r="MO45" s="28"/>
      <c r="MP45" s="28"/>
      <c r="MQ45" s="28"/>
      <c r="MR45" s="28"/>
      <c r="MS45" s="28"/>
      <c r="MT45" s="28"/>
      <c r="MU45" s="28"/>
      <c r="MV45" s="28"/>
      <c r="MW45" s="28"/>
      <c r="MX45" s="28"/>
      <c r="MY45" s="28"/>
      <c r="MZ45" s="28"/>
      <c r="NA45" s="28"/>
      <c r="NB45" s="28"/>
      <c r="NC45" s="28"/>
      <c r="ND45" s="28"/>
      <c r="NE45" s="28"/>
      <c r="NF45" s="28"/>
      <c r="NG45" s="28"/>
      <c r="NH45" s="28"/>
      <c r="NI45" s="28"/>
      <c r="NJ45" s="28"/>
      <c r="NK45" s="28"/>
      <c r="NL45" s="28"/>
      <c r="NM45" s="28"/>
      <c r="NN45" s="28"/>
      <c r="NO45" s="28"/>
      <c r="NP45" s="28"/>
      <c r="NQ45" s="28"/>
      <c r="NR45" s="28"/>
      <c r="NS45" s="28"/>
      <c r="NT45" s="28"/>
      <c r="NU45" s="28"/>
      <c r="NV45" s="28"/>
      <c r="NW45" s="28"/>
      <c r="NX45" s="28"/>
      <c r="NY45" s="28"/>
      <c r="NZ45" s="28"/>
      <c r="OA45" s="28"/>
      <c r="OB45" s="28"/>
      <c r="OC45" s="28"/>
      <c r="OD45" s="28"/>
      <c r="OE45" s="28"/>
      <c r="OF45" s="28"/>
      <c r="OG45" s="28"/>
      <c r="OH45" s="28"/>
      <c r="OI45" s="28"/>
      <c r="OJ45" s="28"/>
      <c r="OK45" s="28"/>
      <c r="OL45" s="28"/>
      <c r="OM45" s="28"/>
      <c r="ON45" s="28"/>
      <c r="OO45" s="28"/>
      <c r="OP45" s="28"/>
      <c r="OQ45" s="28"/>
      <c r="OR45" s="28"/>
      <c r="OS45" s="28"/>
      <c r="OT45" s="28"/>
      <c r="OU45" s="28"/>
      <c r="OV45" s="28"/>
      <c r="OW45" s="28"/>
      <c r="OX45" s="28"/>
      <c r="OY45" s="28"/>
      <c r="OZ45" s="28"/>
      <c r="PA45" s="28"/>
      <c r="PB45" s="28"/>
      <c r="PC45" s="28"/>
      <c r="PD45" s="28"/>
      <c r="PE45" s="28"/>
      <c r="PF45" s="28"/>
      <c r="PG45" s="28"/>
      <c r="PH45" s="28"/>
      <c r="PI45" s="28"/>
      <c r="PJ45" s="28"/>
      <c r="PK45" s="28"/>
      <c r="PL45" s="28"/>
      <c r="PM45" s="28"/>
      <c r="PN45" s="28"/>
      <c r="PO45" s="28"/>
      <c r="PP45" s="28"/>
      <c r="PQ45" s="28"/>
      <c r="PR45" s="28"/>
      <c r="PS45" s="28"/>
      <c r="PT45" s="28"/>
      <c r="PU45" s="28"/>
      <c r="PV45" s="28"/>
      <c r="PW45" s="28"/>
      <c r="PX45" s="28"/>
      <c r="PY45" s="28"/>
      <c r="PZ45" s="28"/>
      <c r="QA45" s="28"/>
      <c r="QB45" s="28"/>
      <c r="QC45" s="28"/>
      <c r="QD45" s="28"/>
      <c r="QE45" s="28"/>
      <c r="QF45" s="28"/>
      <c r="QG45" s="28"/>
      <c r="QH45" s="28"/>
      <c r="QI45" s="28"/>
      <c r="QJ45" s="28"/>
      <c r="QK45" s="28"/>
      <c r="QL45" s="28"/>
      <c r="QM45" s="28"/>
      <c r="QN45" s="28"/>
      <c r="QO45" s="28"/>
      <c r="QP45" s="28"/>
      <c r="QQ45" s="28"/>
      <c r="QR45" s="28"/>
      <c r="QS45" s="28"/>
      <c r="QT45" s="28"/>
      <c r="QU45" s="28"/>
      <c r="QV45" s="28"/>
      <c r="QW45" s="28"/>
      <c r="QX45" s="28"/>
      <c r="QY45" s="28"/>
      <c r="QZ45" s="28"/>
      <c r="RA45" s="28"/>
      <c r="RB45" s="28"/>
      <c r="RC45" s="28"/>
      <c r="RD45" s="28"/>
      <c r="RE45" s="28"/>
      <c r="RF45" s="28"/>
      <c r="RG45" s="28"/>
      <c r="RH45" s="28"/>
      <c r="RI45" s="28"/>
      <c r="RJ45" s="28"/>
      <c r="RK45" s="28"/>
      <c r="RL45" s="28"/>
      <c r="RM45" s="28"/>
      <c r="RN45" s="28"/>
      <c r="RO45" s="28"/>
      <c r="RP45" s="28"/>
      <c r="RQ45" s="28"/>
      <c r="RR45" s="28"/>
      <c r="RS45" s="28"/>
      <c r="RT45" s="28"/>
      <c r="RU45" s="28"/>
      <c r="RV45" s="28"/>
      <c r="RW45" s="28"/>
      <c r="RX45" s="28"/>
      <c r="RY45" s="28"/>
      <c r="RZ45" s="28"/>
      <c r="SA45" s="28"/>
      <c r="SB45" s="28"/>
      <c r="SC45" s="28"/>
      <c r="SD45" s="28"/>
      <c r="SE45" s="28"/>
      <c r="SF45" s="28"/>
      <c r="SG45" s="28"/>
      <c r="SH45" s="28"/>
      <c r="SI45" s="28"/>
      <c r="SJ45" s="28"/>
      <c r="SK45" s="28"/>
      <c r="SL45" s="28"/>
      <c r="SM45" s="28"/>
      <c r="SN45" s="28"/>
      <c r="SO45" s="28"/>
      <c r="SP45" s="28"/>
      <c r="SQ45" s="28"/>
      <c r="SR45" s="28"/>
      <c r="SS45" s="28"/>
      <c r="ST45" s="28"/>
      <c r="SU45" s="28"/>
      <c r="SV45" s="28"/>
      <c r="SW45" s="28"/>
      <c r="SX45" s="28"/>
      <c r="SY45" s="28"/>
      <c r="SZ45" s="28"/>
      <c r="TA45" s="28"/>
      <c r="TB45" s="28"/>
      <c r="TC45" s="28"/>
      <c r="TD45" s="28"/>
      <c r="TE45" s="28"/>
      <c r="TF45" s="28"/>
      <c r="TG45" s="28"/>
      <c r="TH45" s="28"/>
      <c r="TI45" s="28"/>
      <c r="TJ45" s="28"/>
      <c r="TK45" s="28"/>
      <c r="TL45" s="28"/>
      <c r="TM45" s="28"/>
      <c r="TN45" s="28"/>
      <c r="TO45" s="28"/>
      <c r="TP45" s="28"/>
      <c r="TQ45" s="28"/>
      <c r="TR45" s="28"/>
      <c r="TS45" s="28"/>
      <c r="TT45" s="28"/>
      <c r="TU45" s="28"/>
      <c r="TV45" s="28"/>
      <c r="TW45" s="28"/>
      <c r="TX45" s="28"/>
      <c r="TY45" s="28"/>
      <c r="TZ45" s="28"/>
      <c r="UA45" s="28"/>
      <c r="UB45" s="28"/>
      <c r="UC45" s="28"/>
      <c r="UD45" s="28"/>
      <c r="UE45" s="28"/>
      <c r="UF45" s="28"/>
      <c r="UG45" s="28"/>
      <c r="UH45" s="28"/>
      <c r="UI45" s="28"/>
      <c r="UJ45" s="28"/>
      <c r="UK45" s="28"/>
      <c r="UL45" s="28"/>
      <c r="UM45" s="28"/>
      <c r="UN45" s="28"/>
      <c r="UO45" s="28"/>
      <c r="UP45" s="28"/>
      <c r="UQ45" s="28"/>
      <c r="UR45" s="28"/>
      <c r="US45" s="28"/>
      <c r="UT45" s="28"/>
      <c r="UU45" s="28"/>
      <c r="UV45" s="28"/>
      <c r="UW45" s="28"/>
      <c r="UX45" s="28"/>
      <c r="UY45" s="28"/>
      <c r="UZ45" s="28"/>
      <c r="VA45" s="28"/>
      <c r="VB45" s="28"/>
      <c r="VC45" s="28"/>
      <c r="VD45" s="28"/>
      <c r="VE45" s="28"/>
      <c r="VF45" s="28"/>
      <c r="VG45" s="28"/>
      <c r="VH45" s="28"/>
      <c r="VI45" s="28"/>
      <c r="VJ45" s="28"/>
      <c r="VK45" s="28"/>
      <c r="VL45" s="28"/>
      <c r="VM45" s="28"/>
      <c r="VN45" s="28"/>
      <c r="VO45" s="28"/>
      <c r="VP45" s="28"/>
      <c r="VQ45" s="28"/>
      <c r="VR45" s="28"/>
      <c r="VS45" s="28"/>
      <c r="VT45" s="28"/>
      <c r="VU45" s="28"/>
      <c r="VV45" s="28"/>
      <c r="VW45" s="28"/>
      <c r="VX45" s="28"/>
      <c r="VY45" s="28"/>
      <c r="VZ45" s="28"/>
      <c r="WA45" s="28"/>
      <c r="WB45" s="28"/>
      <c r="WC45" s="28"/>
      <c r="WD45" s="28"/>
      <c r="WE45" s="28"/>
      <c r="WF45" s="28"/>
      <c r="WG45" s="28"/>
      <c r="WH45" s="28"/>
      <c r="WI45" s="28"/>
      <c r="WJ45" s="28"/>
      <c r="WK45" s="28"/>
      <c r="WL45" s="28"/>
      <c r="WM45" s="28"/>
      <c r="WN45" s="28"/>
      <c r="WO45" s="28"/>
      <c r="WP45" s="28"/>
      <c r="WQ45" s="28"/>
      <c r="WR45" s="28"/>
      <c r="WS45" s="28"/>
      <c r="WT45" s="28"/>
      <c r="WU45" s="28"/>
      <c r="WV45" s="28"/>
      <c r="WW45" s="28"/>
      <c r="WX45" s="28"/>
      <c r="WY45" s="28"/>
      <c r="WZ45" s="28"/>
      <c r="XA45" s="28"/>
      <c r="XB45" s="28"/>
      <c r="XC45" s="28"/>
      <c r="XD45" s="28"/>
      <c r="XE45" s="28"/>
      <c r="XF45" s="28"/>
      <c r="XG45" s="28"/>
      <c r="XH45" s="28"/>
      <c r="XI45" s="28"/>
      <c r="XJ45" s="28"/>
      <c r="XK45" s="28"/>
      <c r="XL45" s="28"/>
      <c r="XM45" s="28"/>
      <c r="XN45" s="28"/>
      <c r="XO45" s="28"/>
      <c r="XP45" s="28"/>
      <c r="XQ45" s="28"/>
      <c r="XR45" s="28"/>
      <c r="XS45" s="28"/>
      <c r="XT45" s="28"/>
      <c r="XU45" s="28"/>
      <c r="XV45" s="28"/>
      <c r="XW45" s="28"/>
      <c r="XX45" s="28"/>
      <c r="XY45" s="28"/>
      <c r="XZ45" s="28"/>
      <c r="YA45" s="28"/>
      <c r="YB45" s="28"/>
      <c r="YC45" s="28"/>
      <c r="YD45" s="28"/>
      <c r="YE45" s="28"/>
      <c r="YF45" s="28"/>
      <c r="YG45" s="28"/>
      <c r="YH45" s="28"/>
      <c r="YI45" s="28"/>
      <c r="YJ45" s="28"/>
      <c r="YK45" s="28"/>
      <c r="YL45" s="28"/>
      <c r="YM45" s="28"/>
      <c r="YN45" s="28"/>
      <c r="YO45" s="28"/>
      <c r="YP45" s="28"/>
      <c r="YQ45" s="28"/>
      <c r="YR45" s="28"/>
      <c r="YS45" s="28"/>
      <c r="YT45" s="28"/>
      <c r="YU45" s="28"/>
      <c r="YV45" s="28"/>
      <c r="YW45" s="28"/>
      <c r="YX45" s="28"/>
      <c r="YY45" s="28"/>
      <c r="YZ45" s="28"/>
      <c r="ZA45" s="28"/>
      <c r="ZB45" s="28"/>
      <c r="ZC45" s="28"/>
      <c r="ZD45" s="28"/>
      <c r="ZE45" s="28"/>
      <c r="ZF45" s="28"/>
      <c r="ZG45" s="28"/>
      <c r="ZH45" s="28"/>
      <c r="ZI45" s="28"/>
      <c r="ZJ45" s="28"/>
      <c r="ZK45" s="28"/>
      <c r="ZL45" s="28"/>
      <c r="ZM45" s="28"/>
      <c r="ZN45" s="28"/>
      <c r="ZO45" s="28"/>
      <c r="ZP45" s="28"/>
      <c r="ZQ45" s="28"/>
      <c r="ZR45" s="28"/>
      <c r="ZS45" s="28"/>
      <c r="ZT45" s="28"/>
      <c r="ZU45" s="28"/>
      <c r="ZV45" s="28"/>
      <c r="ZW45" s="28"/>
      <c r="ZX45" s="28"/>
      <c r="ZY45" s="28"/>
      <c r="ZZ45" s="28"/>
      <c r="AAA45" s="28"/>
      <c r="AAB45" s="28"/>
      <c r="AAC45" s="28"/>
      <c r="AAD45" s="28"/>
      <c r="AAE45" s="28"/>
      <c r="AAF45" s="28"/>
      <c r="AAG45" s="28"/>
      <c r="AAH45" s="28"/>
      <c r="AAI45" s="28"/>
      <c r="AAJ45" s="28"/>
      <c r="AAK45" s="28"/>
      <c r="AAL45" s="28"/>
      <c r="AAM45" s="28"/>
      <c r="AAN45" s="28"/>
      <c r="AAO45" s="28"/>
      <c r="AAP45" s="28"/>
      <c r="AAQ45" s="28"/>
      <c r="AAR45" s="28"/>
      <c r="AAS45" s="28"/>
      <c r="AAT45" s="28"/>
      <c r="AAU45" s="28"/>
      <c r="AAV45" s="28"/>
      <c r="AAW45" s="28"/>
      <c r="AAX45" s="28"/>
      <c r="AAY45" s="28"/>
      <c r="AAZ45" s="28"/>
      <c r="ABA45" s="28"/>
      <c r="ABB45" s="28"/>
      <c r="ABC45" s="28"/>
      <c r="ABD45" s="28"/>
      <c r="ABE45" s="28"/>
      <c r="ABF45" s="28"/>
      <c r="ABG45" s="28"/>
      <c r="ABH45" s="28"/>
      <c r="ABI45" s="28"/>
      <c r="ABJ45" s="28"/>
      <c r="ABK45" s="28"/>
      <c r="ABL45" s="28"/>
      <c r="ABM45" s="28"/>
      <c r="ABN45" s="28"/>
      <c r="ABO45" s="28"/>
      <c r="ABP45" s="28"/>
      <c r="ABQ45" s="28"/>
      <c r="ABR45" s="28"/>
      <c r="ABS45" s="28"/>
      <c r="ABT45" s="28"/>
      <c r="ABU45" s="28"/>
      <c r="ABV45" s="28"/>
      <c r="ABW45" s="28"/>
      <c r="ABX45" s="28"/>
      <c r="ABY45" s="28"/>
      <c r="ABZ45" s="28"/>
      <c r="ACA45" s="28"/>
      <c r="ACB45" s="28"/>
      <c r="ACC45" s="28"/>
      <c r="ACD45" s="28"/>
      <c r="ACE45" s="28"/>
      <c r="ACF45" s="28"/>
      <c r="ACG45" s="28"/>
      <c r="ACH45" s="28"/>
      <c r="ACI45" s="28"/>
      <c r="ACJ45" s="28"/>
      <c r="ACK45" s="28"/>
      <c r="ACL45" s="28"/>
      <c r="ACM45" s="28"/>
      <c r="ACN45" s="28"/>
      <c r="ACO45" s="28"/>
      <c r="ACP45" s="28"/>
      <c r="ACQ45" s="28"/>
      <c r="ACR45" s="28"/>
      <c r="ACS45" s="28"/>
      <c r="ACT45" s="28"/>
      <c r="ACU45" s="28"/>
      <c r="ACV45" s="28"/>
      <c r="ACW45" s="28"/>
      <c r="ACX45" s="28"/>
      <c r="ACY45" s="28"/>
      <c r="ACZ45" s="28"/>
      <c r="ADA45" s="28"/>
      <c r="ADB45" s="28"/>
      <c r="ADC45" s="28"/>
      <c r="ADD45" s="28"/>
      <c r="ADE45" s="28"/>
      <c r="ADF45" s="28"/>
      <c r="ADG45" s="28"/>
      <c r="ADH45" s="28"/>
      <c r="ADI45" s="28"/>
      <c r="ADJ45" s="28"/>
      <c r="ADK45" s="28"/>
      <c r="ADL45" s="28"/>
      <c r="ADM45" s="28"/>
      <c r="ADN45" s="28"/>
      <c r="ADO45" s="28"/>
      <c r="ADP45" s="28"/>
      <c r="ADQ45" s="28"/>
      <c r="ADR45" s="28"/>
      <c r="ADS45" s="28"/>
      <c r="ADT45" s="28"/>
      <c r="ADU45" s="28"/>
      <c r="ADV45" s="28"/>
      <c r="ADW45" s="28"/>
      <c r="ADX45" s="28"/>
      <c r="ADY45" s="28"/>
      <c r="ADZ45" s="28"/>
      <c r="AEA45" s="28"/>
      <c r="AEB45" s="28"/>
      <c r="AEC45" s="28"/>
      <c r="AED45" s="28"/>
      <c r="AEE45" s="28"/>
      <c r="AEF45" s="28"/>
      <c r="AEG45" s="28"/>
      <c r="AEH45" s="28"/>
      <c r="AEI45" s="28"/>
      <c r="AEJ45" s="28"/>
      <c r="AEK45" s="28"/>
      <c r="AEL45" s="28"/>
      <c r="AEM45" s="28"/>
      <c r="AEN45" s="28"/>
      <c r="AEO45" s="28"/>
      <c r="AEP45" s="28"/>
      <c r="AEQ45" s="28"/>
      <c r="AER45" s="28"/>
      <c r="AES45" s="28"/>
      <c r="AET45" s="28"/>
      <c r="AEU45" s="28"/>
      <c r="AEV45" s="28"/>
      <c r="AEW45" s="28"/>
      <c r="AEX45" s="28"/>
      <c r="AEY45" s="28"/>
      <c r="AEZ45" s="28"/>
      <c r="AFA45" s="28"/>
      <c r="AFB45" s="28"/>
      <c r="AFC45" s="28"/>
      <c r="AFD45" s="28"/>
      <c r="AFE45" s="28"/>
      <c r="AFF45" s="28"/>
      <c r="AFG45" s="28"/>
      <c r="AFH45" s="28"/>
      <c r="AFI45" s="28"/>
      <c r="AFJ45" s="28"/>
      <c r="AFK45" s="28"/>
      <c r="AFL45" s="28"/>
      <c r="AFM45" s="28"/>
      <c r="AFN45" s="28"/>
      <c r="AFO45" s="28"/>
      <c r="AFP45" s="28"/>
      <c r="AFQ45" s="28"/>
      <c r="AFR45" s="28"/>
      <c r="AFS45" s="28"/>
      <c r="AFT45" s="28"/>
      <c r="AFU45" s="28"/>
      <c r="AFV45" s="28"/>
      <c r="AFW45" s="28"/>
      <c r="AFX45" s="28"/>
      <c r="AFY45" s="28"/>
      <c r="AFZ45" s="28"/>
      <c r="AGA45" s="28"/>
      <c r="AGB45" s="28"/>
      <c r="AGC45" s="28"/>
      <c r="AGD45" s="28"/>
      <c r="AGE45" s="28"/>
      <c r="AGF45" s="28"/>
      <c r="AGG45" s="28"/>
      <c r="AGH45" s="28"/>
      <c r="AGI45" s="28"/>
      <c r="AGJ45" s="28"/>
      <c r="AGK45" s="28"/>
      <c r="AGL45" s="28"/>
      <c r="AGM45" s="28"/>
      <c r="AGN45" s="28"/>
      <c r="AGO45" s="28"/>
      <c r="AGP45" s="28"/>
      <c r="AGQ45" s="28"/>
      <c r="AGR45" s="28"/>
      <c r="AGS45" s="28"/>
      <c r="AGT45" s="28"/>
      <c r="AGU45" s="28"/>
      <c r="AGV45" s="28"/>
      <c r="AGW45" s="28"/>
      <c r="AGX45" s="28"/>
      <c r="AGY45" s="28"/>
      <c r="AGZ45" s="28"/>
      <c r="AHA45" s="28"/>
      <c r="AHB45" s="28"/>
      <c r="AHC45" s="28"/>
      <c r="AHD45" s="28"/>
      <c r="AHE45" s="28"/>
      <c r="AHF45" s="28"/>
      <c r="AHG45" s="28"/>
      <c r="AHH45" s="28"/>
      <c r="AHI45" s="28"/>
      <c r="AHJ45" s="28"/>
      <c r="AHK45" s="28"/>
      <c r="AHL45" s="28"/>
      <c r="AHM45" s="28"/>
      <c r="AHN45" s="28"/>
      <c r="AHO45" s="28"/>
      <c r="AHP45" s="28"/>
      <c r="AHQ45" s="28"/>
      <c r="AHR45" s="28"/>
      <c r="AHS45" s="28"/>
      <c r="AHT45" s="28"/>
      <c r="AHU45" s="28"/>
      <c r="AHV45" s="28"/>
      <c r="AHW45" s="28"/>
      <c r="AHX45" s="28"/>
      <c r="AHY45" s="28"/>
      <c r="AHZ45" s="28"/>
      <c r="AIA45" s="28"/>
      <c r="AIB45" s="28"/>
      <c r="AIC45" s="28"/>
      <c r="AID45" s="28"/>
      <c r="AIE45" s="28"/>
      <c r="AIF45" s="28"/>
      <c r="AIG45" s="28"/>
      <c r="AIH45" s="28"/>
      <c r="AII45" s="28"/>
      <c r="AIJ45" s="28"/>
      <c r="AIK45" s="28"/>
      <c r="AIL45" s="28"/>
      <c r="AIM45" s="28"/>
      <c r="AIN45" s="28"/>
      <c r="AIO45" s="28"/>
      <c r="AIP45" s="28"/>
      <c r="AIQ45" s="28"/>
      <c r="AIR45" s="28"/>
      <c r="AIS45" s="28"/>
      <c r="AIT45" s="28"/>
      <c r="AIU45" s="28"/>
      <c r="AIV45" s="28"/>
      <c r="AIW45" s="28"/>
      <c r="AIX45" s="28"/>
      <c r="AIY45" s="28"/>
      <c r="AIZ45" s="28"/>
      <c r="AJA45" s="28"/>
      <c r="AJB45" s="28"/>
      <c r="AJC45" s="28"/>
      <c r="AJD45" s="28"/>
      <c r="AJE45" s="28"/>
      <c r="AJF45" s="28"/>
      <c r="AJG45" s="28"/>
      <c r="AJH45" s="28"/>
      <c r="AJI45" s="28"/>
      <c r="AJJ45" s="28"/>
      <c r="AJK45" s="28"/>
      <c r="AJL45" s="28"/>
      <c r="AJM45" s="28"/>
      <c r="AJN45" s="28"/>
      <c r="AJO45" s="28"/>
      <c r="AJP45" s="28"/>
      <c r="AJQ45" s="28"/>
      <c r="AJR45" s="28"/>
      <c r="AJS45" s="28"/>
      <c r="AJT45" s="28"/>
      <c r="AJU45" s="28"/>
      <c r="AJV45" s="28"/>
      <c r="AJW45" s="28"/>
      <c r="AJX45" s="28"/>
      <c r="AJY45" s="28"/>
      <c r="AJZ45" s="28"/>
      <c r="AKA45" s="28"/>
      <c r="AKB45" s="28"/>
      <c r="AKC45" s="28"/>
      <c r="AKD45" s="28"/>
      <c r="AKE45" s="28"/>
      <c r="AKF45" s="28"/>
      <c r="AKG45" s="28"/>
      <c r="AKH45" s="28"/>
      <c r="AKI45" s="28"/>
      <c r="AKJ45" s="28"/>
      <c r="AKK45" s="28"/>
      <c r="AKL45" s="28"/>
      <c r="AKM45" s="28"/>
      <c r="AKN45" s="28"/>
      <c r="AKO45" s="28"/>
      <c r="AKP45" s="28"/>
      <c r="AKQ45" s="28"/>
      <c r="AKR45" s="28"/>
      <c r="AKS45" s="28"/>
      <c r="AKT45" s="28"/>
      <c r="AKU45" s="28"/>
      <c r="AKV45" s="28"/>
      <c r="AKW45" s="28"/>
      <c r="AKX45" s="28"/>
      <c r="AKY45" s="28"/>
      <c r="AKZ45" s="28"/>
      <c r="ALA45" s="28"/>
      <c r="ALB45" s="28"/>
      <c r="ALC45" s="28"/>
      <c r="ALD45" s="28"/>
      <c r="ALE45" s="28"/>
      <c r="ALF45" s="28"/>
      <c r="ALG45" s="28"/>
      <c r="ALH45" s="28"/>
      <c r="ALI45" s="28"/>
      <c r="ALJ45" s="28"/>
      <c r="ALK45" s="28"/>
      <c r="ALL45" s="28"/>
      <c r="ALM45" s="28"/>
      <c r="ALN45" s="28"/>
      <c r="ALO45" s="28"/>
      <c r="ALP45" s="28"/>
      <c r="ALQ45" s="28"/>
      <c r="ALR45" s="28"/>
      <c r="ALS45" s="28"/>
      <c r="ALT45" s="28"/>
      <c r="ALU45" s="28"/>
      <c r="ALV45" s="28"/>
      <c r="ALW45" s="28"/>
      <c r="ALX45" s="28"/>
      <c r="ALY45" s="28"/>
      <c r="ALZ45" s="28"/>
      <c r="AMA45" s="28"/>
      <c r="AMB45" s="28"/>
      <c r="AMC45" s="28"/>
      <c r="AMD45" s="28"/>
      <c r="AME45" s="28"/>
      <c r="AMF45" s="28"/>
      <c r="AMG45" s="28"/>
      <c r="AMH45" s="28"/>
      <c r="AMI45" s="28"/>
      <c r="AMJ45" s="28"/>
      <c r="AMK45" s="28"/>
      <c r="AML45" s="28"/>
      <c r="AMM45" s="28"/>
      <c r="AMN45" s="28"/>
      <c r="AMO45" s="28"/>
      <c r="AMP45" s="28"/>
      <c r="AMQ45" s="28"/>
      <c r="AMR45" s="28"/>
      <c r="AMS45" s="28"/>
      <c r="AMT45" s="28"/>
      <c r="AMU45" s="28"/>
      <c r="AMV45" s="28"/>
      <c r="AMW45" s="28"/>
      <c r="AMX45" s="28"/>
      <c r="AMY45" s="28"/>
      <c r="AMZ45" s="28"/>
      <c r="ANA45" s="28"/>
      <c r="ANB45" s="28"/>
      <c r="ANC45" s="28"/>
      <c r="AND45" s="28"/>
      <c r="ANE45" s="28"/>
      <c r="ANF45" s="28"/>
      <c r="ANG45" s="28"/>
      <c r="ANH45" s="28"/>
      <c r="ANI45" s="28"/>
      <c r="ANJ45" s="28"/>
      <c r="ANK45" s="28"/>
      <c r="ANL45" s="28"/>
      <c r="ANM45" s="28"/>
      <c r="ANN45" s="28"/>
      <c r="ANO45" s="28"/>
      <c r="ANP45" s="28"/>
      <c r="ANQ45" s="28"/>
      <c r="ANR45" s="28"/>
      <c r="ANS45" s="28"/>
      <c r="ANT45" s="28"/>
      <c r="ANU45" s="28"/>
      <c r="ANV45" s="28"/>
      <c r="ANW45" s="28"/>
      <c r="ANX45" s="28"/>
      <c r="ANY45" s="28"/>
      <c r="ANZ45" s="28"/>
      <c r="AOA45" s="28"/>
      <c r="AOB45" s="28"/>
      <c r="AOC45" s="28"/>
      <c r="AOD45" s="28"/>
      <c r="AOE45" s="28"/>
      <c r="AOF45" s="28"/>
      <c r="AOG45" s="28"/>
      <c r="AOH45" s="28"/>
      <c r="AOI45" s="28"/>
      <c r="AOJ45" s="28"/>
      <c r="AOK45" s="28"/>
      <c r="AOL45" s="28"/>
      <c r="AOM45" s="28"/>
      <c r="AON45" s="28"/>
      <c r="AOO45" s="28"/>
      <c r="AOP45" s="28"/>
      <c r="AOQ45" s="28"/>
      <c r="AOR45" s="28"/>
      <c r="AOS45" s="28"/>
      <c r="AOT45" s="28"/>
      <c r="AOU45" s="28"/>
      <c r="AOV45" s="28"/>
      <c r="AOW45" s="28"/>
      <c r="AOX45" s="28"/>
      <c r="AOY45" s="28"/>
      <c r="AOZ45" s="28"/>
      <c r="APA45" s="28"/>
      <c r="APB45" s="28"/>
      <c r="APC45" s="28"/>
      <c r="APD45" s="28"/>
      <c r="APE45" s="28"/>
      <c r="APF45" s="28"/>
      <c r="APG45" s="28"/>
      <c r="APH45" s="28"/>
      <c r="API45" s="28"/>
      <c r="APJ45" s="28"/>
      <c r="APK45" s="28"/>
      <c r="APL45" s="28"/>
      <c r="APM45" s="28"/>
      <c r="APN45" s="28"/>
      <c r="APO45" s="28"/>
      <c r="APP45" s="28"/>
      <c r="APQ45" s="28"/>
      <c r="APR45" s="28"/>
      <c r="APS45" s="28"/>
      <c r="APT45" s="28"/>
      <c r="APU45" s="28"/>
      <c r="APV45" s="28"/>
      <c r="APW45" s="28"/>
      <c r="APX45" s="28"/>
      <c r="APY45" s="28"/>
      <c r="APZ45" s="28"/>
      <c r="AQA45" s="28"/>
      <c r="AQB45" s="28"/>
      <c r="AQC45" s="28"/>
      <c r="AQD45" s="28"/>
      <c r="AQE45" s="28"/>
      <c r="AQF45" s="28"/>
      <c r="AQG45" s="28"/>
      <c r="AQH45" s="28"/>
      <c r="AQI45" s="28"/>
      <c r="AQJ45" s="28"/>
      <c r="AQK45" s="28"/>
      <c r="AQL45" s="28"/>
      <c r="AQM45" s="28"/>
      <c r="AQN45" s="28"/>
      <c r="AQO45" s="28"/>
      <c r="AQP45" s="28"/>
      <c r="AQQ45" s="28"/>
      <c r="AQR45" s="28"/>
      <c r="AQS45" s="28"/>
      <c r="AQT45" s="28"/>
      <c r="AQU45" s="28"/>
      <c r="AQV45" s="28"/>
      <c r="AQW45" s="28"/>
      <c r="AQX45" s="28"/>
      <c r="AQY45" s="28"/>
      <c r="AQZ45" s="28"/>
      <c r="ARA45" s="28"/>
      <c r="ARB45" s="28"/>
      <c r="ARC45" s="28"/>
      <c r="ARD45" s="28"/>
      <c r="ARE45" s="28"/>
      <c r="ARF45" s="28"/>
      <c r="ARG45" s="28"/>
      <c r="ARH45" s="28"/>
      <c r="ARI45" s="28"/>
      <c r="ARJ45" s="28"/>
      <c r="ARK45" s="28"/>
      <c r="ARL45" s="28"/>
      <c r="ARM45" s="28"/>
      <c r="ARN45" s="28"/>
      <c r="ARO45" s="28"/>
      <c r="ARP45" s="28"/>
      <c r="ARQ45" s="28"/>
      <c r="ARR45" s="28"/>
      <c r="ARS45" s="28"/>
      <c r="ART45" s="28"/>
      <c r="ARU45" s="28"/>
      <c r="ARV45" s="28"/>
      <c r="ARW45" s="28"/>
      <c r="ARX45" s="28"/>
      <c r="ARY45" s="28"/>
      <c r="ARZ45" s="28"/>
      <c r="ASA45" s="28"/>
      <c r="ASB45" s="28"/>
      <c r="ASC45" s="28"/>
      <c r="ASD45" s="28"/>
      <c r="ASE45" s="28"/>
      <c r="ASF45" s="28"/>
      <c r="ASG45" s="28"/>
      <c r="ASH45" s="28"/>
      <c r="ASI45" s="28"/>
      <c r="ASJ45" s="28"/>
      <c r="ASK45" s="28"/>
      <c r="ASL45" s="28"/>
      <c r="ASM45" s="28"/>
      <c r="ASN45" s="28"/>
      <c r="ASO45" s="28"/>
      <c r="ASP45" s="28"/>
      <c r="ASQ45" s="28"/>
      <c r="ASR45" s="28"/>
      <c r="ASS45" s="28"/>
      <c r="AST45" s="28"/>
      <c r="ASU45" s="28"/>
      <c r="ASV45" s="28"/>
      <c r="ASW45" s="28"/>
      <c r="ASX45" s="28"/>
      <c r="ASY45" s="28"/>
      <c r="ASZ45" s="28"/>
      <c r="ATA45" s="28"/>
      <c r="ATB45" s="28"/>
      <c r="ATC45" s="28"/>
      <c r="ATD45" s="28"/>
      <c r="ATE45" s="28"/>
      <c r="ATF45" s="28"/>
      <c r="ATG45" s="28"/>
      <c r="ATH45" s="28"/>
      <c r="ATI45" s="28"/>
      <c r="ATJ45" s="28"/>
      <c r="ATK45" s="28"/>
      <c r="ATL45" s="28"/>
      <c r="ATM45" s="28"/>
      <c r="ATN45" s="28"/>
      <c r="ATO45" s="28"/>
      <c r="ATP45" s="28"/>
      <c r="ATQ45" s="28"/>
      <c r="ATR45" s="28"/>
      <c r="ATS45" s="28"/>
      <c r="ATT45" s="28"/>
      <c r="ATU45" s="28"/>
      <c r="ATV45" s="28"/>
      <c r="ATW45" s="28"/>
      <c r="ATX45" s="28"/>
      <c r="ATY45" s="28"/>
      <c r="ATZ45" s="28"/>
      <c r="AUA45" s="28"/>
      <c r="AUB45" s="28"/>
      <c r="AUC45" s="28"/>
      <c r="AUD45" s="28"/>
      <c r="AUE45" s="28"/>
      <c r="AUF45" s="28"/>
      <c r="AUG45" s="28"/>
      <c r="AUH45" s="28"/>
      <c r="AUI45" s="28"/>
      <c r="AUJ45" s="28"/>
      <c r="AUK45" s="28"/>
      <c r="AUL45" s="28"/>
      <c r="AUM45" s="28"/>
      <c r="AUN45" s="28"/>
      <c r="AUO45" s="28"/>
      <c r="AUP45" s="28"/>
      <c r="AUQ45" s="28"/>
      <c r="AUR45" s="28"/>
      <c r="AUS45" s="28"/>
      <c r="AUT45" s="28"/>
      <c r="AUU45" s="28"/>
      <c r="AUV45" s="28"/>
      <c r="AUW45" s="28"/>
      <c r="AUX45" s="28"/>
      <c r="AUY45" s="28"/>
      <c r="AUZ45" s="28"/>
      <c r="AVA45" s="28"/>
      <c r="AVB45" s="28"/>
      <c r="AVC45" s="28"/>
      <c r="AVD45" s="28"/>
      <c r="AVE45" s="28"/>
      <c r="AVF45" s="28"/>
      <c r="AVG45" s="28"/>
      <c r="AVH45" s="28"/>
      <c r="AVI45" s="28"/>
      <c r="AVJ45" s="28"/>
      <c r="AVK45" s="28"/>
      <c r="AVL45" s="28"/>
      <c r="AVM45" s="28"/>
      <c r="AVN45" s="28"/>
      <c r="AVO45" s="28"/>
      <c r="AVP45" s="28"/>
      <c r="AVQ45" s="28"/>
      <c r="AVR45" s="28"/>
      <c r="AVS45" s="28"/>
      <c r="AVT45" s="28"/>
      <c r="AVU45" s="28"/>
      <c r="AVV45" s="28"/>
      <c r="AVW45" s="28"/>
      <c r="AVX45" s="28"/>
      <c r="AVY45" s="28"/>
      <c r="AVZ45" s="28"/>
      <c r="AWA45" s="28"/>
      <c r="AWB45" s="28"/>
      <c r="AWC45" s="28"/>
      <c r="AWD45" s="28"/>
      <c r="AWE45" s="28"/>
      <c r="AWF45" s="28"/>
      <c r="AWG45" s="28"/>
      <c r="AWH45" s="28"/>
      <c r="AWI45" s="28"/>
      <c r="AWJ45" s="28"/>
      <c r="AWK45" s="28"/>
      <c r="AWL45" s="28"/>
      <c r="AWM45" s="28"/>
      <c r="AWN45" s="28"/>
      <c r="AWO45" s="28"/>
      <c r="AWP45" s="28"/>
      <c r="AWQ45" s="28"/>
      <c r="AWR45" s="28"/>
      <c r="AWS45" s="28"/>
      <c r="AWT45" s="28"/>
      <c r="AWU45" s="28"/>
      <c r="AWV45" s="28"/>
      <c r="AWW45" s="28"/>
      <c r="AWX45" s="28"/>
      <c r="AWY45" s="28"/>
      <c r="AWZ45" s="28"/>
      <c r="AXA45" s="28"/>
      <c r="AXB45" s="28"/>
      <c r="AXC45" s="28"/>
      <c r="AXD45" s="28"/>
      <c r="AXE45" s="28"/>
      <c r="AXF45" s="28"/>
      <c r="AXG45" s="28"/>
      <c r="AXH45" s="28"/>
      <c r="AXI45" s="28"/>
      <c r="AXJ45" s="28"/>
      <c r="AXK45" s="28"/>
      <c r="AXL45" s="28"/>
      <c r="AXM45" s="28"/>
      <c r="AXN45" s="28"/>
      <c r="AXO45" s="28"/>
      <c r="AXP45" s="28"/>
      <c r="AXQ45" s="28"/>
      <c r="AXR45" s="28"/>
      <c r="AXS45" s="28"/>
      <c r="AXT45" s="28"/>
      <c r="AXU45" s="28"/>
      <c r="AXV45" s="28"/>
      <c r="AXW45" s="28"/>
      <c r="AXX45" s="28"/>
      <c r="AXY45" s="28"/>
      <c r="AXZ45" s="28"/>
      <c r="AYA45" s="28"/>
      <c r="AYB45" s="28"/>
      <c r="AYC45" s="28"/>
      <c r="AYD45" s="28"/>
      <c r="AYE45" s="28"/>
      <c r="AYF45" s="28"/>
      <c r="AYG45" s="28"/>
      <c r="AYH45" s="28"/>
      <c r="AYI45" s="28"/>
      <c r="AYJ45" s="28"/>
      <c r="AYK45" s="28"/>
      <c r="AYL45" s="28"/>
      <c r="AYM45" s="28"/>
      <c r="AYN45" s="28"/>
      <c r="AYO45" s="28"/>
      <c r="AYP45" s="28"/>
      <c r="AYQ45" s="28"/>
      <c r="AYR45" s="28"/>
      <c r="AYS45" s="28"/>
      <c r="AYT45" s="28"/>
      <c r="AYU45" s="28"/>
      <c r="AYV45" s="28"/>
      <c r="AYW45" s="28"/>
      <c r="AYX45" s="28"/>
      <c r="AYY45" s="28"/>
      <c r="AYZ45" s="28"/>
      <c r="AZA45" s="28"/>
      <c r="AZB45" s="28"/>
      <c r="AZC45" s="28"/>
      <c r="AZD45" s="28"/>
      <c r="AZE45" s="28"/>
      <c r="AZF45" s="28"/>
      <c r="AZG45" s="28"/>
      <c r="AZH45" s="28"/>
      <c r="AZI45" s="28"/>
      <c r="AZJ45" s="28"/>
      <c r="AZK45" s="28"/>
      <c r="AZL45" s="28"/>
      <c r="AZM45" s="28"/>
      <c r="AZN45" s="28"/>
      <c r="AZO45" s="28"/>
      <c r="AZP45" s="28"/>
      <c r="AZQ45" s="28"/>
      <c r="AZR45" s="28"/>
      <c r="AZS45" s="28"/>
      <c r="AZT45" s="28"/>
      <c r="AZU45" s="28"/>
      <c r="AZV45" s="28"/>
      <c r="AZW45" s="28"/>
      <c r="AZX45" s="28"/>
      <c r="AZY45" s="28"/>
      <c r="AZZ45" s="28"/>
      <c r="BAA45" s="28"/>
      <c r="BAB45" s="28"/>
      <c r="BAC45" s="28"/>
      <c r="BAD45" s="28"/>
      <c r="BAE45" s="28"/>
      <c r="BAF45" s="28"/>
      <c r="BAG45" s="28"/>
      <c r="BAH45" s="28"/>
      <c r="BAI45" s="28"/>
      <c r="BAJ45" s="28"/>
      <c r="BAK45" s="28"/>
      <c r="BAL45" s="28"/>
      <c r="BAM45" s="28"/>
      <c r="BAN45" s="28"/>
      <c r="BAO45" s="28"/>
      <c r="BAP45" s="28"/>
      <c r="BAQ45" s="28"/>
      <c r="BAR45" s="28"/>
      <c r="BAS45" s="28"/>
      <c r="BAT45" s="28"/>
      <c r="BAU45" s="28"/>
      <c r="BAV45" s="28"/>
      <c r="BAW45" s="28"/>
      <c r="BAX45" s="28"/>
      <c r="BAY45" s="28"/>
      <c r="BAZ45" s="28"/>
      <c r="BBA45" s="28"/>
      <c r="BBB45" s="28"/>
      <c r="BBC45" s="28"/>
      <c r="BBD45" s="28"/>
      <c r="BBE45" s="28"/>
      <c r="BBF45" s="28"/>
      <c r="BBG45" s="28"/>
      <c r="BBH45" s="28"/>
      <c r="BBI45" s="28"/>
      <c r="BBJ45" s="28"/>
      <c r="BBK45" s="28"/>
      <c r="BBL45" s="28"/>
      <c r="BBM45" s="28"/>
      <c r="BBN45" s="28"/>
      <c r="BBO45" s="28"/>
      <c r="BBP45" s="28"/>
      <c r="BBQ45" s="28"/>
      <c r="BBR45" s="28"/>
      <c r="BBS45" s="28"/>
      <c r="BBT45" s="28"/>
      <c r="BBU45" s="28"/>
      <c r="BBV45" s="28"/>
      <c r="BBW45" s="28"/>
      <c r="BBX45" s="28"/>
      <c r="BBY45" s="28"/>
      <c r="BBZ45" s="28"/>
      <c r="BCA45" s="28"/>
      <c r="BCB45" s="28"/>
      <c r="BCC45" s="28"/>
      <c r="BCD45" s="28"/>
      <c r="BCE45" s="28"/>
      <c r="BCF45" s="28"/>
      <c r="BCG45" s="28"/>
      <c r="BCH45" s="28"/>
      <c r="BCI45" s="28"/>
      <c r="BCJ45" s="28"/>
      <c r="BCK45" s="28"/>
      <c r="BCL45" s="28"/>
      <c r="BCM45" s="28"/>
      <c r="BCN45" s="28"/>
      <c r="BCO45" s="28"/>
      <c r="BCP45" s="28"/>
      <c r="BCQ45" s="28"/>
      <c r="BCR45" s="28"/>
      <c r="BCS45" s="28"/>
      <c r="BCT45" s="28"/>
      <c r="BCU45" s="28"/>
      <c r="BCV45" s="28"/>
      <c r="BCW45" s="28"/>
      <c r="BCX45" s="28"/>
      <c r="BCY45" s="28"/>
      <c r="BCZ45" s="28"/>
      <c r="BDA45" s="28"/>
      <c r="BDB45" s="28"/>
      <c r="BDC45" s="28"/>
      <c r="BDD45" s="28"/>
      <c r="BDE45" s="28"/>
      <c r="BDF45" s="28"/>
      <c r="BDG45" s="28"/>
      <c r="BDH45" s="28"/>
      <c r="BDI45" s="28"/>
      <c r="BDJ45" s="28"/>
      <c r="BDK45" s="28"/>
      <c r="BDL45" s="28"/>
      <c r="BDM45" s="28"/>
      <c r="BDN45" s="28"/>
      <c r="BDO45" s="28"/>
      <c r="BDP45" s="28"/>
      <c r="BDQ45" s="28"/>
      <c r="BDR45" s="28"/>
      <c r="BDS45" s="28"/>
      <c r="BDT45" s="28"/>
      <c r="BDU45" s="28"/>
      <c r="BDV45" s="28"/>
      <c r="BDW45" s="28"/>
      <c r="BDX45" s="28"/>
      <c r="BDY45" s="28"/>
      <c r="BDZ45" s="28"/>
      <c r="BEA45" s="28"/>
      <c r="BEB45" s="28"/>
      <c r="BEC45" s="28"/>
      <c r="BED45" s="28"/>
      <c r="BEE45" s="28"/>
      <c r="BEF45" s="28"/>
      <c r="BEG45" s="28"/>
      <c r="BEH45" s="28"/>
      <c r="BEI45" s="28"/>
      <c r="BEJ45" s="28"/>
      <c r="BEK45" s="28"/>
      <c r="BEL45" s="28"/>
      <c r="BEM45" s="28"/>
      <c r="BEN45" s="28"/>
      <c r="BEO45" s="28"/>
      <c r="BEP45" s="28"/>
      <c r="BEQ45" s="28"/>
      <c r="BER45" s="28"/>
      <c r="BES45" s="28"/>
      <c r="BET45" s="28"/>
      <c r="BEU45" s="28"/>
      <c r="BEV45" s="28"/>
      <c r="BEW45" s="28"/>
      <c r="BEX45" s="28"/>
      <c r="BEY45" s="28"/>
      <c r="BEZ45" s="28"/>
      <c r="BFA45" s="28"/>
      <c r="BFB45" s="28"/>
      <c r="BFC45" s="28"/>
      <c r="BFD45" s="28"/>
      <c r="BFE45" s="28"/>
      <c r="BFF45" s="28"/>
      <c r="BFG45" s="28"/>
      <c r="BFH45" s="28"/>
      <c r="BFI45" s="28"/>
      <c r="BFJ45" s="28"/>
      <c r="BFK45" s="28"/>
      <c r="BFL45" s="28"/>
      <c r="BFM45" s="28"/>
      <c r="BFN45" s="28"/>
      <c r="BFO45" s="28"/>
      <c r="BFP45" s="28"/>
      <c r="BFQ45" s="28"/>
      <c r="BFR45" s="28"/>
      <c r="BFS45" s="28"/>
      <c r="BFT45" s="28"/>
      <c r="BFU45" s="28"/>
      <c r="BFV45" s="28"/>
      <c r="BFW45" s="28"/>
      <c r="BFX45" s="28"/>
      <c r="BFY45" s="28"/>
      <c r="BFZ45" s="28"/>
      <c r="BGA45" s="28"/>
      <c r="BGB45" s="28"/>
      <c r="BGC45" s="28"/>
      <c r="BGD45" s="28"/>
      <c r="BGE45" s="28"/>
      <c r="BGF45" s="28"/>
      <c r="BGG45" s="28"/>
      <c r="BGH45" s="28"/>
      <c r="BGI45" s="28"/>
      <c r="BGJ45" s="28"/>
      <c r="BGK45" s="28"/>
      <c r="BGL45" s="28"/>
      <c r="BGM45" s="28"/>
      <c r="BGN45" s="28"/>
      <c r="BGO45" s="28"/>
      <c r="BGP45" s="28"/>
      <c r="BGQ45" s="28"/>
      <c r="BGR45" s="28"/>
      <c r="BGS45" s="28"/>
      <c r="BGT45" s="28"/>
      <c r="BGU45" s="28"/>
      <c r="BGV45" s="28"/>
      <c r="BGW45" s="28"/>
      <c r="BGX45" s="28"/>
      <c r="BGY45" s="28"/>
      <c r="BGZ45" s="28"/>
      <c r="BHA45" s="28"/>
      <c r="BHB45" s="28"/>
      <c r="BHC45" s="28"/>
      <c r="BHD45" s="28"/>
      <c r="BHE45" s="28"/>
      <c r="BHF45" s="28"/>
      <c r="BHG45" s="28"/>
      <c r="BHH45" s="28"/>
      <c r="BHI45" s="28"/>
      <c r="BHJ45" s="28"/>
      <c r="BHK45" s="28"/>
      <c r="BHL45" s="28"/>
      <c r="BHM45" s="28"/>
      <c r="BHN45" s="28"/>
      <c r="BHO45" s="28"/>
      <c r="BHP45" s="28"/>
      <c r="BHQ45" s="28"/>
      <c r="BHR45" s="28"/>
      <c r="BHS45" s="28"/>
      <c r="BHT45" s="28"/>
      <c r="BHU45" s="28"/>
      <c r="BHV45" s="28"/>
      <c r="BHW45" s="28"/>
      <c r="BHX45" s="28"/>
      <c r="BHY45" s="28"/>
      <c r="BHZ45" s="28"/>
      <c r="BIA45" s="28"/>
      <c r="BIB45" s="28"/>
      <c r="BIC45" s="28"/>
      <c r="BID45" s="28"/>
      <c r="BIE45" s="28"/>
      <c r="BIF45" s="28"/>
      <c r="BIG45" s="28"/>
      <c r="BIH45" s="28"/>
      <c r="BII45" s="28"/>
      <c r="BIJ45" s="28"/>
      <c r="BIK45" s="28"/>
      <c r="BIL45" s="28"/>
      <c r="BIM45" s="28"/>
      <c r="BIN45" s="28"/>
      <c r="BIO45" s="28"/>
      <c r="BIP45" s="28"/>
      <c r="BIQ45" s="28"/>
      <c r="BIR45" s="28"/>
      <c r="BIS45" s="28"/>
      <c r="BIT45" s="28"/>
      <c r="BIU45" s="28"/>
      <c r="BIV45" s="28"/>
      <c r="BIW45" s="28"/>
      <c r="BIX45" s="28"/>
      <c r="BIY45" s="28"/>
      <c r="BIZ45" s="28"/>
      <c r="BJA45" s="28"/>
      <c r="BJB45" s="28"/>
      <c r="BJC45" s="28"/>
      <c r="BJD45" s="28"/>
      <c r="BJE45" s="28"/>
      <c r="BJF45" s="28"/>
      <c r="BJG45" s="28"/>
      <c r="BJH45" s="28"/>
      <c r="BJI45" s="28"/>
      <c r="BJJ45" s="28"/>
      <c r="BJK45" s="28"/>
      <c r="BJL45" s="28"/>
      <c r="BJM45" s="28"/>
      <c r="BJN45" s="28"/>
      <c r="BJO45" s="28"/>
      <c r="BJP45" s="28"/>
      <c r="BJQ45" s="28"/>
      <c r="BJR45" s="28"/>
      <c r="BJS45" s="28"/>
      <c r="BJT45" s="28"/>
      <c r="BJU45" s="28"/>
      <c r="BJV45" s="28"/>
      <c r="BJW45" s="28"/>
      <c r="BJX45" s="28"/>
      <c r="BJY45" s="28"/>
      <c r="BJZ45" s="28"/>
      <c r="BKA45" s="28"/>
      <c r="BKB45" s="28"/>
      <c r="BKC45" s="28"/>
      <c r="BKD45" s="28"/>
      <c r="BKE45" s="28"/>
      <c r="BKF45" s="28"/>
      <c r="BKG45" s="28"/>
      <c r="BKH45" s="28"/>
      <c r="BKI45" s="28"/>
      <c r="BKJ45" s="28"/>
      <c r="BKK45" s="28"/>
      <c r="BKL45" s="28"/>
      <c r="BKM45" s="28"/>
      <c r="BKN45" s="28"/>
      <c r="BKO45" s="28"/>
      <c r="BKP45" s="28"/>
      <c r="BKQ45" s="28"/>
      <c r="BKR45" s="28"/>
      <c r="BKS45" s="28"/>
      <c r="BKT45" s="28"/>
      <c r="BKU45" s="28"/>
      <c r="BKV45" s="28"/>
      <c r="BKW45" s="28"/>
      <c r="BKX45" s="28"/>
      <c r="BKY45" s="28"/>
      <c r="BKZ45" s="28"/>
      <c r="BLA45" s="28"/>
      <c r="BLB45" s="28"/>
      <c r="BLC45" s="28"/>
      <c r="BLD45" s="28"/>
      <c r="BLE45" s="28"/>
      <c r="BLF45" s="28"/>
      <c r="BLG45" s="28"/>
      <c r="BLH45" s="28"/>
      <c r="BLI45" s="28"/>
      <c r="BLJ45" s="28"/>
      <c r="BLK45" s="28"/>
      <c r="BLL45" s="28"/>
      <c r="BLM45" s="28"/>
      <c r="BLN45" s="28"/>
      <c r="BLO45" s="28"/>
      <c r="BLP45" s="28"/>
      <c r="BLQ45" s="28"/>
      <c r="BLR45" s="28"/>
      <c r="BLS45" s="28"/>
      <c r="BLT45" s="28"/>
      <c r="BLU45" s="28"/>
      <c r="BLV45" s="28"/>
      <c r="BLW45" s="28"/>
      <c r="BLX45" s="28"/>
      <c r="BLY45" s="28"/>
      <c r="BLZ45" s="28"/>
      <c r="BMA45" s="28"/>
      <c r="BMB45" s="28"/>
      <c r="BMC45" s="28"/>
      <c r="BMD45" s="28"/>
      <c r="BME45" s="28"/>
      <c r="BMF45" s="28"/>
      <c r="BMG45" s="28"/>
      <c r="BMH45" s="28"/>
      <c r="BMI45" s="28"/>
      <c r="BMJ45" s="28"/>
      <c r="BMK45" s="28"/>
      <c r="BML45" s="28"/>
      <c r="BMM45" s="28"/>
      <c r="BMN45" s="28"/>
      <c r="BMO45" s="28"/>
      <c r="BMP45" s="28"/>
      <c r="BMQ45" s="28"/>
      <c r="BMR45" s="28"/>
      <c r="BMS45" s="28"/>
      <c r="BMT45" s="28"/>
      <c r="BMU45" s="28"/>
      <c r="BMV45" s="28"/>
      <c r="BMW45" s="28"/>
      <c r="BMX45" s="28"/>
      <c r="BMY45" s="28"/>
      <c r="BMZ45" s="28"/>
      <c r="BNA45" s="28"/>
      <c r="BNB45" s="28"/>
      <c r="BNC45" s="28"/>
      <c r="BND45" s="28"/>
      <c r="BNE45" s="28"/>
      <c r="BNF45" s="28"/>
      <c r="BNG45" s="28"/>
      <c r="BNH45" s="28"/>
      <c r="BNI45" s="28"/>
      <c r="BNJ45" s="28"/>
      <c r="BNK45" s="28"/>
      <c r="BNL45" s="28"/>
      <c r="BNM45" s="28"/>
      <c r="BNN45" s="28"/>
      <c r="BNO45" s="28"/>
      <c r="BNP45" s="28"/>
      <c r="BNQ45" s="28"/>
      <c r="BNR45" s="28"/>
      <c r="BNS45" s="28"/>
      <c r="BNT45" s="28"/>
      <c r="BNU45" s="28"/>
      <c r="BNV45" s="28"/>
      <c r="BNW45" s="28"/>
      <c r="BNX45" s="28"/>
      <c r="BNY45" s="28"/>
      <c r="BNZ45" s="28"/>
      <c r="BOA45" s="28"/>
      <c r="BOB45" s="28"/>
      <c r="BOC45" s="28"/>
      <c r="BOD45" s="28"/>
      <c r="BOE45" s="28"/>
      <c r="BOF45" s="28"/>
      <c r="BOG45" s="28"/>
      <c r="BOH45" s="28"/>
      <c r="BOI45" s="28"/>
      <c r="BOJ45" s="28"/>
      <c r="BOK45" s="28"/>
      <c r="BOL45" s="28"/>
      <c r="BOM45" s="28"/>
      <c r="BON45" s="28"/>
      <c r="BOO45" s="28"/>
      <c r="BOP45" s="28"/>
      <c r="BOQ45" s="28"/>
      <c r="BOR45" s="28"/>
      <c r="BOS45" s="28"/>
      <c r="BOT45" s="28"/>
      <c r="BOU45" s="28"/>
      <c r="BOV45" s="28"/>
      <c r="BOW45" s="28"/>
      <c r="BOX45" s="28"/>
      <c r="BOY45" s="28"/>
      <c r="BOZ45" s="28"/>
      <c r="BPA45" s="28"/>
      <c r="BPB45" s="28"/>
      <c r="BPC45" s="28"/>
      <c r="BPD45" s="28"/>
      <c r="BPE45" s="28"/>
      <c r="BPF45" s="28"/>
      <c r="BPG45" s="28"/>
      <c r="BPH45" s="28"/>
      <c r="BPI45" s="28"/>
      <c r="BPJ45" s="28"/>
      <c r="BPK45" s="28"/>
      <c r="BPL45" s="28"/>
      <c r="BPM45" s="28"/>
      <c r="BPN45" s="28"/>
      <c r="BPO45" s="28"/>
      <c r="BPP45" s="28"/>
      <c r="BPQ45" s="28"/>
      <c r="BPR45" s="28"/>
      <c r="BPS45" s="28"/>
      <c r="BPT45" s="28"/>
      <c r="BPU45" s="28"/>
      <c r="BPV45" s="28"/>
      <c r="BPW45" s="28"/>
      <c r="BPX45" s="28"/>
      <c r="BPY45" s="28"/>
      <c r="BPZ45" s="28"/>
      <c r="BQA45" s="28"/>
      <c r="BQB45" s="28"/>
      <c r="BQC45" s="28"/>
      <c r="BQD45" s="28"/>
      <c r="BQE45" s="28"/>
      <c r="BQF45" s="28"/>
      <c r="BQG45" s="28"/>
      <c r="BQH45" s="28"/>
      <c r="BQI45" s="28"/>
      <c r="BQJ45" s="28"/>
      <c r="BQK45" s="28"/>
      <c r="BQL45" s="28"/>
      <c r="BQM45" s="28"/>
      <c r="BQN45" s="28"/>
      <c r="BQO45" s="28"/>
      <c r="BQP45" s="28"/>
      <c r="BQQ45" s="28"/>
      <c r="BQR45" s="28"/>
      <c r="BQS45" s="28"/>
      <c r="BQT45" s="28"/>
      <c r="BQU45" s="28"/>
      <c r="BQV45" s="28"/>
      <c r="BQW45" s="28"/>
      <c r="BQX45" s="28"/>
      <c r="BQY45" s="28"/>
      <c r="BQZ45" s="28"/>
      <c r="BRA45" s="28"/>
      <c r="BRB45" s="28"/>
      <c r="BRC45" s="28"/>
      <c r="BRD45" s="28"/>
      <c r="BRE45" s="28"/>
      <c r="BRF45" s="28"/>
      <c r="BRG45" s="28"/>
      <c r="BRH45" s="28"/>
      <c r="BRI45" s="28"/>
      <c r="BRJ45" s="28"/>
      <c r="BRK45" s="28"/>
      <c r="BRL45" s="28"/>
      <c r="BRM45" s="28"/>
      <c r="BRN45" s="28"/>
      <c r="BRO45" s="28"/>
      <c r="BRP45" s="28"/>
      <c r="BRQ45" s="28"/>
      <c r="BRR45" s="28"/>
      <c r="BRS45" s="28"/>
      <c r="BRT45" s="28"/>
      <c r="BRU45" s="28"/>
      <c r="BRV45" s="28"/>
      <c r="BRW45" s="28"/>
      <c r="BRX45" s="28"/>
      <c r="BRY45" s="28"/>
      <c r="BRZ45" s="28"/>
      <c r="BSA45" s="28"/>
      <c r="BSB45" s="28"/>
      <c r="BSC45" s="28"/>
      <c r="BSD45" s="28"/>
      <c r="BSE45" s="28"/>
      <c r="BSF45" s="28"/>
      <c r="BSG45" s="28"/>
      <c r="BSH45" s="28"/>
      <c r="BSI45" s="28"/>
      <c r="BSJ45" s="28"/>
      <c r="BSK45" s="28"/>
      <c r="BSL45" s="28"/>
      <c r="BSM45" s="28"/>
      <c r="BSN45" s="28"/>
      <c r="BSO45" s="28"/>
      <c r="BSP45" s="28"/>
      <c r="BSQ45" s="28"/>
      <c r="BSR45" s="28"/>
      <c r="BSS45" s="28"/>
      <c r="BST45" s="28"/>
      <c r="BSU45" s="28"/>
      <c r="BSV45" s="28"/>
      <c r="BSW45" s="28"/>
      <c r="BSX45" s="28"/>
      <c r="BSY45" s="28"/>
      <c r="BSZ45" s="28"/>
      <c r="BTA45" s="28"/>
      <c r="BTB45" s="28"/>
      <c r="BTC45" s="28"/>
      <c r="BTD45" s="28"/>
      <c r="BTE45" s="28"/>
      <c r="BTF45" s="28"/>
      <c r="BTG45" s="28"/>
      <c r="BTH45" s="28"/>
      <c r="BTI45" s="28"/>
      <c r="BTJ45" s="28"/>
      <c r="BTK45" s="28"/>
      <c r="BTL45" s="28"/>
      <c r="BTM45" s="28"/>
      <c r="BTN45" s="28"/>
      <c r="BTO45" s="28"/>
      <c r="BTP45" s="28"/>
      <c r="BTQ45" s="28"/>
      <c r="BTR45" s="28"/>
      <c r="BTS45" s="28"/>
      <c r="BTT45" s="28"/>
      <c r="BTU45" s="28"/>
      <c r="BTV45" s="28"/>
      <c r="BTW45" s="28"/>
      <c r="BTX45" s="28"/>
      <c r="BTY45" s="28"/>
      <c r="BTZ45" s="28"/>
      <c r="BUA45" s="28"/>
      <c r="BUB45" s="28"/>
      <c r="BUC45" s="28"/>
      <c r="BUD45" s="28"/>
      <c r="BUE45" s="28"/>
      <c r="BUF45" s="28"/>
      <c r="BUG45" s="28"/>
      <c r="BUH45" s="28"/>
      <c r="BUI45" s="28"/>
      <c r="BUJ45" s="28"/>
      <c r="BUK45" s="28"/>
      <c r="BUL45" s="28"/>
      <c r="BUM45" s="28"/>
      <c r="BUN45" s="28"/>
      <c r="BUO45" s="28"/>
      <c r="BUP45" s="28"/>
      <c r="BUQ45" s="28"/>
      <c r="BUR45" s="28"/>
      <c r="BUS45" s="28"/>
      <c r="BUT45" s="28"/>
      <c r="BUU45" s="28"/>
      <c r="BUV45" s="28"/>
      <c r="BUW45" s="28"/>
      <c r="BUX45" s="28"/>
      <c r="BUY45" s="28"/>
      <c r="BUZ45" s="28"/>
      <c r="BVA45" s="28"/>
      <c r="BVB45" s="28"/>
      <c r="BVC45" s="28"/>
      <c r="BVD45" s="28"/>
      <c r="BVE45" s="28"/>
      <c r="BVF45" s="28"/>
      <c r="BVG45" s="28"/>
      <c r="BVH45" s="28"/>
      <c r="BVI45" s="28"/>
      <c r="BVJ45" s="28"/>
      <c r="BVK45" s="28"/>
      <c r="BVL45" s="28"/>
      <c r="BVM45" s="28"/>
      <c r="BVN45" s="28"/>
      <c r="BVO45" s="28"/>
      <c r="BVP45" s="28"/>
      <c r="BVQ45" s="28"/>
      <c r="BVR45" s="28"/>
      <c r="BVS45" s="28"/>
      <c r="BVT45" s="28"/>
      <c r="BVU45" s="28"/>
      <c r="BVV45" s="28"/>
      <c r="BVW45" s="28"/>
      <c r="BVX45" s="28"/>
      <c r="BVY45" s="28"/>
      <c r="BVZ45" s="28"/>
      <c r="BWA45" s="28"/>
      <c r="BWB45" s="28"/>
      <c r="BWC45" s="28"/>
      <c r="BWD45" s="28"/>
      <c r="BWE45" s="28"/>
      <c r="BWF45" s="28"/>
      <c r="BWG45" s="28"/>
      <c r="BWH45" s="28"/>
      <c r="BWI45" s="28"/>
      <c r="BWJ45" s="28"/>
      <c r="BWK45" s="28"/>
      <c r="BWL45" s="28"/>
      <c r="BWM45" s="28"/>
      <c r="BWN45" s="28"/>
      <c r="BWO45" s="28"/>
      <c r="BWP45" s="28"/>
      <c r="BWQ45" s="28"/>
      <c r="BWR45" s="28"/>
      <c r="BWS45" s="28"/>
      <c r="BWT45" s="28"/>
      <c r="BWU45" s="28"/>
      <c r="BWV45" s="28"/>
      <c r="BWW45" s="28"/>
      <c r="BWX45" s="28"/>
      <c r="BWY45" s="28"/>
      <c r="BWZ45" s="28"/>
      <c r="BXA45" s="28"/>
      <c r="BXB45" s="28"/>
      <c r="BXC45" s="28"/>
      <c r="BXD45" s="28"/>
      <c r="BXE45" s="28"/>
      <c r="BXF45" s="28"/>
      <c r="BXG45" s="28"/>
      <c r="BXH45" s="28"/>
      <c r="BXI45" s="28"/>
      <c r="BXJ45" s="28"/>
      <c r="BXK45" s="28"/>
      <c r="BXL45" s="28"/>
      <c r="BXM45" s="28"/>
      <c r="BXN45" s="28"/>
      <c r="BXO45" s="28"/>
      <c r="BXP45" s="28"/>
      <c r="BXQ45" s="28"/>
      <c r="BXR45" s="28"/>
      <c r="BXS45" s="28"/>
      <c r="BXT45" s="28"/>
      <c r="BXU45" s="28"/>
      <c r="BXV45" s="28"/>
      <c r="BXW45" s="28"/>
      <c r="BXX45" s="28"/>
      <c r="BXY45" s="28"/>
      <c r="BXZ45" s="28"/>
      <c r="BYA45" s="28"/>
      <c r="BYB45" s="28"/>
      <c r="BYC45" s="28"/>
      <c r="BYD45" s="28"/>
      <c r="BYE45" s="28"/>
      <c r="BYF45" s="28"/>
      <c r="BYG45" s="28"/>
      <c r="BYH45" s="28"/>
      <c r="BYI45" s="28"/>
      <c r="BYJ45" s="28"/>
      <c r="BYK45" s="28"/>
      <c r="BYL45" s="28"/>
      <c r="BYM45" s="28"/>
      <c r="BYN45" s="28"/>
      <c r="BYO45" s="28"/>
      <c r="BYP45" s="28"/>
      <c r="BYQ45" s="28"/>
      <c r="BYR45" s="28"/>
      <c r="BYS45" s="28"/>
      <c r="BYT45" s="28"/>
      <c r="BYU45" s="28"/>
      <c r="BYV45" s="28"/>
      <c r="BYW45" s="28"/>
      <c r="BYX45" s="28"/>
      <c r="BYY45" s="28"/>
      <c r="BYZ45" s="28"/>
      <c r="BZA45" s="28"/>
      <c r="BZB45" s="28"/>
      <c r="BZC45" s="28"/>
      <c r="BZD45" s="28"/>
      <c r="BZE45" s="28"/>
      <c r="BZF45" s="28"/>
      <c r="BZG45" s="28"/>
      <c r="BZH45" s="28"/>
      <c r="BZI45" s="28"/>
      <c r="BZJ45" s="28"/>
      <c r="BZK45" s="28"/>
      <c r="BZL45" s="28"/>
      <c r="BZM45" s="28"/>
      <c r="BZN45" s="28"/>
      <c r="BZO45" s="28"/>
      <c r="BZP45" s="28"/>
      <c r="BZQ45" s="28"/>
      <c r="BZR45" s="28"/>
      <c r="BZS45" s="28"/>
      <c r="BZT45" s="28"/>
      <c r="BZU45" s="28"/>
      <c r="BZV45" s="28"/>
      <c r="BZW45" s="28"/>
      <c r="BZX45" s="28"/>
      <c r="BZY45" s="28"/>
      <c r="BZZ45" s="28"/>
      <c r="CAA45" s="28"/>
      <c r="CAB45" s="28"/>
      <c r="CAC45" s="28"/>
      <c r="CAD45" s="28"/>
      <c r="CAE45" s="28"/>
      <c r="CAF45" s="28"/>
      <c r="CAG45" s="28"/>
      <c r="CAH45" s="28"/>
      <c r="CAI45" s="28"/>
      <c r="CAJ45" s="28"/>
      <c r="CAK45" s="28"/>
      <c r="CAL45" s="28"/>
      <c r="CAM45" s="28"/>
      <c r="CAN45" s="28"/>
      <c r="CAO45" s="28"/>
      <c r="CAP45" s="28"/>
      <c r="CAQ45" s="28"/>
      <c r="CAR45" s="28"/>
      <c r="CAS45" s="28"/>
      <c r="CAT45" s="28"/>
      <c r="CAU45" s="28"/>
      <c r="CAV45" s="28"/>
      <c r="CAW45" s="28"/>
      <c r="CAX45" s="28"/>
      <c r="CAY45" s="28"/>
      <c r="CAZ45" s="28"/>
      <c r="CBA45" s="28"/>
      <c r="CBB45" s="28"/>
      <c r="CBC45" s="28"/>
      <c r="CBD45" s="28"/>
      <c r="CBE45" s="28"/>
      <c r="CBF45" s="28"/>
      <c r="CBG45" s="28"/>
      <c r="CBH45" s="28"/>
      <c r="CBI45" s="28"/>
      <c r="CBJ45" s="28"/>
      <c r="CBK45" s="28"/>
      <c r="CBL45" s="28"/>
      <c r="CBM45" s="28"/>
      <c r="CBN45" s="28"/>
      <c r="CBO45" s="28"/>
      <c r="CBP45" s="28"/>
      <c r="CBQ45" s="28"/>
      <c r="CBR45" s="28"/>
      <c r="CBS45" s="28"/>
      <c r="CBT45" s="28"/>
      <c r="CBU45" s="28"/>
      <c r="CBV45" s="28"/>
      <c r="CBW45" s="28"/>
      <c r="CBX45" s="28"/>
      <c r="CBY45" s="28"/>
      <c r="CBZ45" s="28"/>
      <c r="CCA45" s="28"/>
      <c r="CCB45" s="28"/>
      <c r="CCC45" s="28"/>
      <c r="CCD45" s="28"/>
      <c r="CCE45" s="28"/>
      <c r="CCF45" s="28"/>
      <c r="CCG45" s="28"/>
      <c r="CCH45" s="28"/>
      <c r="CCI45" s="28"/>
      <c r="CCJ45" s="28"/>
      <c r="CCK45" s="28"/>
      <c r="CCL45" s="28"/>
      <c r="CCM45" s="28"/>
      <c r="CCN45" s="28"/>
      <c r="CCO45" s="28"/>
      <c r="CCP45" s="28"/>
      <c r="CCQ45" s="28"/>
      <c r="CCR45" s="28"/>
      <c r="CCS45" s="28"/>
      <c r="CCT45" s="28"/>
      <c r="CCU45" s="28"/>
      <c r="CCV45" s="28"/>
      <c r="CCW45" s="28"/>
      <c r="CCX45" s="28"/>
      <c r="CCY45" s="28"/>
      <c r="CCZ45" s="28"/>
      <c r="CDA45" s="28"/>
      <c r="CDB45" s="28"/>
      <c r="CDC45" s="28"/>
      <c r="CDD45" s="28"/>
      <c r="CDE45" s="28"/>
      <c r="CDF45" s="28"/>
      <c r="CDG45" s="28"/>
      <c r="CDH45" s="28"/>
      <c r="CDI45" s="28"/>
      <c r="CDJ45" s="28"/>
      <c r="CDK45" s="28"/>
      <c r="CDL45" s="28"/>
      <c r="CDM45" s="28"/>
      <c r="CDN45" s="28"/>
      <c r="CDO45" s="28"/>
      <c r="CDP45" s="28"/>
      <c r="CDQ45" s="28"/>
      <c r="CDR45" s="28"/>
      <c r="CDS45" s="28"/>
      <c r="CDT45" s="28"/>
      <c r="CDU45" s="28"/>
      <c r="CDV45" s="28"/>
      <c r="CDW45" s="28"/>
      <c r="CDX45" s="28"/>
      <c r="CDY45" s="28"/>
      <c r="CDZ45" s="28"/>
      <c r="CEA45" s="28"/>
      <c r="CEB45" s="28"/>
      <c r="CEC45" s="28"/>
      <c r="CED45" s="28"/>
      <c r="CEE45" s="28"/>
      <c r="CEF45" s="28"/>
      <c r="CEG45" s="28"/>
      <c r="CEH45" s="28"/>
      <c r="CEI45" s="28"/>
      <c r="CEJ45" s="28"/>
      <c r="CEK45" s="28"/>
      <c r="CEL45" s="28"/>
      <c r="CEM45" s="28"/>
      <c r="CEN45" s="28"/>
      <c r="CEO45" s="28"/>
      <c r="CEP45" s="28"/>
      <c r="CEQ45" s="28"/>
      <c r="CER45" s="28"/>
      <c r="CES45" s="28"/>
      <c r="CET45" s="28"/>
      <c r="CEU45" s="28"/>
      <c r="CEV45" s="28"/>
      <c r="CEW45" s="28"/>
      <c r="CEX45" s="28"/>
      <c r="CEY45" s="28"/>
      <c r="CEZ45" s="28"/>
      <c r="CFA45" s="28"/>
      <c r="CFB45" s="28"/>
      <c r="CFC45" s="28"/>
      <c r="CFD45" s="28"/>
      <c r="CFE45" s="28"/>
      <c r="CFF45" s="28"/>
      <c r="CFG45" s="28"/>
      <c r="CFH45" s="28"/>
      <c r="CFI45" s="28"/>
      <c r="CFJ45" s="28"/>
      <c r="CFK45" s="28"/>
      <c r="CFL45" s="28"/>
      <c r="CFM45" s="28"/>
      <c r="CFN45" s="28"/>
      <c r="CFO45" s="28"/>
      <c r="CFP45" s="28"/>
      <c r="CFQ45" s="28"/>
      <c r="CFR45" s="28"/>
      <c r="CFS45" s="28"/>
      <c r="CFT45" s="28"/>
      <c r="CFU45" s="28"/>
      <c r="CFV45" s="28"/>
      <c r="CFW45" s="28"/>
      <c r="CFX45" s="28"/>
      <c r="CFY45" s="28"/>
      <c r="CFZ45" s="28"/>
      <c r="CGA45" s="28"/>
      <c r="CGB45" s="28"/>
      <c r="CGC45" s="28"/>
      <c r="CGD45" s="28"/>
      <c r="CGE45" s="28"/>
      <c r="CGF45" s="28"/>
      <c r="CGG45" s="28"/>
      <c r="CGH45" s="28"/>
      <c r="CGI45" s="28"/>
      <c r="CGJ45" s="28"/>
      <c r="CGK45" s="28"/>
      <c r="CGL45" s="28"/>
      <c r="CGM45" s="28"/>
      <c r="CGN45" s="28"/>
      <c r="CGO45" s="28"/>
      <c r="CGP45" s="28"/>
      <c r="CGQ45" s="28"/>
      <c r="CGR45" s="28"/>
      <c r="CGS45" s="28"/>
      <c r="CGT45" s="28"/>
      <c r="CGU45" s="28"/>
      <c r="CGV45" s="28"/>
      <c r="CGW45" s="28"/>
      <c r="CGX45" s="28"/>
      <c r="CGY45" s="28"/>
      <c r="CGZ45" s="28"/>
      <c r="CHA45" s="28"/>
      <c r="CHB45" s="28"/>
      <c r="CHC45" s="28"/>
      <c r="CHD45" s="28"/>
      <c r="CHE45" s="28"/>
      <c r="CHF45" s="28"/>
      <c r="CHG45" s="28"/>
      <c r="CHH45" s="28"/>
      <c r="CHI45" s="28"/>
      <c r="CHJ45" s="28"/>
      <c r="CHK45" s="28"/>
      <c r="CHL45" s="28"/>
      <c r="CHM45" s="28"/>
      <c r="CHN45" s="28"/>
      <c r="CHO45" s="28"/>
      <c r="CHP45" s="28"/>
      <c r="CHQ45" s="28"/>
      <c r="CHR45" s="28"/>
      <c r="CHS45" s="28"/>
      <c r="CHT45" s="28"/>
      <c r="CHU45" s="28"/>
      <c r="CHV45" s="28"/>
      <c r="CHW45" s="28"/>
      <c r="CHX45" s="28"/>
      <c r="CHY45" s="28"/>
      <c r="CHZ45" s="28"/>
      <c r="CIA45" s="28"/>
      <c r="CIB45" s="28"/>
      <c r="CIC45" s="28"/>
      <c r="CID45" s="28"/>
      <c r="CIE45" s="28"/>
      <c r="CIF45" s="28"/>
      <c r="CIG45" s="28"/>
      <c r="CIH45" s="28"/>
      <c r="CII45" s="28"/>
      <c r="CIJ45" s="28"/>
      <c r="CIK45" s="28"/>
      <c r="CIL45" s="28"/>
      <c r="CIM45" s="28"/>
      <c r="CIN45" s="28"/>
      <c r="CIO45" s="28"/>
      <c r="CIP45" s="28"/>
      <c r="CIQ45" s="28"/>
      <c r="CIR45" s="28"/>
      <c r="CIS45" s="28"/>
      <c r="CIT45" s="28"/>
      <c r="CIU45" s="28"/>
      <c r="CIV45" s="28"/>
      <c r="CIW45" s="28"/>
      <c r="CIX45" s="28"/>
      <c r="CIY45" s="28"/>
      <c r="CIZ45" s="28"/>
      <c r="CJA45" s="28"/>
      <c r="CJB45" s="28"/>
      <c r="CJC45" s="28"/>
      <c r="CJD45" s="28"/>
      <c r="CJE45" s="28"/>
      <c r="CJF45" s="28"/>
      <c r="CJG45" s="28"/>
      <c r="CJH45" s="28"/>
      <c r="CJI45" s="28"/>
      <c r="CJJ45" s="28"/>
      <c r="CJK45" s="28"/>
      <c r="CJL45" s="28"/>
      <c r="CJM45" s="28"/>
      <c r="CJN45" s="28"/>
      <c r="CJO45" s="28"/>
      <c r="CJP45" s="28"/>
      <c r="CJQ45" s="28"/>
      <c r="CJR45" s="28"/>
      <c r="CJS45" s="28"/>
      <c r="CJT45" s="28"/>
      <c r="CJU45" s="28"/>
      <c r="CJV45" s="28"/>
      <c r="CJW45" s="28"/>
      <c r="CJX45" s="28"/>
      <c r="CJY45" s="28"/>
      <c r="CJZ45" s="28"/>
      <c r="CKA45" s="28"/>
      <c r="CKB45" s="28"/>
      <c r="CKC45" s="28"/>
      <c r="CKD45" s="28"/>
      <c r="CKE45" s="28"/>
      <c r="CKF45" s="28"/>
      <c r="CKG45" s="28"/>
      <c r="CKH45" s="28"/>
      <c r="CKI45" s="28"/>
      <c r="CKJ45" s="28"/>
      <c r="CKK45" s="28"/>
      <c r="CKL45" s="28"/>
      <c r="CKM45" s="28"/>
      <c r="CKN45" s="28"/>
      <c r="CKO45" s="28"/>
      <c r="CKP45" s="28"/>
      <c r="CKQ45" s="28"/>
      <c r="CKR45" s="28"/>
      <c r="CKS45" s="28"/>
      <c r="CKT45" s="28"/>
      <c r="CKU45" s="28"/>
      <c r="CKV45" s="28"/>
      <c r="CKW45" s="28"/>
      <c r="CKX45" s="28"/>
      <c r="CKY45" s="28"/>
      <c r="CKZ45" s="28"/>
      <c r="CLA45" s="28"/>
      <c r="CLB45" s="28"/>
      <c r="CLC45" s="28"/>
      <c r="CLD45" s="28"/>
      <c r="CLE45" s="28"/>
      <c r="CLF45" s="28"/>
      <c r="CLG45" s="28"/>
      <c r="CLH45" s="28"/>
      <c r="CLI45" s="28"/>
      <c r="CLJ45" s="28"/>
      <c r="CLK45" s="28"/>
      <c r="CLL45" s="28"/>
      <c r="CLM45" s="28"/>
      <c r="CLN45" s="28"/>
      <c r="CLO45" s="28"/>
      <c r="CLP45" s="28"/>
      <c r="CLQ45" s="28"/>
      <c r="CLR45" s="28"/>
      <c r="CLS45" s="28"/>
      <c r="CLT45" s="28"/>
      <c r="CLU45" s="28"/>
      <c r="CLV45" s="28"/>
      <c r="CLW45" s="28"/>
      <c r="CLX45" s="28"/>
      <c r="CLY45" s="28"/>
      <c r="CLZ45" s="28"/>
      <c r="CMA45" s="28"/>
      <c r="CMB45" s="28"/>
      <c r="CMC45" s="28"/>
      <c r="CMD45" s="28"/>
      <c r="CME45" s="28"/>
      <c r="CMF45" s="28"/>
      <c r="CMG45" s="28"/>
      <c r="CMH45" s="28"/>
      <c r="CMI45" s="28"/>
      <c r="CMJ45" s="28"/>
      <c r="CMK45" s="28"/>
      <c r="CML45" s="28"/>
      <c r="CMM45" s="28"/>
      <c r="CMN45" s="28"/>
      <c r="CMO45" s="28"/>
      <c r="CMP45" s="28"/>
      <c r="CMQ45" s="28"/>
      <c r="CMR45" s="28"/>
      <c r="CMS45" s="28"/>
      <c r="CMT45" s="28"/>
      <c r="CMU45" s="28"/>
      <c r="CMV45" s="28"/>
      <c r="CMW45" s="28"/>
      <c r="CMX45" s="28"/>
      <c r="CMY45" s="28"/>
      <c r="CMZ45" s="28"/>
      <c r="CNA45" s="28"/>
      <c r="CNB45" s="28"/>
      <c r="CNC45" s="28"/>
      <c r="CND45" s="28"/>
      <c r="CNE45" s="28"/>
      <c r="CNF45" s="28"/>
      <c r="CNG45" s="28"/>
      <c r="CNH45" s="28"/>
      <c r="CNI45" s="28"/>
      <c r="CNJ45" s="28"/>
      <c r="CNK45" s="28"/>
      <c r="CNL45" s="28"/>
      <c r="CNM45" s="28"/>
      <c r="CNN45" s="28"/>
      <c r="CNO45" s="28"/>
      <c r="CNP45" s="28"/>
      <c r="CNQ45" s="28"/>
      <c r="CNR45" s="28"/>
      <c r="CNS45" s="28"/>
      <c r="CNT45" s="28"/>
      <c r="CNU45" s="28"/>
      <c r="CNV45" s="28"/>
      <c r="CNW45" s="28"/>
      <c r="CNX45" s="28"/>
      <c r="CNY45" s="28"/>
      <c r="CNZ45" s="28"/>
      <c r="COA45" s="28"/>
      <c r="COB45" s="28"/>
      <c r="COC45" s="28"/>
      <c r="COD45" s="28"/>
      <c r="COE45" s="28"/>
      <c r="COF45" s="28"/>
      <c r="COG45" s="28"/>
      <c r="COH45" s="28"/>
      <c r="COI45" s="28"/>
      <c r="COJ45" s="28"/>
      <c r="COK45" s="28"/>
      <c r="COL45" s="28"/>
      <c r="COM45" s="28"/>
      <c r="CON45" s="28"/>
      <c r="COO45" s="28"/>
      <c r="COP45" s="28"/>
      <c r="COQ45" s="28"/>
      <c r="COR45" s="28"/>
      <c r="COS45" s="28"/>
      <c r="COT45" s="28"/>
      <c r="COU45" s="28"/>
      <c r="COV45" s="28"/>
      <c r="COW45" s="28"/>
      <c r="COX45" s="28"/>
      <c r="COY45" s="28"/>
      <c r="COZ45" s="28"/>
      <c r="CPA45" s="28"/>
      <c r="CPB45" s="28"/>
      <c r="CPC45" s="28"/>
      <c r="CPD45" s="28"/>
      <c r="CPE45" s="28"/>
      <c r="CPF45" s="28"/>
      <c r="CPG45" s="28"/>
      <c r="CPH45" s="28"/>
      <c r="CPI45" s="28"/>
      <c r="CPJ45" s="28"/>
      <c r="CPK45" s="28"/>
      <c r="CPL45" s="28"/>
      <c r="CPM45" s="28"/>
      <c r="CPN45" s="28"/>
      <c r="CPO45" s="28"/>
      <c r="CPP45" s="28"/>
      <c r="CPQ45" s="28"/>
      <c r="CPR45" s="28"/>
      <c r="CPS45" s="28"/>
      <c r="CPT45" s="28"/>
      <c r="CPU45" s="28"/>
      <c r="CPV45" s="28"/>
      <c r="CPW45" s="28"/>
      <c r="CPX45" s="28"/>
      <c r="CPY45" s="28"/>
      <c r="CPZ45" s="28"/>
      <c r="CQA45" s="28"/>
      <c r="CQB45" s="28"/>
      <c r="CQC45" s="28"/>
      <c r="CQD45" s="28"/>
      <c r="CQE45" s="28"/>
      <c r="CQF45" s="28"/>
      <c r="CQG45" s="28"/>
      <c r="CQH45" s="28"/>
      <c r="CQI45" s="28"/>
      <c r="CQJ45" s="28"/>
      <c r="CQK45" s="28"/>
      <c r="CQL45" s="28"/>
      <c r="CQM45" s="28"/>
      <c r="CQN45" s="28"/>
      <c r="CQO45" s="28"/>
      <c r="CQP45" s="28"/>
      <c r="CQQ45" s="28"/>
      <c r="CQR45" s="28"/>
      <c r="CQS45" s="28"/>
      <c r="CQT45" s="28"/>
      <c r="CQU45" s="28"/>
      <c r="CQV45" s="28"/>
      <c r="CQW45" s="28"/>
      <c r="CQX45" s="28"/>
      <c r="CQY45" s="28"/>
      <c r="CQZ45" s="28"/>
      <c r="CRA45" s="28"/>
      <c r="CRB45" s="28"/>
      <c r="CRC45" s="28"/>
      <c r="CRD45" s="28"/>
      <c r="CRE45" s="28"/>
      <c r="CRF45" s="28"/>
      <c r="CRG45" s="28"/>
      <c r="CRH45" s="28"/>
      <c r="CRI45" s="28"/>
      <c r="CRJ45" s="28"/>
      <c r="CRK45" s="28"/>
      <c r="CRL45" s="28"/>
      <c r="CRM45" s="28"/>
      <c r="CRN45" s="28"/>
      <c r="CRO45" s="28"/>
      <c r="CRP45" s="28"/>
      <c r="CRQ45" s="28"/>
      <c r="CRR45" s="28"/>
      <c r="CRS45" s="28"/>
      <c r="CRT45" s="28"/>
      <c r="CRU45" s="28"/>
      <c r="CRV45" s="28"/>
      <c r="CRW45" s="28"/>
      <c r="CRX45" s="28"/>
      <c r="CRY45" s="28"/>
      <c r="CRZ45" s="28"/>
      <c r="CSA45" s="28"/>
      <c r="CSB45" s="28"/>
      <c r="CSC45" s="28"/>
      <c r="CSD45" s="28"/>
      <c r="CSE45" s="28"/>
      <c r="CSF45" s="28"/>
      <c r="CSG45" s="28"/>
      <c r="CSH45" s="28"/>
      <c r="CSI45" s="28"/>
      <c r="CSJ45" s="28"/>
      <c r="CSK45" s="28"/>
      <c r="CSL45" s="28"/>
      <c r="CSM45" s="28"/>
      <c r="CSN45" s="28"/>
      <c r="CSO45" s="28"/>
      <c r="CSP45" s="28"/>
      <c r="CSQ45" s="28"/>
      <c r="CSR45" s="28"/>
      <c r="CSS45" s="28"/>
      <c r="CST45" s="28"/>
      <c r="CSU45" s="28"/>
      <c r="CSV45" s="28"/>
      <c r="CSW45" s="28"/>
      <c r="CSX45" s="28"/>
      <c r="CSY45" s="28"/>
      <c r="CSZ45" s="28"/>
      <c r="CTA45" s="28"/>
      <c r="CTB45" s="28"/>
      <c r="CTC45" s="28"/>
      <c r="CTD45" s="28"/>
      <c r="CTE45" s="28"/>
      <c r="CTF45" s="28"/>
      <c r="CTG45" s="28"/>
      <c r="CTH45" s="28"/>
      <c r="CTI45" s="28"/>
      <c r="CTJ45" s="28"/>
      <c r="CTK45" s="28"/>
      <c r="CTL45" s="28"/>
      <c r="CTM45" s="28"/>
      <c r="CTN45" s="28"/>
      <c r="CTO45" s="28"/>
      <c r="CTP45" s="28"/>
      <c r="CTQ45" s="28"/>
      <c r="CTR45" s="28"/>
      <c r="CTS45" s="28"/>
      <c r="CTT45" s="28"/>
      <c r="CTU45" s="28"/>
      <c r="CTV45" s="28"/>
      <c r="CTW45" s="28"/>
      <c r="CTX45" s="28"/>
      <c r="CTY45" s="28"/>
      <c r="CTZ45" s="28"/>
      <c r="CUA45" s="28"/>
      <c r="CUB45" s="28"/>
      <c r="CUC45" s="28"/>
      <c r="CUD45" s="28"/>
      <c r="CUE45" s="28"/>
      <c r="CUF45" s="28"/>
      <c r="CUG45" s="28"/>
      <c r="CUH45" s="28"/>
      <c r="CUI45" s="28"/>
      <c r="CUJ45" s="28"/>
      <c r="CUK45" s="28"/>
      <c r="CUL45" s="28"/>
      <c r="CUM45" s="28"/>
      <c r="CUN45" s="28"/>
      <c r="CUO45" s="28"/>
      <c r="CUP45" s="28"/>
      <c r="CUQ45" s="28"/>
      <c r="CUR45" s="28"/>
      <c r="CUS45" s="28"/>
      <c r="CUT45" s="28"/>
      <c r="CUU45" s="28"/>
      <c r="CUV45" s="28"/>
      <c r="CUW45" s="28"/>
      <c r="CUX45" s="28"/>
      <c r="CUY45" s="28"/>
      <c r="CUZ45" s="28"/>
      <c r="CVA45" s="28"/>
      <c r="CVB45" s="28"/>
      <c r="CVC45" s="28"/>
      <c r="CVD45" s="28"/>
      <c r="CVE45" s="28"/>
      <c r="CVF45" s="28"/>
      <c r="CVG45" s="28"/>
      <c r="CVH45" s="28"/>
      <c r="CVI45" s="28"/>
      <c r="CVJ45" s="28"/>
      <c r="CVK45" s="28"/>
      <c r="CVL45" s="28"/>
      <c r="CVM45" s="28"/>
      <c r="CVN45" s="28"/>
      <c r="CVO45" s="28"/>
      <c r="CVP45" s="28"/>
      <c r="CVQ45" s="28"/>
      <c r="CVR45" s="28"/>
      <c r="CVS45" s="28"/>
      <c r="CVT45" s="28"/>
      <c r="CVU45" s="28"/>
      <c r="CVV45" s="28"/>
      <c r="CVW45" s="28"/>
      <c r="CVX45" s="28"/>
      <c r="CVY45" s="28"/>
      <c r="CVZ45" s="28"/>
      <c r="CWA45" s="28"/>
      <c r="CWB45" s="28"/>
      <c r="CWC45" s="28"/>
      <c r="CWD45" s="28"/>
      <c r="CWE45" s="28"/>
      <c r="CWF45" s="28"/>
      <c r="CWG45" s="28"/>
      <c r="CWH45" s="28"/>
      <c r="CWI45" s="28"/>
      <c r="CWJ45" s="28"/>
      <c r="CWK45" s="28"/>
      <c r="CWL45" s="28"/>
      <c r="CWM45" s="28"/>
      <c r="CWN45" s="28"/>
      <c r="CWO45" s="28"/>
      <c r="CWP45" s="28"/>
      <c r="CWQ45" s="28"/>
      <c r="CWR45" s="28"/>
      <c r="CWS45" s="28"/>
      <c r="CWT45" s="28"/>
      <c r="CWU45" s="28"/>
      <c r="CWV45" s="28"/>
      <c r="CWW45" s="28"/>
      <c r="CWX45" s="28"/>
      <c r="CWY45" s="28"/>
      <c r="CWZ45" s="28"/>
      <c r="CXA45" s="28"/>
      <c r="CXB45" s="28"/>
      <c r="CXC45" s="28"/>
      <c r="CXD45" s="28"/>
      <c r="CXE45" s="28"/>
      <c r="CXF45" s="28"/>
      <c r="CXG45" s="28"/>
      <c r="CXH45" s="28"/>
      <c r="CXI45" s="28"/>
      <c r="CXJ45" s="28"/>
      <c r="CXK45" s="28"/>
      <c r="CXL45" s="28"/>
      <c r="CXM45" s="28"/>
      <c r="CXN45" s="28"/>
      <c r="CXO45" s="28"/>
      <c r="CXP45" s="28"/>
      <c r="CXQ45" s="28"/>
      <c r="CXR45" s="28"/>
      <c r="CXS45" s="28"/>
      <c r="CXT45" s="28"/>
      <c r="CXU45" s="28"/>
      <c r="CXV45" s="28"/>
      <c r="CXW45" s="28"/>
      <c r="CXX45" s="28"/>
      <c r="CXY45" s="28"/>
      <c r="CXZ45" s="28"/>
      <c r="CYA45" s="28"/>
      <c r="CYB45" s="28"/>
      <c r="CYC45" s="28"/>
      <c r="CYD45" s="28"/>
      <c r="CYE45" s="28"/>
      <c r="CYF45" s="28"/>
      <c r="CYG45" s="28"/>
      <c r="CYH45" s="28"/>
      <c r="CYI45" s="28"/>
      <c r="CYJ45" s="28"/>
      <c r="CYK45" s="28"/>
      <c r="CYL45" s="28"/>
      <c r="CYM45" s="28"/>
      <c r="CYN45" s="28"/>
      <c r="CYO45" s="28"/>
      <c r="CYP45" s="28"/>
      <c r="CYQ45" s="28"/>
      <c r="CYR45" s="28"/>
      <c r="CYS45" s="28"/>
      <c r="CYT45" s="28"/>
      <c r="CYU45" s="28"/>
      <c r="CYV45" s="28"/>
      <c r="CYW45" s="28"/>
      <c r="CYX45" s="28"/>
      <c r="CYY45" s="28"/>
      <c r="CYZ45" s="28"/>
      <c r="CZA45" s="28"/>
      <c r="CZB45" s="28"/>
      <c r="CZC45" s="28"/>
      <c r="CZD45" s="28"/>
      <c r="CZE45" s="28"/>
      <c r="CZF45" s="28"/>
      <c r="CZG45" s="28"/>
      <c r="CZH45" s="28"/>
      <c r="CZI45" s="28"/>
      <c r="CZJ45" s="28"/>
      <c r="CZK45" s="28"/>
      <c r="CZL45" s="28"/>
      <c r="CZM45" s="28"/>
      <c r="CZN45" s="28"/>
      <c r="CZO45" s="28"/>
      <c r="CZP45" s="28"/>
      <c r="CZQ45" s="28"/>
      <c r="CZR45" s="28"/>
      <c r="CZS45" s="28"/>
      <c r="CZT45" s="28"/>
      <c r="CZU45" s="28"/>
      <c r="CZV45" s="28"/>
      <c r="CZW45" s="28"/>
      <c r="CZX45" s="28"/>
      <c r="CZY45" s="28"/>
      <c r="CZZ45" s="28"/>
      <c r="DAA45" s="28"/>
      <c r="DAB45" s="28"/>
      <c r="DAC45" s="28"/>
      <c r="DAD45" s="28"/>
      <c r="DAE45" s="28"/>
      <c r="DAF45" s="28"/>
      <c r="DAG45" s="28"/>
      <c r="DAH45" s="28"/>
      <c r="DAI45" s="28"/>
      <c r="DAJ45" s="28"/>
      <c r="DAK45" s="28"/>
      <c r="DAL45" s="28"/>
      <c r="DAM45" s="28"/>
      <c r="DAN45" s="28"/>
      <c r="DAO45" s="28"/>
      <c r="DAP45" s="28"/>
      <c r="DAQ45" s="28"/>
      <c r="DAR45" s="28"/>
      <c r="DAS45" s="28"/>
      <c r="DAT45" s="28"/>
      <c r="DAU45" s="28"/>
      <c r="DAV45" s="28"/>
      <c r="DAW45" s="28"/>
      <c r="DAX45" s="28"/>
      <c r="DAY45" s="28"/>
      <c r="DAZ45" s="28"/>
      <c r="DBA45" s="28"/>
      <c r="DBB45" s="28"/>
      <c r="DBC45" s="28"/>
      <c r="DBD45" s="28"/>
      <c r="DBE45" s="28"/>
      <c r="DBF45" s="28"/>
      <c r="DBG45" s="28"/>
      <c r="DBH45" s="28"/>
      <c r="DBI45" s="28"/>
      <c r="DBJ45" s="28"/>
      <c r="DBK45" s="28"/>
      <c r="DBL45" s="28"/>
      <c r="DBM45" s="28"/>
      <c r="DBN45" s="28"/>
      <c r="DBO45" s="28"/>
      <c r="DBP45" s="28"/>
      <c r="DBQ45" s="28"/>
      <c r="DBR45" s="28"/>
      <c r="DBS45" s="28"/>
      <c r="DBT45" s="28"/>
      <c r="DBU45" s="28"/>
      <c r="DBV45" s="28"/>
      <c r="DBW45" s="28"/>
      <c r="DBX45" s="28"/>
      <c r="DBY45" s="28"/>
      <c r="DBZ45" s="28"/>
      <c r="DCA45" s="28"/>
      <c r="DCB45" s="28"/>
      <c r="DCC45" s="28"/>
      <c r="DCD45" s="28"/>
      <c r="DCE45" s="28"/>
      <c r="DCF45" s="28"/>
      <c r="DCG45" s="28"/>
      <c r="DCH45" s="28"/>
      <c r="DCI45" s="28"/>
      <c r="DCJ45" s="28"/>
      <c r="DCK45" s="28"/>
      <c r="DCL45" s="28"/>
      <c r="DCM45" s="28"/>
      <c r="DCN45" s="28"/>
      <c r="DCO45" s="28"/>
      <c r="DCP45" s="28"/>
      <c r="DCQ45" s="28"/>
      <c r="DCR45" s="28"/>
      <c r="DCS45" s="28"/>
      <c r="DCT45" s="28"/>
      <c r="DCU45" s="28"/>
      <c r="DCV45" s="28"/>
      <c r="DCW45" s="28"/>
      <c r="DCX45" s="28"/>
      <c r="DCY45" s="28"/>
      <c r="DCZ45" s="28"/>
      <c r="DDA45" s="28"/>
      <c r="DDB45" s="28"/>
      <c r="DDC45" s="28"/>
      <c r="DDD45" s="28"/>
      <c r="DDE45" s="28"/>
      <c r="DDF45" s="28"/>
      <c r="DDG45" s="28"/>
      <c r="DDH45" s="28"/>
      <c r="DDI45" s="28"/>
      <c r="DDJ45" s="28"/>
      <c r="DDK45" s="28"/>
      <c r="DDL45" s="28"/>
      <c r="DDM45" s="28"/>
      <c r="DDN45" s="28"/>
      <c r="DDO45" s="28"/>
      <c r="DDP45" s="28"/>
      <c r="DDQ45" s="28"/>
      <c r="DDR45" s="28"/>
      <c r="DDS45" s="28"/>
      <c r="DDT45" s="28"/>
      <c r="DDU45" s="28"/>
      <c r="DDV45" s="28"/>
      <c r="DDW45" s="28"/>
      <c r="DDX45" s="28"/>
      <c r="DDY45" s="28"/>
      <c r="DDZ45" s="28"/>
      <c r="DEA45" s="28"/>
      <c r="DEB45" s="28"/>
      <c r="DEC45" s="28"/>
      <c r="DED45" s="28"/>
      <c r="DEE45" s="28"/>
      <c r="DEF45" s="28"/>
      <c r="DEG45" s="28"/>
      <c r="DEH45" s="28"/>
      <c r="DEI45" s="28"/>
      <c r="DEJ45" s="28"/>
      <c r="DEK45" s="28"/>
      <c r="DEL45" s="28"/>
      <c r="DEM45" s="28"/>
      <c r="DEN45" s="28"/>
      <c r="DEO45" s="28"/>
      <c r="DEP45" s="28"/>
      <c r="DEQ45" s="28"/>
      <c r="DER45" s="28"/>
      <c r="DES45" s="28"/>
      <c r="DET45" s="28"/>
      <c r="DEU45" s="28"/>
      <c r="DEV45" s="28"/>
      <c r="DEW45" s="28"/>
      <c r="DEX45" s="28"/>
      <c r="DEY45" s="28"/>
      <c r="DEZ45" s="28"/>
      <c r="DFA45" s="28"/>
      <c r="DFB45" s="28"/>
      <c r="DFC45" s="28"/>
      <c r="DFD45" s="28"/>
      <c r="DFE45" s="28"/>
      <c r="DFF45" s="28"/>
      <c r="DFG45" s="28"/>
      <c r="DFH45" s="28"/>
      <c r="DFI45" s="28"/>
      <c r="DFJ45" s="28"/>
      <c r="DFK45" s="28"/>
      <c r="DFL45" s="28"/>
      <c r="DFM45" s="28"/>
      <c r="DFN45" s="28"/>
      <c r="DFO45" s="28"/>
      <c r="DFP45" s="28"/>
      <c r="DFQ45" s="28"/>
      <c r="DFR45" s="28"/>
      <c r="DFS45" s="28"/>
      <c r="DFT45" s="28"/>
      <c r="DFU45" s="28"/>
      <c r="DFV45" s="28"/>
      <c r="DFW45" s="28"/>
      <c r="DFX45" s="28"/>
      <c r="DFY45" s="28"/>
      <c r="DFZ45" s="28"/>
      <c r="DGA45" s="28"/>
      <c r="DGB45" s="28"/>
      <c r="DGC45" s="28"/>
      <c r="DGD45" s="28"/>
      <c r="DGE45" s="28"/>
      <c r="DGF45" s="28"/>
      <c r="DGG45" s="28"/>
      <c r="DGH45" s="28"/>
      <c r="DGI45" s="28"/>
      <c r="DGJ45" s="28"/>
      <c r="DGK45" s="28"/>
      <c r="DGL45" s="28"/>
      <c r="DGM45" s="28"/>
      <c r="DGN45" s="28"/>
      <c r="DGO45" s="28"/>
      <c r="DGP45" s="28"/>
      <c r="DGQ45" s="28"/>
      <c r="DGR45" s="28"/>
      <c r="DGS45" s="28"/>
      <c r="DGT45" s="28"/>
      <c r="DGU45" s="28"/>
      <c r="DGV45" s="28"/>
      <c r="DGW45" s="28"/>
      <c r="DGX45" s="28"/>
      <c r="DGY45" s="28"/>
      <c r="DGZ45" s="28"/>
      <c r="DHA45" s="28"/>
      <c r="DHB45" s="28"/>
      <c r="DHC45" s="28"/>
      <c r="DHD45" s="28"/>
      <c r="DHE45" s="28"/>
      <c r="DHF45" s="28"/>
      <c r="DHG45" s="28"/>
      <c r="DHH45" s="28"/>
      <c r="DHI45" s="28"/>
      <c r="DHJ45" s="28"/>
      <c r="DHK45" s="28"/>
      <c r="DHL45" s="28"/>
      <c r="DHM45" s="28"/>
      <c r="DHN45" s="28"/>
      <c r="DHO45" s="28"/>
      <c r="DHP45" s="28"/>
      <c r="DHQ45" s="28"/>
      <c r="DHR45" s="28"/>
      <c r="DHS45" s="28"/>
      <c r="DHT45" s="28"/>
      <c r="DHU45" s="28"/>
      <c r="DHV45" s="28"/>
      <c r="DHW45" s="28"/>
      <c r="DHX45" s="28"/>
      <c r="DHY45" s="28"/>
      <c r="DHZ45" s="28"/>
      <c r="DIA45" s="28"/>
      <c r="DIB45" s="28"/>
      <c r="DIC45" s="28"/>
      <c r="DID45" s="28"/>
      <c r="DIE45" s="28"/>
      <c r="DIF45" s="28"/>
      <c r="DIG45" s="28"/>
      <c r="DIH45" s="28"/>
      <c r="DII45" s="28"/>
      <c r="DIJ45" s="28"/>
      <c r="DIK45" s="28"/>
      <c r="DIL45" s="28"/>
      <c r="DIM45" s="28"/>
      <c r="DIN45" s="28"/>
      <c r="DIO45" s="28"/>
      <c r="DIP45" s="28"/>
      <c r="DIQ45" s="28"/>
      <c r="DIR45" s="28"/>
      <c r="DIS45" s="28"/>
      <c r="DIT45" s="28"/>
      <c r="DIU45" s="28"/>
      <c r="DIV45" s="28"/>
      <c r="DIW45" s="28"/>
      <c r="DIX45" s="28"/>
      <c r="DIY45" s="28"/>
      <c r="DIZ45" s="28"/>
      <c r="DJA45" s="28"/>
      <c r="DJB45" s="28"/>
      <c r="DJC45" s="28"/>
      <c r="DJD45" s="28"/>
      <c r="DJE45" s="28"/>
      <c r="DJF45" s="28"/>
      <c r="DJG45" s="28"/>
      <c r="DJH45" s="28"/>
      <c r="DJI45" s="28"/>
      <c r="DJJ45" s="28"/>
      <c r="DJK45" s="28"/>
      <c r="DJL45" s="28"/>
      <c r="DJM45" s="28"/>
      <c r="DJN45" s="28"/>
      <c r="DJO45" s="28"/>
      <c r="DJP45" s="28"/>
      <c r="DJQ45" s="28"/>
      <c r="DJR45" s="28"/>
      <c r="DJS45" s="28"/>
      <c r="DJT45" s="28"/>
      <c r="DJU45" s="28"/>
      <c r="DJV45" s="28"/>
      <c r="DJW45" s="28"/>
      <c r="DJX45" s="28"/>
      <c r="DJY45" s="28"/>
      <c r="DJZ45" s="28"/>
      <c r="DKA45" s="28"/>
      <c r="DKB45" s="28"/>
      <c r="DKC45" s="28"/>
      <c r="DKD45" s="28"/>
      <c r="DKE45" s="28"/>
      <c r="DKF45" s="28"/>
      <c r="DKG45" s="28"/>
      <c r="DKH45" s="28"/>
      <c r="DKI45" s="28"/>
      <c r="DKJ45" s="28"/>
      <c r="DKK45" s="28"/>
      <c r="DKL45" s="28"/>
      <c r="DKM45" s="28"/>
      <c r="DKN45" s="28"/>
      <c r="DKO45" s="28"/>
      <c r="DKP45" s="28"/>
      <c r="DKQ45" s="28"/>
      <c r="DKR45" s="28"/>
      <c r="DKS45" s="28"/>
      <c r="DKT45" s="28"/>
      <c r="DKU45" s="28"/>
      <c r="DKV45" s="28"/>
      <c r="DKW45" s="28"/>
      <c r="DKX45" s="28"/>
      <c r="DKY45" s="28"/>
      <c r="DKZ45" s="28"/>
      <c r="DLA45" s="28"/>
      <c r="DLB45" s="28"/>
      <c r="DLC45" s="28"/>
      <c r="DLD45" s="28"/>
      <c r="DLE45" s="28"/>
      <c r="DLF45" s="28"/>
      <c r="DLG45" s="28"/>
      <c r="DLH45" s="28"/>
      <c r="DLI45" s="28"/>
      <c r="DLJ45" s="28"/>
      <c r="DLK45" s="28"/>
      <c r="DLL45" s="28"/>
      <c r="DLM45" s="28"/>
      <c r="DLN45" s="28"/>
      <c r="DLO45" s="28"/>
      <c r="DLP45" s="28"/>
      <c r="DLQ45" s="28"/>
      <c r="DLR45" s="28"/>
      <c r="DLS45" s="28"/>
      <c r="DLT45" s="28"/>
      <c r="DLU45" s="28"/>
      <c r="DLV45" s="28"/>
      <c r="DLW45" s="28"/>
      <c r="DLX45" s="28"/>
      <c r="DLY45" s="28"/>
      <c r="DLZ45" s="28"/>
      <c r="DMA45" s="28"/>
      <c r="DMB45" s="28"/>
      <c r="DMC45" s="28"/>
      <c r="DMD45" s="28"/>
      <c r="DME45" s="28"/>
      <c r="DMF45" s="28"/>
      <c r="DMG45" s="28"/>
      <c r="DMH45" s="28"/>
      <c r="DMI45" s="28"/>
      <c r="DMJ45" s="28"/>
      <c r="DMK45" s="28"/>
      <c r="DML45" s="28"/>
      <c r="DMM45" s="28"/>
      <c r="DMN45" s="28"/>
      <c r="DMO45" s="28"/>
      <c r="DMP45" s="28"/>
      <c r="DMQ45" s="28"/>
      <c r="DMR45" s="28"/>
      <c r="DMS45" s="28"/>
      <c r="DMT45" s="28"/>
      <c r="DMU45" s="28"/>
      <c r="DMV45" s="28"/>
      <c r="DMW45" s="28"/>
      <c r="DMX45" s="28"/>
      <c r="DMY45" s="28"/>
      <c r="DMZ45" s="28"/>
      <c r="DNA45" s="28"/>
      <c r="DNB45" s="28"/>
      <c r="DNC45" s="28"/>
      <c r="DND45" s="28"/>
      <c r="DNE45" s="28"/>
      <c r="DNF45" s="28"/>
      <c r="DNG45" s="28"/>
      <c r="DNH45" s="28"/>
      <c r="DNI45" s="28"/>
      <c r="DNJ45" s="28"/>
      <c r="DNK45" s="28"/>
      <c r="DNL45" s="28"/>
      <c r="DNM45" s="28"/>
      <c r="DNN45" s="28"/>
      <c r="DNO45" s="28"/>
      <c r="DNP45" s="28"/>
      <c r="DNQ45" s="28"/>
      <c r="DNR45" s="28"/>
      <c r="DNS45" s="28"/>
      <c r="DNT45" s="28"/>
      <c r="DNU45" s="28"/>
      <c r="DNV45" s="28"/>
      <c r="DNW45" s="28"/>
      <c r="DNX45" s="28"/>
      <c r="DNY45" s="28"/>
      <c r="DNZ45" s="28"/>
      <c r="DOA45" s="28"/>
      <c r="DOB45" s="28"/>
      <c r="DOC45" s="28"/>
      <c r="DOD45" s="28"/>
      <c r="DOE45" s="28"/>
      <c r="DOF45" s="28"/>
      <c r="DOG45" s="28"/>
      <c r="DOH45" s="28"/>
      <c r="DOI45" s="28"/>
      <c r="DOJ45" s="28"/>
      <c r="DOK45" s="28"/>
      <c r="DOL45" s="28"/>
      <c r="DOM45" s="28"/>
      <c r="DON45" s="28"/>
      <c r="DOO45" s="28"/>
      <c r="DOP45" s="28"/>
      <c r="DOQ45" s="28"/>
      <c r="DOR45" s="28"/>
      <c r="DOS45" s="28"/>
      <c r="DOT45" s="28"/>
      <c r="DOU45" s="28"/>
      <c r="DOV45" s="28"/>
      <c r="DOW45" s="28"/>
      <c r="DOX45" s="28"/>
      <c r="DOY45" s="28"/>
      <c r="DOZ45" s="28"/>
      <c r="DPA45" s="28"/>
      <c r="DPB45" s="28"/>
      <c r="DPC45" s="28"/>
      <c r="DPD45" s="28"/>
      <c r="DPE45" s="28"/>
      <c r="DPF45" s="28"/>
      <c r="DPG45" s="28"/>
      <c r="DPH45" s="28"/>
      <c r="DPI45" s="28"/>
      <c r="DPJ45" s="28"/>
      <c r="DPK45" s="28"/>
      <c r="DPL45" s="28"/>
      <c r="DPM45" s="28"/>
      <c r="DPN45" s="28"/>
      <c r="DPO45" s="28"/>
      <c r="DPP45" s="28"/>
      <c r="DPQ45" s="28"/>
      <c r="DPR45" s="28"/>
      <c r="DPS45" s="28"/>
      <c r="DPT45" s="28"/>
      <c r="DPU45" s="28"/>
      <c r="DPV45" s="28"/>
      <c r="DPW45" s="28"/>
      <c r="DPX45" s="28"/>
      <c r="DPY45" s="28"/>
      <c r="DPZ45" s="28"/>
      <c r="DQA45" s="28"/>
      <c r="DQB45" s="28"/>
      <c r="DQC45" s="28"/>
      <c r="DQD45" s="28"/>
      <c r="DQE45" s="28"/>
      <c r="DQF45" s="28"/>
      <c r="DQG45" s="28"/>
      <c r="DQH45" s="28"/>
      <c r="DQI45" s="28"/>
      <c r="DQJ45" s="28"/>
      <c r="DQK45" s="28"/>
      <c r="DQL45" s="28"/>
      <c r="DQM45" s="28"/>
      <c r="DQN45" s="28"/>
      <c r="DQO45" s="28"/>
      <c r="DQP45" s="28"/>
      <c r="DQQ45" s="28"/>
      <c r="DQR45" s="28"/>
      <c r="DQS45" s="28"/>
      <c r="DQT45" s="28"/>
      <c r="DQU45" s="28"/>
      <c r="DQV45" s="28"/>
      <c r="DQW45" s="28"/>
      <c r="DQX45" s="28"/>
      <c r="DQY45" s="28"/>
      <c r="DQZ45" s="28"/>
      <c r="DRA45" s="28"/>
      <c r="DRB45" s="28"/>
      <c r="DRC45" s="28"/>
      <c r="DRD45" s="28"/>
      <c r="DRE45" s="28"/>
      <c r="DRF45" s="28"/>
      <c r="DRG45" s="28"/>
      <c r="DRH45" s="28"/>
      <c r="DRI45" s="28"/>
      <c r="DRJ45" s="28"/>
      <c r="DRK45" s="28"/>
      <c r="DRL45" s="28"/>
      <c r="DRM45" s="28"/>
      <c r="DRN45" s="28"/>
      <c r="DRO45" s="28"/>
      <c r="DRP45" s="28"/>
      <c r="DRQ45" s="28"/>
      <c r="DRR45" s="28"/>
      <c r="DRS45" s="28"/>
      <c r="DRT45" s="28"/>
      <c r="DRU45" s="28"/>
      <c r="DRV45" s="28"/>
      <c r="DRW45" s="28"/>
      <c r="DRX45" s="28"/>
      <c r="DRY45" s="28"/>
      <c r="DRZ45" s="28"/>
      <c r="DSA45" s="28"/>
      <c r="DSB45" s="28"/>
      <c r="DSC45" s="28"/>
      <c r="DSD45" s="28"/>
      <c r="DSE45" s="28"/>
      <c r="DSF45" s="28"/>
      <c r="DSG45" s="28"/>
      <c r="DSH45" s="28"/>
      <c r="DSI45" s="28"/>
      <c r="DSJ45" s="28"/>
      <c r="DSK45" s="28"/>
      <c r="DSL45" s="28"/>
      <c r="DSM45" s="28"/>
      <c r="DSN45" s="28"/>
      <c r="DSO45" s="28"/>
      <c r="DSP45" s="28"/>
      <c r="DSQ45" s="28"/>
      <c r="DSR45" s="28"/>
      <c r="DSS45" s="28"/>
      <c r="DST45" s="28"/>
      <c r="DSU45" s="28"/>
      <c r="DSV45" s="28"/>
      <c r="DSW45" s="28"/>
      <c r="DSX45" s="28"/>
      <c r="DSY45" s="28"/>
      <c r="DSZ45" s="28"/>
      <c r="DTA45" s="28"/>
      <c r="DTB45" s="28"/>
      <c r="DTC45" s="28"/>
      <c r="DTD45" s="28"/>
      <c r="DTE45" s="28"/>
      <c r="DTF45" s="28"/>
      <c r="DTG45" s="28"/>
      <c r="DTH45" s="28"/>
      <c r="DTI45" s="28"/>
      <c r="DTJ45" s="28"/>
      <c r="DTK45" s="28"/>
      <c r="DTL45" s="28"/>
      <c r="DTM45" s="28"/>
      <c r="DTN45" s="28"/>
      <c r="DTO45" s="28"/>
      <c r="DTP45" s="28"/>
      <c r="DTQ45" s="28"/>
      <c r="DTR45" s="28"/>
      <c r="DTS45" s="28"/>
      <c r="DTT45" s="28"/>
      <c r="DTU45" s="28"/>
      <c r="DTV45" s="28"/>
      <c r="DTW45" s="28"/>
      <c r="DTX45" s="28"/>
      <c r="DTY45" s="28"/>
      <c r="DTZ45" s="28"/>
      <c r="DUA45" s="28"/>
      <c r="DUB45" s="28"/>
      <c r="DUC45" s="28"/>
      <c r="DUD45" s="28"/>
      <c r="DUE45" s="28"/>
      <c r="DUF45" s="28"/>
      <c r="DUG45" s="28"/>
      <c r="DUH45" s="28"/>
      <c r="DUI45" s="28"/>
      <c r="DUJ45" s="28"/>
      <c r="DUK45" s="28"/>
      <c r="DUL45" s="28"/>
      <c r="DUM45" s="28"/>
      <c r="DUN45" s="28"/>
      <c r="DUO45" s="28"/>
      <c r="DUP45" s="28"/>
      <c r="DUQ45" s="28"/>
      <c r="DUR45" s="28"/>
      <c r="DUS45" s="28"/>
      <c r="DUT45" s="28"/>
      <c r="DUU45" s="28"/>
      <c r="DUV45" s="28"/>
      <c r="DUW45" s="28"/>
      <c r="DUX45" s="28"/>
      <c r="DUY45" s="28"/>
      <c r="DUZ45" s="28"/>
      <c r="DVA45" s="28"/>
      <c r="DVB45" s="28"/>
      <c r="DVC45" s="28"/>
      <c r="DVD45" s="28"/>
      <c r="DVE45" s="28"/>
      <c r="DVF45" s="28"/>
      <c r="DVG45" s="28"/>
      <c r="DVH45" s="28"/>
      <c r="DVI45" s="28"/>
      <c r="DVJ45" s="28"/>
      <c r="DVK45" s="28"/>
      <c r="DVL45" s="28"/>
      <c r="DVM45" s="28"/>
      <c r="DVN45" s="28"/>
      <c r="DVO45" s="28"/>
      <c r="DVP45" s="28"/>
      <c r="DVQ45" s="28"/>
      <c r="DVR45" s="28"/>
      <c r="DVS45" s="28"/>
      <c r="DVT45" s="28"/>
      <c r="DVU45" s="28"/>
      <c r="DVV45" s="28"/>
      <c r="DVW45" s="28"/>
      <c r="DVX45" s="28"/>
      <c r="DVY45" s="28"/>
      <c r="DVZ45" s="28"/>
      <c r="DWA45" s="28"/>
      <c r="DWB45" s="28"/>
      <c r="DWC45" s="28"/>
      <c r="DWD45" s="28"/>
      <c r="DWE45" s="28"/>
      <c r="DWF45" s="28"/>
      <c r="DWG45" s="28"/>
      <c r="DWH45" s="28"/>
      <c r="DWI45" s="28"/>
      <c r="DWJ45" s="28"/>
      <c r="DWK45" s="28"/>
      <c r="DWL45" s="28"/>
      <c r="DWM45" s="28"/>
      <c r="DWN45" s="28"/>
      <c r="DWO45" s="28"/>
      <c r="DWP45" s="28"/>
      <c r="DWQ45" s="28"/>
      <c r="DWR45" s="28"/>
      <c r="DWS45" s="28"/>
      <c r="DWT45" s="28"/>
      <c r="DWU45" s="28"/>
      <c r="DWV45" s="28"/>
      <c r="DWW45" s="28"/>
      <c r="DWX45" s="28"/>
      <c r="DWY45" s="28"/>
      <c r="DWZ45" s="28"/>
      <c r="DXA45" s="28"/>
      <c r="DXB45" s="28"/>
      <c r="DXC45" s="28"/>
      <c r="DXD45" s="28"/>
      <c r="DXE45" s="28"/>
      <c r="DXF45" s="28"/>
      <c r="DXG45" s="28"/>
      <c r="DXH45" s="28"/>
      <c r="DXI45" s="28"/>
      <c r="DXJ45" s="28"/>
      <c r="DXK45" s="28"/>
      <c r="DXL45" s="28"/>
      <c r="DXM45" s="28"/>
      <c r="DXN45" s="28"/>
      <c r="DXO45" s="28"/>
      <c r="DXP45" s="28"/>
      <c r="DXQ45" s="28"/>
      <c r="DXR45" s="28"/>
      <c r="DXS45" s="28"/>
      <c r="DXT45" s="28"/>
      <c r="DXU45" s="28"/>
      <c r="DXV45" s="28"/>
      <c r="DXW45" s="28"/>
      <c r="DXX45" s="28"/>
      <c r="DXY45" s="28"/>
      <c r="DXZ45" s="28"/>
      <c r="DYA45" s="28"/>
      <c r="DYB45" s="28"/>
      <c r="DYC45" s="28"/>
      <c r="DYD45" s="28"/>
      <c r="DYE45" s="28"/>
      <c r="DYF45" s="28"/>
      <c r="DYG45" s="28"/>
      <c r="DYH45" s="28"/>
      <c r="DYI45" s="28"/>
      <c r="DYJ45" s="28"/>
      <c r="DYK45" s="28"/>
      <c r="DYL45" s="28"/>
      <c r="DYM45" s="28"/>
      <c r="DYN45" s="28"/>
      <c r="DYO45" s="28"/>
      <c r="DYP45" s="28"/>
      <c r="DYQ45" s="28"/>
      <c r="DYR45" s="28"/>
      <c r="DYS45" s="28"/>
      <c r="DYT45" s="28"/>
      <c r="DYU45" s="28"/>
      <c r="DYV45" s="28"/>
      <c r="DYW45" s="28"/>
      <c r="DYX45" s="28"/>
      <c r="DYY45" s="28"/>
      <c r="DYZ45" s="28"/>
      <c r="DZA45" s="28"/>
      <c r="DZB45" s="28"/>
      <c r="DZC45" s="28"/>
      <c r="DZD45" s="28"/>
      <c r="DZE45" s="28"/>
      <c r="DZF45" s="28"/>
      <c r="DZG45" s="28"/>
      <c r="DZH45" s="28"/>
      <c r="DZI45" s="28"/>
      <c r="DZJ45" s="28"/>
      <c r="DZK45" s="28"/>
      <c r="DZL45" s="28"/>
      <c r="DZM45" s="28"/>
      <c r="DZN45" s="28"/>
      <c r="DZO45" s="28"/>
      <c r="DZP45" s="28"/>
      <c r="DZQ45" s="28"/>
      <c r="DZR45" s="28"/>
      <c r="DZS45" s="28"/>
      <c r="DZT45" s="28"/>
      <c r="DZU45" s="28"/>
      <c r="DZV45" s="28"/>
      <c r="DZW45" s="28"/>
      <c r="DZX45" s="28"/>
      <c r="DZY45" s="28"/>
      <c r="DZZ45" s="28"/>
      <c r="EAA45" s="28"/>
      <c r="EAB45" s="28"/>
      <c r="EAC45" s="28"/>
      <c r="EAD45" s="28"/>
      <c r="EAE45" s="28"/>
      <c r="EAF45" s="28"/>
      <c r="EAG45" s="28"/>
      <c r="EAH45" s="28"/>
      <c r="EAI45" s="28"/>
      <c r="EAJ45" s="28"/>
      <c r="EAK45" s="28"/>
      <c r="EAL45" s="28"/>
      <c r="EAM45" s="28"/>
      <c r="EAN45" s="28"/>
      <c r="EAO45" s="28"/>
      <c r="EAP45" s="28"/>
      <c r="EAQ45" s="28"/>
      <c r="EAR45" s="28"/>
      <c r="EAS45" s="28"/>
      <c r="EAT45" s="28"/>
      <c r="EAU45" s="28"/>
      <c r="EAV45" s="28"/>
      <c r="EAW45" s="28"/>
      <c r="EAX45" s="28"/>
      <c r="EAY45" s="28"/>
      <c r="EAZ45" s="28"/>
      <c r="EBA45" s="28"/>
      <c r="EBB45" s="28"/>
      <c r="EBC45" s="28"/>
      <c r="EBD45" s="28"/>
      <c r="EBE45" s="28"/>
      <c r="EBF45" s="28"/>
      <c r="EBG45" s="28"/>
      <c r="EBH45" s="28"/>
      <c r="EBI45" s="28"/>
      <c r="EBJ45" s="28"/>
      <c r="EBK45" s="28"/>
      <c r="EBL45" s="28"/>
      <c r="EBM45" s="28"/>
      <c r="EBN45" s="28"/>
      <c r="EBO45" s="28"/>
      <c r="EBP45" s="28"/>
      <c r="EBQ45" s="28"/>
      <c r="EBR45" s="28"/>
      <c r="EBS45" s="28"/>
      <c r="EBT45" s="28"/>
      <c r="EBU45" s="28"/>
      <c r="EBV45" s="28"/>
      <c r="EBW45" s="28"/>
      <c r="EBX45" s="28"/>
      <c r="EBY45" s="28"/>
      <c r="EBZ45" s="28"/>
      <c r="ECA45" s="28"/>
      <c r="ECB45" s="28"/>
      <c r="ECC45" s="28"/>
      <c r="ECD45" s="28"/>
      <c r="ECE45" s="28"/>
      <c r="ECF45" s="28"/>
      <c r="ECG45" s="28"/>
      <c r="ECH45" s="28"/>
      <c r="ECI45" s="28"/>
      <c r="ECJ45" s="28"/>
      <c r="ECK45" s="28"/>
      <c r="ECL45" s="28"/>
      <c r="ECM45" s="28"/>
      <c r="ECN45" s="28"/>
      <c r="ECO45" s="28"/>
      <c r="ECP45" s="28"/>
      <c r="ECQ45" s="28"/>
      <c r="ECR45" s="28"/>
      <c r="ECS45" s="28"/>
      <c r="ECT45" s="28"/>
      <c r="ECU45" s="28"/>
      <c r="ECV45" s="28"/>
      <c r="ECW45" s="28"/>
      <c r="ECX45" s="28"/>
      <c r="ECY45" s="28"/>
      <c r="ECZ45" s="28"/>
      <c r="EDA45" s="28"/>
      <c r="EDB45" s="28"/>
      <c r="EDC45" s="28"/>
      <c r="EDD45" s="28"/>
      <c r="EDE45" s="28"/>
      <c r="EDF45" s="28"/>
      <c r="EDG45" s="28"/>
      <c r="EDH45" s="28"/>
      <c r="EDI45" s="28"/>
      <c r="EDJ45" s="28"/>
      <c r="EDK45" s="28"/>
      <c r="EDL45" s="28"/>
      <c r="EDM45" s="28"/>
      <c r="EDN45" s="28"/>
      <c r="EDO45" s="28"/>
      <c r="EDP45" s="28"/>
      <c r="EDQ45" s="28"/>
      <c r="EDR45" s="28"/>
      <c r="EDS45" s="28"/>
      <c r="EDT45" s="28"/>
      <c r="EDU45" s="28"/>
      <c r="EDV45" s="28"/>
      <c r="EDW45" s="28"/>
      <c r="EDX45" s="28"/>
      <c r="EDY45" s="28"/>
      <c r="EDZ45" s="28"/>
      <c r="EEA45" s="28"/>
      <c r="EEB45" s="28"/>
      <c r="EEC45" s="28"/>
      <c r="EED45" s="28"/>
      <c r="EEE45" s="28"/>
      <c r="EEF45" s="28"/>
      <c r="EEG45" s="28"/>
      <c r="EEH45" s="28"/>
      <c r="EEI45" s="28"/>
      <c r="EEJ45" s="28"/>
      <c r="EEK45" s="28"/>
      <c r="EEL45" s="28"/>
      <c r="EEM45" s="28"/>
      <c r="EEN45" s="28"/>
      <c r="EEO45" s="28"/>
      <c r="EEP45" s="28"/>
      <c r="EEQ45" s="28"/>
      <c r="EER45" s="28"/>
      <c r="EES45" s="28"/>
      <c r="EET45" s="28"/>
      <c r="EEU45" s="28"/>
      <c r="EEV45" s="28"/>
      <c r="EEW45" s="28"/>
      <c r="EEX45" s="28"/>
      <c r="EEY45" s="28"/>
      <c r="EEZ45" s="28"/>
      <c r="EFA45" s="28"/>
      <c r="EFB45" s="28"/>
      <c r="EFC45" s="28"/>
      <c r="EFD45" s="28"/>
      <c r="EFE45" s="28"/>
      <c r="EFF45" s="28"/>
      <c r="EFG45" s="28"/>
      <c r="EFH45" s="28"/>
      <c r="EFI45" s="28"/>
      <c r="EFJ45" s="28"/>
      <c r="EFK45" s="28"/>
      <c r="EFL45" s="28"/>
      <c r="EFM45" s="28"/>
      <c r="EFN45" s="28"/>
      <c r="EFO45" s="28"/>
      <c r="EFP45" s="28"/>
      <c r="EFQ45" s="28"/>
      <c r="EFR45" s="28"/>
      <c r="EFS45" s="28"/>
      <c r="EFT45" s="28"/>
      <c r="EFU45" s="28"/>
      <c r="EFV45" s="28"/>
      <c r="EFW45" s="28"/>
      <c r="EFX45" s="28"/>
      <c r="EFY45" s="28"/>
      <c r="EFZ45" s="28"/>
      <c r="EGA45" s="28"/>
      <c r="EGB45" s="28"/>
      <c r="EGC45" s="28"/>
      <c r="EGD45" s="28"/>
      <c r="EGE45" s="28"/>
      <c r="EGF45" s="28"/>
      <c r="EGG45" s="28"/>
      <c r="EGH45" s="28"/>
      <c r="EGI45" s="28"/>
      <c r="EGJ45" s="28"/>
      <c r="EGK45" s="28"/>
      <c r="EGL45" s="28"/>
      <c r="EGM45" s="28"/>
      <c r="EGN45" s="28"/>
      <c r="EGO45" s="28"/>
      <c r="EGP45" s="28"/>
      <c r="EGQ45" s="28"/>
      <c r="EGR45" s="28"/>
      <c r="EGS45" s="28"/>
      <c r="EGT45" s="28"/>
      <c r="EGU45" s="28"/>
      <c r="EGV45" s="28"/>
      <c r="EGW45" s="28"/>
      <c r="EGX45" s="28"/>
      <c r="EGY45" s="28"/>
      <c r="EGZ45" s="28"/>
      <c r="EHA45" s="28"/>
      <c r="EHB45" s="28"/>
      <c r="EHC45" s="28"/>
      <c r="EHD45" s="28"/>
      <c r="EHE45" s="28"/>
      <c r="EHF45" s="28"/>
      <c r="EHG45" s="28"/>
      <c r="EHH45" s="28"/>
      <c r="EHI45" s="28"/>
      <c r="EHJ45" s="28"/>
      <c r="EHK45" s="28"/>
      <c r="EHL45" s="28"/>
      <c r="EHM45" s="28"/>
      <c r="EHN45" s="28"/>
      <c r="EHO45" s="28"/>
      <c r="EHP45" s="28"/>
      <c r="EHQ45" s="28"/>
      <c r="EHR45" s="28"/>
      <c r="EHS45" s="28"/>
      <c r="EHT45" s="28"/>
      <c r="EHU45" s="28"/>
      <c r="EHV45" s="28"/>
      <c r="EHW45" s="28"/>
      <c r="EHX45" s="28"/>
      <c r="EHY45" s="28"/>
      <c r="EHZ45" s="28"/>
      <c r="EIA45" s="28"/>
      <c r="EIB45" s="28"/>
      <c r="EIC45" s="28"/>
      <c r="EID45" s="28"/>
      <c r="EIE45" s="28"/>
      <c r="EIF45" s="28"/>
      <c r="EIG45" s="28"/>
      <c r="EIH45" s="28"/>
      <c r="EII45" s="28"/>
      <c r="EIJ45" s="28"/>
      <c r="EIK45" s="28"/>
      <c r="EIL45" s="28"/>
      <c r="EIM45" s="28"/>
      <c r="EIN45" s="28"/>
      <c r="EIO45" s="28"/>
      <c r="EIP45" s="28"/>
      <c r="EIQ45" s="28"/>
      <c r="EIR45" s="28"/>
      <c r="EIS45" s="28"/>
      <c r="EIT45" s="28"/>
      <c r="EIU45" s="28"/>
      <c r="EIV45" s="28"/>
      <c r="EIW45" s="28"/>
      <c r="EIX45" s="28"/>
      <c r="EIY45" s="28"/>
      <c r="EIZ45" s="28"/>
      <c r="EJA45" s="28"/>
      <c r="EJB45" s="28"/>
      <c r="EJC45" s="28"/>
      <c r="EJD45" s="28"/>
      <c r="EJE45" s="28"/>
      <c r="EJF45" s="28"/>
      <c r="EJG45" s="28"/>
      <c r="EJH45" s="28"/>
      <c r="EJI45" s="28"/>
      <c r="EJJ45" s="28"/>
      <c r="EJK45" s="28"/>
      <c r="EJL45" s="28"/>
      <c r="EJM45" s="28"/>
      <c r="EJN45" s="28"/>
      <c r="EJO45" s="28"/>
      <c r="EJP45" s="28"/>
      <c r="EJQ45" s="28"/>
      <c r="EJR45" s="28"/>
      <c r="EJS45" s="28"/>
      <c r="EJT45" s="28"/>
      <c r="EJU45" s="28"/>
      <c r="EJV45" s="28"/>
      <c r="EJW45" s="28"/>
      <c r="EJX45" s="28"/>
      <c r="EJY45" s="28"/>
      <c r="EJZ45" s="28"/>
      <c r="EKA45" s="28"/>
      <c r="EKB45" s="28"/>
      <c r="EKC45" s="28"/>
      <c r="EKD45" s="28"/>
      <c r="EKE45" s="28"/>
      <c r="EKF45" s="28"/>
      <c r="EKG45" s="28"/>
      <c r="EKH45" s="28"/>
      <c r="EKI45" s="28"/>
      <c r="EKJ45" s="28"/>
      <c r="EKK45" s="28"/>
      <c r="EKL45" s="28"/>
      <c r="EKM45" s="28"/>
      <c r="EKN45" s="28"/>
      <c r="EKO45" s="28"/>
      <c r="EKP45" s="28"/>
      <c r="EKQ45" s="28"/>
      <c r="EKR45" s="28"/>
      <c r="EKS45" s="28"/>
      <c r="EKT45" s="28"/>
      <c r="EKU45" s="28"/>
      <c r="EKV45" s="28"/>
      <c r="EKW45" s="28"/>
      <c r="EKX45" s="28"/>
      <c r="EKY45" s="28"/>
      <c r="EKZ45" s="28"/>
      <c r="ELA45" s="28"/>
      <c r="ELB45" s="28"/>
      <c r="ELC45" s="28"/>
      <c r="ELD45" s="28"/>
      <c r="ELE45" s="28"/>
      <c r="ELF45" s="28"/>
      <c r="ELG45" s="28"/>
      <c r="ELH45" s="28"/>
      <c r="ELI45" s="28"/>
      <c r="ELJ45" s="28"/>
      <c r="ELK45" s="28"/>
      <c r="ELL45" s="28"/>
      <c r="ELM45" s="28"/>
      <c r="ELN45" s="28"/>
      <c r="ELO45" s="28"/>
      <c r="ELP45" s="28"/>
      <c r="ELQ45" s="28"/>
      <c r="ELR45" s="28"/>
      <c r="ELS45" s="28"/>
      <c r="ELT45" s="28"/>
      <c r="ELU45" s="28"/>
      <c r="ELV45" s="28"/>
      <c r="ELW45" s="28"/>
      <c r="ELX45" s="28"/>
      <c r="ELY45" s="28"/>
      <c r="ELZ45" s="28"/>
      <c r="EMA45" s="28"/>
      <c r="EMB45" s="28"/>
      <c r="EMC45" s="28"/>
      <c r="EMD45" s="28"/>
      <c r="EME45" s="28"/>
      <c r="EMF45" s="28"/>
      <c r="EMG45" s="28"/>
      <c r="EMH45" s="28"/>
      <c r="EMI45" s="28"/>
      <c r="EMJ45" s="28"/>
      <c r="EMK45" s="28"/>
      <c r="EML45" s="28"/>
      <c r="EMM45" s="28"/>
      <c r="EMN45" s="28"/>
      <c r="EMO45" s="28"/>
      <c r="EMP45" s="28"/>
      <c r="EMQ45" s="28"/>
      <c r="EMR45" s="28"/>
      <c r="EMS45" s="28"/>
      <c r="EMT45" s="28"/>
      <c r="EMU45" s="28"/>
      <c r="EMV45" s="28"/>
      <c r="EMW45" s="28"/>
      <c r="EMX45" s="28"/>
      <c r="EMY45" s="28"/>
      <c r="EMZ45" s="28"/>
      <c r="ENA45" s="28"/>
      <c r="ENB45" s="28"/>
      <c r="ENC45" s="28"/>
      <c r="END45" s="28"/>
      <c r="ENE45" s="28"/>
      <c r="ENF45" s="28"/>
      <c r="ENG45" s="28"/>
      <c r="ENH45" s="28"/>
      <c r="ENI45" s="28"/>
      <c r="ENJ45" s="28"/>
      <c r="ENK45" s="28"/>
      <c r="ENL45" s="28"/>
      <c r="ENM45" s="28"/>
      <c r="ENN45" s="28"/>
      <c r="ENO45" s="28"/>
      <c r="ENP45" s="28"/>
      <c r="ENQ45" s="28"/>
      <c r="ENR45" s="28"/>
      <c r="ENS45" s="28"/>
      <c r="ENT45" s="28"/>
      <c r="ENU45" s="28"/>
      <c r="ENV45" s="28"/>
      <c r="ENW45" s="28"/>
      <c r="ENX45" s="28"/>
      <c r="ENY45" s="28"/>
      <c r="ENZ45" s="28"/>
      <c r="EOA45" s="28"/>
      <c r="EOB45" s="28"/>
      <c r="EOC45" s="28"/>
      <c r="EOD45" s="28"/>
      <c r="EOE45" s="28"/>
      <c r="EOF45" s="28"/>
      <c r="EOG45" s="28"/>
      <c r="EOH45" s="28"/>
      <c r="EOI45" s="28"/>
      <c r="EOJ45" s="28"/>
      <c r="EOK45" s="28"/>
      <c r="EOL45" s="28"/>
      <c r="EOM45" s="28"/>
      <c r="EON45" s="28"/>
      <c r="EOO45" s="28"/>
      <c r="EOP45" s="28"/>
      <c r="EOQ45" s="28"/>
      <c r="EOR45" s="28"/>
      <c r="EOS45" s="28"/>
      <c r="EOT45" s="28"/>
      <c r="EOU45" s="28"/>
      <c r="EOV45" s="28"/>
      <c r="EOW45" s="28"/>
      <c r="EOX45" s="28"/>
      <c r="EOY45" s="28"/>
      <c r="EOZ45" s="28"/>
      <c r="EPA45" s="28"/>
      <c r="EPB45" s="28"/>
      <c r="EPC45" s="28"/>
      <c r="EPD45" s="28"/>
      <c r="EPE45" s="28"/>
      <c r="EPF45" s="28"/>
      <c r="EPG45" s="28"/>
      <c r="EPH45" s="28"/>
      <c r="EPI45" s="28"/>
      <c r="EPJ45" s="28"/>
      <c r="EPK45" s="28"/>
      <c r="EPL45" s="28"/>
      <c r="EPM45" s="28"/>
      <c r="EPN45" s="28"/>
      <c r="EPO45" s="28"/>
      <c r="EPP45" s="28"/>
      <c r="EPQ45" s="28"/>
      <c r="EPR45" s="28"/>
      <c r="EPS45" s="28"/>
      <c r="EPT45" s="28"/>
      <c r="EPU45" s="28"/>
      <c r="EPV45" s="28"/>
      <c r="EPW45" s="28"/>
      <c r="EPX45" s="28"/>
      <c r="EPY45" s="28"/>
      <c r="EPZ45" s="28"/>
      <c r="EQA45" s="28"/>
      <c r="EQB45" s="28"/>
      <c r="EQC45" s="28"/>
      <c r="EQD45" s="28"/>
      <c r="EQE45" s="28"/>
      <c r="EQF45" s="28"/>
      <c r="EQG45" s="28"/>
      <c r="EQH45" s="28"/>
      <c r="EQI45" s="28"/>
      <c r="EQJ45" s="28"/>
      <c r="EQK45" s="28"/>
      <c r="EQL45" s="28"/>
      <c r="EQM45" s="28"/>
      <c r="EQN45" s="28"/>
      <c r="EQO45" s="28"/>
      <c r="EQP45" s="28"/>
      <c r="EQQ45" s="28"/>
      <c r="EQR45" s="28"/>
      <c r="EQS45" s="28"/>
      <c r="EQT45" s="28"/>
      <c r="EQU45" s="28"/>
      <c r="EQV45" s="28"/>
      <c r="EQW45" s="28"/>
      <c r="EQX45" s="28"/>
      <c r="EQY45" s="28"/>
      <c r="EQZ45" s="28"/>
      <c r="ERA45" s="28"/>
      <c r="ERB45" s="28"/>
      <c r="ERC45" s="28"/>
      <c r="ERD45" s="28"/>
      <c r="ERE45" s="28"/>
      <c r="ERF45" s="28"/>
      <c r="ERG45" s="28"/>
      <c r="ERH45" s="28"/>
      <c r="ERI45" s="28"/>
      <c r="ERJ45" s="28"/>
      <c r="ERK45" s="28"/>
      <c r="ERL45" s="28"/>
      <c r="ERM45" s="28"/>
      <c r="ERN45" s="28"/>
      <c r="ERO45" s="28"/>
      <c r="ERP45" s="28"/>
      <c r="ERQ45" s="28"/>
      <c r="ERR45" s="28"/>
      <c r="ERS45" s="28"/>
      <c r="ERT45" s="28"/>
      <c r="ERU45" s="28"/>
      <c r="ERV45" s="28"/>
      <c r="ERW45" s="28"/>
      <c r="ERX45" s="28"/>
      <c r="ERY45" s="28"/>
      <c r="ERZ45" s="28"/>
      <c r="ESA45" s="28"/>
      <c r="ESB45" s="28"/>
      <c r="ESC45" s="28"/>
      <c r="ESD45" s="28"/>
      <c r="ESE45" s="28"/>
      <c r="ESF45" s="28"/>
      <c r="ESG45" s="28"/>
      <c r="ESH45" s="28"/>
      <c r="ESI45" s="28"/>
      <c r="ESJ45" s="28"/>
      <c r="ESK45" s="28"/>
      <c r="ESL45" s="28"/>
      <c r="ESM45" s="28"/>
      <c r="ESN45" s="28"/>
      <c r="ESO45" s="28"/>
      <c r="ESP45" s="28"/>
      <c r="ESQ45" s="28"/>
      <c r="ESR45" s="28"/>
      <c r="ESS45" s="28"/>
      <c r="EST45" s="28"/>
      <c r="ESU45" s="28"/>
      <c r="ESV45" s="28"/>
      <c r="ESW45" s="28"/>
      <c r="ESX45" s="28"/>
      <c r="ESY45" s="28"/>
      <c r="ESZ45" s="28"/>
      <c r="ETA45" s="28"/>
      <c r="ETB45" s="28"/>
      <c r="ETC45" s="28"/>
      <c r="ETD45" s="28"/>
      <c r="ETE45" s="28"/>
      <c r="ETF45" s="28"/>
      <c r="ETG45" s="28"/>
      <c r="ETH45" s="28"/>
      <c r="ETI45" s="28"/>
      <c r="ETJ45" s="28"/>
      <c r="ETK45" s="28"/>
      <c r="ETL45" s="28"/>
      <c r="ETM45" s="28"/>
      <c r="ETN45" s="28"/>
      <c r="ETO45" s="28"/>
      <c r="ETP45" s="28"/>
      <c r="ETQ45" s="28"/>
      <c r="ETR45" s="28"/>
      <c r="ETS45" s="28"/>
      <c r="ETT45" s="28"/>
      <c r="ETU45" s="28"/>
      <c r="ETV45" s="28"/>
      <c r="ETW45" s="28"/>
      <c r="ETX45" s="28"/>
      <c r="ETY45" s="28"/>
      <c r="ETZ45" s="28"/>
      <c r="EUA45" s="28"/>
      <c r="EUB45" s="28"/>
      <c r="EUC45" s="28"/>
      <c r="EUD45" s="28"/>
      <c r="EUE45" s="28"/>
      <c r="EUF45" s="28"/>
      <c r="EUG45" s="28"/>
      <c r="EUH45" s="28"/>
      <c r="EUI45" s="28"/>
      <c r="EUJ45" s="28"/>
      <c r="EUK45" s="28"/>
      <c r="EUL45" s="28"/>
      <c r="EUM45" s="28"/>
      <c r="EUN45" s="28"/>
      <c r="EUO45" s="28"/>
      <c r="EUP45" s="28"/>
      <c r="EUQ45" s="28"/>
      <c r="EUR45" s="28"/>
      <c r="EUS45" s="28"/>
      <c r="EUT45" s="28"/>
      <c r="EUU45" s="28"/>
      <c r="EUV45" s="28"/>
      <c r="EUW45" s="28"/>
      <c r="EUX45" s="28"/>
      <c r="EUY45" s="28"/>
      <c r="EUZ45" s="28"/>
      <c r="EVA45" s="28"/>
      <c r="EVB45" s="28"/>
      <c r="EVC45" s="28"/>
      <c r="EVD45" s="28"/>
      <c r="EVE45" s="28"/>
      <c r="EVF45" s="28"/>
      <c r="EVG45" s="28"/>
      <c r="EVH45" s="28"/>
      <c r="EVI45" s="28"/>
      <c r="EVJ45" s="28"/>
      <c r="EVK45" s="28"/>
      <c r="EVL45" s="28"/>
      <c r="EVM45" s="28"/>
      <c r="EVN45" s="28"/>
      <c r="EVO45" s="28"/>
      <c r="EVP45" s="28"/>
      <c r="EVQ45" s="28"/>
      <c r="EVR45" s="28"/>
      <c r="EVS45" s="28"/>
      <c r="EVT45" s="28"/>
      <c r="EVU45" s="28"/>
      <c r="EVV45" s="28"/>
      <c r="EVW45" s="28"/>
      <c r="EVX45" s="28"/>
      <c r="EVY45" s="28"/>
      <c r="EVZ45" s="28"/>
      <c r="EWA45" s="28"/>
      <c r="EWB45" s="28"/>
      <c r="EWC45" s="28"/>
      <c r="EWD45" s="28"/>
      <c r="EWE45" s="28"/>
      <c r="EWF45" s="28"/>
      <c r="EWG45" s="28"/>
      <c r="EWH45" s="28"/>
      <c r="EWI45" s="28"/>
      <c r="EWJ45" s="28"/>
      <c r="EWK45" s="28"/>
      <c r="EWL45" s="28"/>
      <c r="EWM45" s="28"/>
      <c r="EWN45" s="28"/>
      <c r="EWO45" s="28"/>
      <c r="EWP45" s="28"/>
      <c r="EWQ45" s="28"/>
      <c r="EWR45" s="28"/>
      <c r="EWS45" s="28"/>
      <c r="EWT45" s="28"/>
      <c r="EWU45" s="28"/>
      <c r="EWV45" s="28"/>
      <c r="EWW45" s="28"/>
      <c r="EWX45" s="28"/>
      <c r="EWY45" s="28"/>
      <c r="EWZ45" s="28"/>
      <c r="EXA45" s="28"/>
      <c r="EXB45" s="28"/>
      <c r="EXC45" s="28"/>
      <c r="EXD45" s="28"/>
      <c r="EXE45" s="28"/>
      <c r="EXF45" s="28"/>
      <c r="EXG45" s="28"/>
      <c r="EXH45" s="28"/>
      <c r="EXI45" s="28"/>
      <c r="EXJ45" s="28"/>
      <c r="EXK45" s="28"/>
      <c r="EXL45" s="28"/>
      <c r="EXM45" s="28"/>
      <c r="EXN45" s="28"/>
      <c r="EXO45" s="28"/>
      <c r="EXP45" s="28"/>
      <c r="EXQ45" s="28"/>
      <c r="EXR45" s="28"/>
      <c r="EXS45" s="28"/>
      <c r="EXT45" s="28"/>
      <c r="EXU45" s="28"/>
      <c r="EXV45" s="28"/>
      <c r="EXW45" s="28"/>
      <c r="EXX45" s="28"/>
      <c r="EXY45" s="28"/>
      <c r="EXZ45" s="28"/>
      <c r="EYA45" s="28"/>
      <c r="EYB45" s="28"/>
      <c r="EYC45" s="28"/>
      <c r="EYD45" s="28"/>
      <c r="EYE45" s="28"/>
      <c r="EYF45" s="28"/>
      <c r="EYG45" s="28"/>
      <c r="EYH45" s="28"/>
      <c r="EYI45" s="28"/>
      <c r="EYJ45" s="28"/>
      <c r="EYK45" s="28"/>
      <c r="EYL45" s="28"/>
      <c r="EYM45" s="28"/>
      <c r="EYN45" s="28"/>
      <c r="EYO45" s="28"/>
      <c r="EYP45" s="28"/>
      <c r="EYQ45" s="28"/>
      <c r="EYR45" s="28"/>
      <c r="EYS45" s="28"/>
      <c r="EYT45" s="28"/>
      <c r="EYU45" s="28"/>
      <c r="EYV45" s="28"/>
      <c r="EYW45" s="28"/>
      <c r="EYX45" s="28"/>
      <c r="EYY45" s="28"/>
      <c r="EYZ45" s="28"/>
      <c r="EZA45" s="28"/>
      <c r="EZB45" s="28"/>
      <c r="EZC45" s="28"/>
      <c r="EZD45" s="28"/>
      <c r="EZE45" s="28"/>
      <c r="EZF45" s="28"/>
      <c r="EZG45" s="28"/>
      <c r="EZH45" s="28"/>
      <c r="EZI45" s="28"/>
      <c r="EZJ45" s="28"/>
      <c r="EZK45" s="28"/>
      <c r="EZL45" s="28"/>
      <c r="EZM45" s="28"/>
      <c r="EZN45" s="28"/>
      <c r="EZO45" s="28"/>
      <c r="EZP45" s="28"/>
      <c r="EZQ45" s="28"/>
      <c r="EZR45" s="28"/>
      <c r="EZS45" s="28"/>
      <c r="EZT45" s="28"/>
      <c r="EZU45" s="28"/>
      <c r="EZV45" s="28"/>
      <c r="EZW45" s="28"/>
      <c r="EZX45" s="28"/>
      <c r="EZY45" s="28"/>
      <c r="EZZ45" s="28"/>
      <c r="FAA45" s="28"/>
      <c r="FAB45" s="28"/>
      <c r="FAC45" s="28"/>
      <c r="FAD45" s="28"/>
      <c r="FAE45" s="28"/>
      <c r="FAF45" s="28"/>
      <c r="FAG45" s="28"/>
      <c r="FAH45" s="28"/>
      <c r="FAI45" s="28"/>
      <c r="FAJ45" s="28"/>
      <c r="FAK45" s="28"/>
      <c r="FAL45" s="28"/>
      <c r="FAM45" s="28"/>
      <c r="FAN45" s="28"/>
      <c r="FAO45" s="28"/>
      <c r="FAP45" s="28"/>
      <c r="FAQ45" s="28"/>
      <c r="FAR45" s="28"/>
      <c r="FAS45" s="28"/>
      <c r="FAT45" s="28"/>
      <c r="FAU45" s="28"/>
      <c r="FAV45" s="28"/>
      <c r="FAW45" s="28"/>
      <c r="FAX45" s="28"/>
      <c r="FAY45" s="28"/>
      <c r="FAZ45" s="28"/>
      <c r="FBA45" s="28"/>
      <c r="FBB45" s="28"/>
      <c r="FBC45" s="28"/>
      <c r="FBD45" s="28"/>
      <c r="FBE45" s="28"/>
      <c r="FBF45" s="28"/>
      <c r="FBG45" s="28"/>
      <c r="FBH45" s="28"/>
      <c r="FBI45" s="28"/>
      <c r="FBJ45" s="28"/>
      <c r="FBK45" s="28"/>
      <c r="FBL45" s="28"/>
      <c r="FBM45" s="28"/>
      <c r="FBN45" s="28"/>
      <c r="FBO45" s="28"/>
      <c r="FBP45" s="28"/>
      <c r="FBQ45" s="28"/>
      <c r="FBR45" s="28"/>
      <c r="FBS45" s="28"/>
      <c r="FBT45" s="28"/>
      <c r="FBU45" s="28"/>
      <c r="FBV45" s="28"/>
      <c r="FBW45" s="28"/>
      <c r="FBX45" s="28"/>
      <c r="FBY45" s="28"/>
      <c r="FBZ45" s="28"/>
      <c r="FCA45" s="28"/>
      <c r="FCB45" s="28"/>
      <c r="FCC45" s="28"/>
      <c r="FCD45" s="28"/>
      <c r="FCE45" s="28"/>
      <c r="FCF45" s="28"/>
      <c r="FCG45" s="28"/>
      <c r="FCH45" s="28"/>
      <c r="FCI45" s="28"/>
      <c r="FCJ45" s="28"/>
      <c r="FCK45" s="28"/>
      <c r="FCL45" s="28"/>
      <c r="FCM45" s="28"/>
      <c r="FCN45" s="28"/>
      <c r="FCO45" s="28"/>
      <c r="FCP45" s="28"/>
      <c r="FCQ45" s="28"/>
      <c r="FCR45" s="28"/>
      <c r="FCS45" s="28"/>
      <c r="FCT45" s="28"/>
      <c r="FCU45" s="28"/>
      <c r="FCV45" s="28"/>
      <c r="FCW45" s="28"/>
      <c r="FCX45" s="28"/>
      <c r="FCY45" s="28"/>
      <c r="FCZ45" s="28"/>
      <c r="FDA45" s="28"/>
      <c r="FDB45" s="28"/>
      <c r="FDC45" s="28"/>
      <c r="FDD45" s="28"/>
      <c r="FDE45" s="28"/>
      <c r="FDF45" s="28"/>
      <c r="FDG45" s="28"/>
      <c r="FDH45" s="28"/>
      <c r="FDI45" s="28"/>
      <c r="FDJ45" s="28"/>
      <c r="FDK45" s="28"/>
      <c r="FDL45" s="28"/>
      <c r="FDM45" s="28"/>
      <c r="FDN45" s="28"/>
      <c r="FDO45" s="28"/>
      <c r="FDP45" s="28"/>
      <c r="FDQ45" s="28"/>
      <c r="FDR45" s="28"/>
      <c r="FDS45" s="28"/>
      <c r="FDT45" s="28"/>
      <c r="FDU45" s="28"/>
      <c r="FDV45" s="28"/>
      <c r="FDW45" s="28"/>
      <c r="FDX45" s="28"/>
      <c r="FDY45" s="28"/>
      <c r="FDZ45" s="28"/>
      <c r="FEA45" s="28"/>
      <c r="FEB45" s="28"/>
      <c r="FEC45" s="28"/>
      <c r="FED45" s="28"/>
      <c r="FEE45" s="28"/>
      <c r="FEF45" s="28"/>
      <c r="FEG45" s="28"/>
      <c r="FEH45" s="28"/>
      <c r="FEI45" s="28"/>
      <c r="FEJ45" s="28"/>
      <c r="FEK45" s="28"/>
      <c r="FEL45" s="28"/>
      <c r="FEM45" s="28"/>
      <c r="FEN45" s="28"/>
      <c r="FEO45" s="28"/>
      <c r="FEP45" s="28"/>
      <c r="FEQ45" s="28"/>
      <c r="FER45" s="28"/>
      <c r="FES45" s="28"/>
      <c r="FET45" s="28"/>
      <c r="FEU45" s="28"/>
      <c r="FEV45" s="28"/>
      <c r="FEW45" s="28"/>
      <c r="FEX45" s="28"/>
      <c r="FEY45" s="28"/>
      <c r="FEZ45" s="28"/>
      <c r="FFA45" s="28"/>
      <c r="FFB45" s="28"/>
      <c r="FFC45" s="28"/>
      <c r="FFD45" s="28"/>
      <c r="FFE45" s="28"/>
      <c r="FFF45" s="28"/>
      <c r="FFG45" s="28"/>
      <c r="FFH45" s="28"/>
      <c r="FFI45" s="28"/>
      <c r="FFJ45" s="28"/>
      <c r="FFK45" s="28"/>
      <c r="FFL45" s="28"/>
      <c r="FFM45" s="28"/>
      <c r="FFN45" s="28"/>
      <c r="FFO45" s="28"/>
      <c r="FFP45" s="28"/>
      <c r="FFQ45" s="28"/>
      <c r="FFR45" s="28"/>
      <c r="FFS45" s="28"/>
      <c r="FFT45" s="28"/>
      <c r="FFU45" s="28"/>
      <c r="FFV45" s="28"/>
      <c r="FFW45" s="28"/>
      <c r="FFX45" s="28"/>
      <c r="FFY45" s="28"/>
      <c r="FFZ45" s="28"/>
      <c r="FGA45" s="28"/>
      <c r="FGB45" s="28"/>
      <c r="FGC45" s="28"/>
      <c r="FGD45" s="28"/>
      <c r="FGE45" s="28"/>
      <c r="FGF45" s="28"/>
      <c r="FGG45" s="28"/>
      <c r="FGH45" s="28"/>
      <c r="FGI45" s="28"/>
      <c r="FGJ45" s="28"/>
      <c r="FGK45" s="28"/>
      <c r="FGL45" s="28"/>
      <c r="FGM45" s="28"/>
      <c r="FGN45" s="28"/>
      <c r="FGO45" s="28"/>
      <c r="FGP45" s="28"/>
      <c r="FGQ45" s="28"/>
      <c r="FGR45" s="28"/>
      <c r="FGS45" s="28"/>
      <c r="FGT45" s="28"/>
      <c r="FGU45" s="28"/>
      <c r="FGV45" s="28"/>
      <c r="FGW45" s="28"/>
      <c r="FGX45" s="28"/>
      <c r="FGY45" s="28"/>
      <c r="FGZ45" s="28"/>
      <c r="FHA45" s="28"/>
      <c r="FHB45" s="28"/>
      <c r="FHC45" s="28"/>
      <c r="FHD45" s="28"/>
      <c r="FHE45" s="28"/>
      <c r="FHF45" s="28"/>
      <c r="FHG45" s="28"/>
      <c r="FHH45" s="28"/>
      <c r="FHI45" s="28"/>
      <c r="FHJ45" s="28"/>
      <c r="FHK45" s="28"/>
      <c r="FHL45" s="28"/>
      <c r="FHM45" s="28"/>
      <c r="FHN45" s="28"/>
      <c r="FHO45" s="28"/>
      <c r="FHP45" s="28"/>
      <c r="FHQ45" s="28"/>
      <c r="FHR45" s="28"/>
      <c r="FHS45" s="28"/>
      <c r="FHT45" s="28"/>
      <c r="FHU45" s="28"/>
      <c r="FHV45" s="28"/>
      <c r="FHW45" s="28"/>
      <c r="FHX45" s="28"/>
      <c r="FHY45" s="28"/>
      <c r="FHZ45" s="28"/>
      <c r="FIA45" s="28"/>
      <c r="FIB45" s="28"/>
      <c r="FIC45" s="28"/>
      <c r="FID45" s="28"/>
      <c r="FIE45" s="28"/>
      <c r="FIF45" s="28"/>
      <c r="FIG45" s="28"/>
      <c r="FIH45" s="28"/>
      <c r="FII45" s="28"/>
      <c r="FIJ45" s="28"/>
      <c r="FIK45" s="28"/>
      <c r="FIL45" s="28"/>
      <c r="FIM45" s="28"/>
      <c r="FIN45" s="28"/>
      <c r="FIO45" s="28"/>
      <c r="FIP45" s="28"/>
      <c r="FIQ45" s="28"/>
      <c r="FIR45" s="28"/>
      <c r="FIS45" s="28"/>
      <c r="FIT45" s="28"/>
      <c r="FIU45" s="28"/>
      <c r="FIV45" s="28"/>
      <c r="FIW45" s="28"/>
      <c r="FIX45" s="28"/>
      <c r="FIY45" s="28"/>
      <c r="FIZ45" s="28"/>
      <c r="FJA45" s="28"/>
      <c r="FJB45" s="28"/>
      <c r="FJC45" s="28"/>
      <c r="FJD45" s="28"/>
      <c r="FJE45" s="28"/>
      <c r="FJF45" s="28"/>
      <c r="FJG45" s="28"/>
      <c r="FJH45" s="28"/>
      <c r="FJI45" s="28"/>
      <c r="FJJ45" s="28"/>
      <c r="FJK45" s="28"/>
      <c r="FJL45" s="28"/>
      <c r="FJM45" s="28"/>
      <c r="FJN45" s="28"/>
      <c r="FJO45" s="28"/>
      <c r="FJP45" s="28"/>
      <c r="FJQ45" s="28"/>
      <c r="FJR45" s="28"/>
      <c r="FJS45" s="28"/>
      <c r="FJT45" s="28"/>
      <c r="FJU45" s="28"/>
      <c r="FJV45" s="28"/>
      <c r="FJW45" s="28"/>
      <c r="FJX45" s="28"/>
      <c r="FJY45" s="28"/>
      <c r="FJZ45" s="28"/>
      <c r="FKA45" s="28"/>
      <c r="FKB45" s="28"/>
      <c r="FKC45" s="28"/>
      <c r="FKD45" s="28"/>
      <c r="FKE45" s="28"/>
      <c r="FKF45" s="28"/>
      <c r="FKG45" s="28"/>
      <c r="FKH45" s="28"/>
      <c r="FKI45" s="28"/>
      <c r="FKJ45" s="28"/>
      <c r="FKK45" s="28"/>
      <c r="FKL45" s="28"/>
      <c r="FKM45" s="28"/>
      <c r="FKN45" s="28"/>
      <c r="FKO45" s="28"/>
      <c r="FKP45" s="28"/>
      <c r="FKQ45" s="28"/>
      <c r="FKR45" s="28"/>
      <c r="FKS45" s="28"/>
      <c r="FKT45" s="28"/>
      <c r="FKU45" s="28"/>
      <c r="FKV45" s="28"/>
      <c r="FKW45" s="28"/>
      <c r="FKX45" s="28"/>
      <c r="FKY45" s="28"/>
      <c r="FKZ45" s="28"/>
      <c r="FLA45" s="28"/>
      <c r="FLB45" s="28"/>
      <c r="FLC45" s="28"/>
      <c r="FLD45" s="28"/>
      <c r="FLE45" s="28"/>
      <c r="FLF45" s="28"/>
      <c r="FLG45" s="28"/>
      <c r="FLH45" s="28"/>
      <c r="FLI45" s="28"/>
      <c r="FLJ45" s="28"/>
      <c r="FLK45" s="28"/>
      <c r="FLL45" s="28"/>
      <c r="FLM45" s="28"/>
      <c r="FLN45" s="28"/>
      <c r="FLO45" s="28"/>
      <c r="FLP45" s="28"/>
      <c r="FLQ45" s="28"/>
      <c r="FLR45" s="28"/>
      <c r="FLS45" s="28"/>
      <c r="FLT45" s="28"/>
      <c r="FLU45" s="28"/>
      <c r="FLV45" s="28"/>
      <c r="FLW45" s="28"/>
      <c r="FLX45" s="28"/>
      <c r="FLY45" s="28"/>
      <c r="FLZ45" s="28"/>
      <c r="FMA45" s="28"/>
      <c r="FMB45" s="28"/>
      <c r="FMC45" s="28"/>
      <c r="FMD45" s="28"/>
      <c r="FME45" s="28"/>
      <c r="FMF45" s="28"/>
      <c r="FMG45" s="28"/>
      <c r="FMH45" s="28"/>
      <c r="FMI45" s="28"/>
      <c r="FMJ45" s="28"/>
      <c r="FMK45" s="28"/>
      <c r="FML45" s="28"/>
      <c r="FMM45" s="28"/>
      <c r="FMN45" s="28"/>
      <c r="FMO45" s="28"/>
      <c r="FMP45" s="28"/>
      <c r="FMQ45" s="28"/>
      <c r="FMR45" s="28"/>
      <c r="FMS45" s="28"/>
      <c r="FMT45" s="28"/>
      <c r="FMU45" s="28"/>
      <c r="FMV45" s="28"/>
      <c r="FMW45" s="28"/>
      <c r="FMX45" s="28"/>
      <c r="FMY45" s="28"/>
      <c r="FMZ45" s="28"/>
      <c r="FNA45" s="28"/>
      <c r="FNB45" s="28"/>
      <c r="FNC45" s="28"/>
      <c r="FND45" s="28"/>
      <c r="FNE45" s="28"/>
      <c r="FNF45" s="28"/>
      <c r="FNG45" s="28"/>
      <c r="FNH45" s="28"/>
      <c r="FNI45" s="28"/>
      <c r="FNJ45" s="28"/>
      <c r="FNK45" s="28"/>
      <c r="FNL45" s="28"/>
      <c r="FNM45" s="28"/>
      <c r="FNN45" s="28"/>
      <c r="FNO45" s="28"/>
      <c r="FNP45" s="28"/>
      <c r="FNQ45" s="28"/>
      <c r="FNR45" s="28"/>
      <c r="FNS45" s="28"/>
      <c r="FNT45" s="28"/>
      <c r="FNU45" s="28"/>
      <c r="FNV45" s="28"/>
      <c r="FNW45" s="28"/>
      <c r="FNX45" s="28"/>
      <c r="FNY45" s="28"/>
      <c r="FNZ45" s="28"/>
      <c r="FOA45" s="28"/>
      <c r="FOB45" s="28"/>
      <c r="FOC45" s="28"/>
      <c r="FOD45" s="28"/>
      <c r="FOE45" s="28"/>
      <c r="FOF45" s="28"/>
      <c r="FOG45" s="28"/>
      <c r="FOH45" s="28"/>
      <c r="FOI45" s="28"/>
      <c r="FOJ45" s="28"/>
      <c r="FOK45" s="28"/>
      <c r="FOL45" s="28"/>
      <c r="FOM45" s="28"/>
      <c r="FON45" s="28"/>
      <c r="FOO45" s="28"/>
      <c r="FOP45" s="28"/>
      <c r="FOQ45" s="28"/>
      <c r="FOR45" s="28"/>
      <c r="FOS45" s="28"/>
      <c r="FOT45" s="28"/>
      <c r="FOU45" s="28"/>
      <c r="FOV45" s="28"/>
      <c r="FOW45" s="28"/>
      <c r="FOX45" s="28"/>
      <c r="FOY45" s="28"/>
      <c r="FOZ45" s="28"/>
      <c r="FPA45" s="28"/>
      <c r="FPB45" s="28"/>
      <c r="FPC45" s="28"/>
      <c r="FPD45" s="28"/>
      <c r="FPE45" s="28"/>
      <c r="FPF45" s="28"/>
      <c r="FPG45" s="28"/>
      <c r="FPH45" s="28"/>
      <c r="FPI45" s="28"/>
      <c r="FPJ45" s="28"/>
      <c r="FPK45" s="28"/>
      <c r="FPL45" s="28"/>
      <c r="FPM45" s="28"/>
      <c r="FPN45" s="28"/>
      <c r="FPO45" s="28"/>
      <c r="FPP45" s="28"/>
      <c r="FPQ45" s="28"/>
      <c r="FPR45" s="28"/>
      <c r="FPS45" s="28"/>
      <c r="FPT45" s="28"/>
      <c r="FPU45" s="28"/>
      <c r="FPV45" s="28"/>
      <c r="FPW45" s="28"/>
      <c r="FPX45" s="28"/>
      <c r="FPY45" s="28"/>
      <c r="FPZ45" s="28"/>
      <c r="FQA45" s="28"/>
      <c r="FQB45" s="28"/>
      <c r="FQC45" s="28"/>
      <c r="FQD45" s="28"/>
      <c r="FQE45" s="28"/>
      <c r="FQF45" s="28"/>
      <c r="FQG45" s="28"/>
      <c r="FQH45" s="28"/>
      <c r="FQI45" s="28"/>
      <c r="FQJ45" s="28"/>
      <c r="FQK45" s="28"/>
      <c r="FQL45" s="28"/>
      <c r="FQM45" s="28"/>
      <c r="FQN45" s="28"/>
      <c r="FQO45" s="28"/>
      <c r="FQP45" s="28"/>
      <c r="FQQ45" s="28"/>
      <c r="FQR45" s="28"/>
      <c r="FQS45" s="28"/>
      <c r="FQT45" s="28"/>
      <c r="FQU45" s="28"/>
      <c r="FQV45" s="28"/>
      <c r="FQW45" s="28"/>
      <c r="FQX45" s="28"/>
      <c r="FQY45" s="28"/>
      <c r="FQZ45" s="28"/>
      <c r="FRA45" s="28"/>
      <c r="FRB45" s="28"/>
      <c r="FRC45" s="28"/>
      <c r="FRD45" s="28"/>
      <c r="FRE45" s="28"/>
      <c r="FRF45" s="28"/>
      <c r="FRG45" s="28"/>
      <c r="FRH45" s="28"/>
      <c r="FRI45" s="28"/>
      <c r="FRJ45" s="28"/>
      <c r="FRK45" s="28"/>
      <c r="FRL45" s="28"/>
      <c r="FRM45" s="28"/>
      <c r="FRN45" s="28"/>
      <c r="FRO45" s="28"/>
      <c r="FRP45" s="28"/>
      <c r="FRQ45" s="28"/>
      <c r="FRR45" s="28"/>
      <c r="FRS45" s="28"/>
      <c r="FRT45" s="28"/>
      <c r="FRU45" s="28"/>
      <c r="FRV45" s="28"/>
      <c r="FRW45" s="28"/>
      <c r="FRX45" s="28"/>
      <c r="FRY45" s="28"/>
      <c r="FRZ45" s="28"/>
      <c r="FSA45" s="28"/>
      <c r="FSB45" s="28"/>
      <c r="FSC45" s="28"/>
      <c r="FSD45" s="28"/>
      <c r="FSE45" s="28"/>
      <c r="FSF45" s="28"/>
      <c r="FSG45" s="28"/>
      <c r="FSH45" s="28"/>
      <c r="FSI45" s="28"/>
      <c r="FSJ45" s="28"/>
      <c r="FSK45" s="28"/>
      <c r="FSL45" s="28"/>
      <c r="FSM45" s="28"/>
      <c r="FSN45" s="28"/>
      <c r="FSO45" s="28"/>
      <c r="FSP45" s="28"/>
      <c r="FSQ45" s="28"/>
      <c r="FSR45" s="28"/>
      <c r="FSS45" s="28"/>
      <c r="FST45" s="28"/>
      <c r="FSU45" s="28"/>
      <c r="FSV45" s="28"/>
      <c r="FSW45" s="28"/>
      <c r="FSX45" s="28"/>
      <c r="FSY45" s="28"/>
      <c r="FSZ45" s="28"/>
      <c r="FTA45" s="28"/>
      <c r="FTB45" s="28"/>
      <c r="FTC45" s="28"/>
      <c r="FTD45" s="28"/>
      <c r="FTE45" s="28"/>
      <c r="FTF45" s="28"/>
      <c r="FTG45" s="28"/>
      <c r="FTH45" s="28"/>
      <c r="FTI45" s="28"/>
      <c r="FTJ45" s="28"/>
      <c r="FTK45" s="28"/>
      <c r="FTL45" s="28"/>
      <c r="FTM45" s="28"/>
      <c r="FTN45" s="28"/>
      <c r="FTO45" s="28"/>
      <c r="FTP45" s="28"/>
      <c r="FTQ45" s="28"/>
      <c r="FTR45" s="28"/>
      <c r="FTS45" s="28"/>
      <c r="FTT45" s="28"/>
      <c r="FTU45" s="28"/>
      <c r="FTV45" s="28"/>
      <c r="FTW45" s="28"/>
      <c r="FTX45" s="28"/>
      <c r="FTY45" s="28"/>
      <c r="FTZ45" s="28"/>
      <c r="FUA45" s="28"/>
      <c r="FUB45" s="28"/>
      <c r="FUC45" s="28"/>
      <c r="FUD45" s="28"/>
      <c r="FUE45" s="28"/>
      <c r="FUF45" s="28"/>
      <c r="FUG45" s="28"/>
      <c r="FUH45" s="28"/>
      <c r="FUI45" s="28"/>
      <c r="FUJ45" s="28"/>
      <c r="FUK45" s="28"/>
      <c r="FUL45" s="28"/>
      <c r="FUM45" s="28"/>
      <c r="FUN45" s="28"/>
      <c r="FUO45" s="28"/>
      <c r="FUP45" s="28"/>
      <c r="FUQ45" s="28"/>
      <c r="FUR45" s="28"/>
      <c r="FUS45" s="28"/>
      <c r="FUT45" s="28"/>
      <c r="FUU45" s="28"/>
      <c r="FUV45" s="28"/>
      <c r="FUW45" s="28"/>
      <c r="FUX45" s="28"/>
      <c r="FUY45" s="28"/>
      <c r="FUZ45" s="28"/>
      <c r="FVA45" s="28"/>
      <c r="FVB45" s="28"/>
      <c r="FVC45" s="28"/>
      <c r="FVD45" s="28"/>
      <c r="FVE45" s="28"/>
      <c r="FVF45" s="28"/>
      <c r="FVG45" s="28"/>
      <c r="FVH45" s="28"/>
      <c r="FVI45" s="28"/>
      <c r="FVJ45" s="28"/>
      <c r="FVK45" s="28"/>
      <c r="FVL45" s="28"/>
      <c r="FVM45" s="28"/>
      <c r="FVN45" s="28"/>
      <c r="FVO45" s="28"/>
      <c r="FVP45" s="28"/>
      <c r="FVQ45" s="28"/>
      <c r="FVR45" s="28"/>
      <c r="FVS45" s="28"/>
      <c r="FVT45" s="28"/>
      <c r="FVU45" s="28"/>
      <c r="FVV45" s="28"/>
      <c r="FVW45" s="28"/>
      <c r="FVX45" s="28"/>
      <c r="FVY45" s="28"/>
      <c r="FVZ45" s="28"/>
      <c r="FWA45" s="28"/>
      <c r="FWB45" s="28"/>
      <c r="FWC45" s="28"/>
      <c r="FWD45" s="28"/>
      <c r="FWE45" s="28"/>
      <c r="FWF45" s="28"/>
      <c r="FWG45" s="28"/>
      <c r="FWH45" s="28"/>
      <c r="FWI45" s="28"/>
      <c r="FWJ45" s="28"/>
      <c r="FWK45" s="28"/>
      <c r="FWL45" s="28"/>
      <c r="FWM45" s="28"/>
      <c r="FWN45" s="28"/>
      <c r="FWO45" s="28"/>
      <c r="FWP45" s="28"/>
      <c r="FWQ45" s="28"/>
      <c r="FWR45" s="28"/>
      <c r="FWS45" s="28"/>
      <c r="FWT45" s="28"/>
      <c r="FWU45" s="28"/>
      <c r="FWV45" s="28"/>
      <c r="FWW45" s="28"/>
      <c r="FWX45" s="28"/>
      <c r="FWY45" s="28"/>
      <c r="FWZ45" s="28"/>
      <c r="FXA45" s="28"/>
      <c r="FXB45" s="28"/>
      <c r="FXC45" s="28"/>
      <c r="FXD45" s="28"/>
      <c r="FXE45" s="28"/>
      <c r="FXF45" s="28"/>
      <c r="FXG45" s="28"/>
      <c r="FXH45" s="28"/>
      <c r="FXI45" s="28"/>
      <c r="FXJ45" s="28"/>
      <c r="FXK45" s="28"/>
      <c r="FXL45" s="28"/>
      <c r="FXM45" s="28"/>
      <c r="FXN45" s="28"/>
      <c r="FXO45" s="28"/>
      <c r="FXP45" s="28"/>
      <c r="FXQ45" s="28"/>
      <c r="FXR45" s="28"/>
      <c r="FXS45" s="28"/>
      <c r="FXT45" s="28"/>
      <c r="FXU45" s="28"/>
      <c r="FXV45" s="28"/>
      <c r="FXW45" s="28"/>
      <c r="FXX45" s="28"/>
      <c r="FXY45" s="28"/>
      <c r="FXZ45" s="28"/>
      <c r="FYA45" s="28"/>
      <c r="FYB45" s="28"/>
      <c r="FYC45" s="28"/>
      <c r="FYD45" s="28"/>
      <c r="FYE45" s="28"/>
      <c r="FYF45" s="28"/>
      <c r="FYG45" s="28"/>
      <c r="FYH45" s="28"/>
      <c r="FYI45" s="28"/>
      <c r="FYJ45" s="28"/>
      <c r="FYK45" s="28"/>
      <c r="FYL45" s="28"/>
      <c r="FYM45" s="28"/>
      <c r="FYN45" s="28"/>
      <c r="FYO45" s="28"/>
      <c r="FYP45" s="28"/>
      <c r="FYQ45" s="28"/>
      <c r="FYR45" s="28"/>
      <c r="FYS45" s="28"/>
      <c r="FYT45" s="28"/>
      <c r="FYU45" s="28"/>
      <c r="FYV45" s="28"/>
      <c r="FYW45" s="28"/>
      <c r="FYX45" s="28"/>
      <c r="FYY45" s="28"/>
      <c r="FYZ45" s="28"/>
      <c r="FZA45" s="28"/>
      <c r="FZB45" s="28"/>
      <c r="FZC45" s="28"/>
      <c r="FZD45" s="28"/>
      <c r="FZE45" s="28"/>
      <c r="FZF45" s="28"/>
      <c r="FZG45" s="28"/>
      <c r="FZH45" s="28"/>
      <c r="FZI45" s="28"/>
      <c r="FZJ45" s="28"/>
      <c r="FZK45" s="28"/>
      <c r="FZL45" s="28"/>
      <c r="FZM45" s="28"/>
      <c r="FZN45" s="28"/>
      <c r="FZO45" s="28"/>
      <c r="FZP45" s="28"/>
      <c r="FZQ45" s="28"/>
      <c r="FZR45" s="28"/>
      <c r="FZS45" s="28"/>
      <c r="FZT45" s="28"/>
      <c r="FZU45" s="28"/>
      <c r="FZV45" s="28"/>
      <c r="FZW45" s="28"/>
      <c r="FZX45" s="28"/>
      <c r="FZY45" s="28"/>
      <c r="FZZ45" s="28"/>
      <c r="GAA45" s="28"/>
      <c r="GAB45" s="28"/>
      <c r="GAC45" s="28"/>
      <c r="GAD45" s="28"/>
      <c r="GAE45" s="28"/>
      <c r="GAF45" s="28"/>
      <c r="GAG45" s="28"/>
      <c r="GAH45" s="28"/>
      <c r="GAI45" s="28"/>
      <c r="GAJ45" s="28"/>
      <c r="GAK45" s="28"/>
      <c r="GAL45" s="28"/>
      <c r="GAM45" s="28"/>
      <c r="GAN45" s="28"/>
      <c r="GAO45" s="28"/>
      <c r="GAP45" s="28"/>
      <c r="GAQ45" s="28"/>
      <c r="GAR45" s="28"/>
      <c r="GAS45" s="28"/>
      <c r="GAT45" s="28"/>
      <c r="GAU45" s="28"/>
      <c r="GAV45" s="28"/>
      <c r="GAW45" s="28"/>
      <c r="GAX45" s="28"/>
      <c r="GAY45" s="28"/>
      <c r="GAZ45" s="28"/>
      <c r="GBA45" s="28"/>
      <c r="GBB45" s="28"/>
      <c r="GBC45" s="28"/>
      <c r="GBD45" s="28"/>
      <c r="GBE45" s="28"/>
      <c r="GBF45" s="28"/>
      <c r="GBG45" s="28"/>
      <c r="GBH45" s="28"/>
      <c r="GBI45" s="28"/>
      <c r="GBJ45" s="28"/>
      <c r="GBK45" s="28"/>
      <c r="GBL45" s="28"/>
      <c r="GBM45" s="28"/>
      <c r="GBN45" s="28"/>
      <c r="GBO45" s="28"/>
      <c r="GBP45" s="28"/>
      <c r="GBQ45" s="28"/>
      <c r="GBR45" s="28"/>
      <c r="GBS45" s="28"/>
      <c r="GBT45" s="28"/>
      <c r="GBU45" s="28"/>
      <c r="GBV45" s="28"/>
      <c r="GBW45" s="28"/>
      <c r="GBX45" s="28"/>
      <c r="GBY45" s="28"/>
      <c r="GBZ45" s="28"/>
      <c r="GCA45" s="28"/>
      <c r="GCB45" s="28"/>
      <c r="GCC45" s="28"/>
      <c r="GCD45" s="28"/>
      <c r="GCE45" s="28"/>
      <c r="GCF45" s="28"/>
      <c r="GCG45" s="28"/>
      <c r="GCH45" s="28"/>
      <c r="GCI45" s="28"/>
      <c r="GCJ45" s="28"/>
      <c r="GCK45" s="28"/>
      <c r="GCL45" s="28"/>
      <c r="GCM45" s="28"/>
      <c r="GCN45" s="28"/>
      <c r="GCO45" s="28"/>
      <c r="GCP45" s="28"/>
      <c r="GCQ45" s="28"/>
      <c r="GCR45" s="28"/>
      <c r="GCS45" s="28"/>
      <c r="GCT45" s="28"/>
      <c r="GCU45" s="28"/>
      <c r="GCV45" s="28"/>
      <c r="GCW45" s="28"/>
      <c r="GCX45" s="28"/>
      <c r="GCY45" s="28"/>
      <c r="GCZ45" s="28"/>
      <c r="GDA45" s="28"/>
      <c r="GDB45" s="28"/>
      <c r="GDC45" s="28"/>
      <c r="GDD45" s="28"/>
      <c r="GDE45" s="28"/>
      <c r="GDF45" s="28"/>
      <c r="GDG45" s="28"/>
      <c r="GDH45" s="28"/>
      <c r="GDI45" s="28"/>
      <c r="GDJ45" s="28"/>
      <c r="GDK45" s="28"/>
      <c r="GDL45" s="28"/>
      <c r="GDM45" s="28"/>
      <c r="GDN45" s="28"/>
      <c r="GDO45" s="28"/>
      <c r="GDP45" s="28"/>
      <c r="GDQ45" s="28"/>
      <c r="GDR45" s="28"/>
      <c r="GDS45" s="28"/>
      <c r="GDT45" s="28"/>
      <c r="GDU45" s="28"/>
      <c r="GDV45" s="28"/>
      <c r="GDW45" s="28"/>
      <c r="GDX45" s="28"/>
      <c r="GDY45" s="28"/>
      <c r="GDZ45" s="28"/>
      <c r="GEA45" s="28"/>
      <c r="GEB45" s="28"/>
      <c r="GEC45" s="28"/>
      <c r="GED45" s="28"/>
      <c r="GEE45" s="28"/>
      <c r="GEF45" s="28"/>
      <c r="GEG45" s="28"/>
      <c r="GEH45" s="28"/>
      <c r="GEI45" s="28"/>
      <c r="GEJ45" s="28"/>
      <c r="GEK45" s="28"/>
      <c r="GEL45" s="28"/>
      <c r="GEM45" s="28"/>
      <c r="GEN45" s="28"/>
      <c r="GEO45" s="28"/>
      <c r="GEP45" s="28"/>
      <c r="GEQ45" s="28"/>
      <c r="GER45" s="28"/>
      <c r="GES45" s="28"/>
      <c r="GET45" s="28"/>
      <c r="GEU45" s="28"/>
      <c r="GEV45" s="28"/>
      <c r="GEW45" s="28"/>
      <c r="GEX45" s="28"/>
      <c r="GEY45" s="28"/>
      <c r="GEZ45" s="28"/>
      <c r="GFA45" s="28"/>
      <c r="GFB45" s="28"/>
      <c r="GFC45" s="28"/>
      <c r="GFD45" s="28"/>
      <c r="GFE45" s="28"/>
      <c r="GFF45" s="28"/>
      <c r="GFG45" s="28"/>
      <c r="GFH45" s="28"/>
      <c r="GFI45" s="28"/>
      <c r="GFJ45" s="28"/>
      <c r="GFK45" s="28"/>
      <c r="GFL45" s="28"/>
      <c r="GFM45" s="28"/>
      <c r="GFN45" s="28"/>
      <c r="GFO45" s="28"/>
      <c r="GFP45" s="28"/>
      <c r="GFQ45" s="28"/>
      <c r="GFR45" s="28"/>
      <c r="GFS45" s="28"/>
      <c r="GFT45" s="28"/>
      <c r="GFU45" s="28"/>
      <c r="GFV45" s="28"/>
      <c r="GFW45" s="28"/>
      <c r="GFX45" s="28"/>
      <c r="GFY45" s="28"/>
      <c r="GFZ45" s="28"/>
      <c r="GGA45" s="28"/>
      <c r="GGB45" s="28"/>
      <c r="GGC45" s="28"/>
      <c r="GGD45" s="28"/>
      <c r="GGE45" s="28"/>
      <c r="GGF45" s="28"/>
      <c r="GGG45" s="28"/>
      <c r="GGH45" s="28"/>
      <c r="GGI45" s="28"/>
      <c r="GGJ45" s="28"/>
      <c r="GGK45" s="28"/>
      <c r="GGL45" s="28"/>
      <c r="GGM45" s="28"/>
      <c r="GGN45" s="28"/>
      <c r="GGO45" s="28"/>
      <c r="GGP45" s="28"/>
      <c r="GGQ45" s="28"/>
      <c r="GGR45" s="28"/>
      <c r="GGS45" s="28"/>
      <c r="GGT45" s="28"/>
      <c r="GGU45" s="28"/>
      <c r="GGV45" s="28"/>
      <c r="GGW45" s="28"/>
      <c r="GGX45" s="28"/>
      <c r="GGY45" s="28"/>
      <c r="GGZ45" s="28"/>
      <c r="GHA45" s="28"/>
      <c r="GHB45" s="28"/>
      <c r="GHC45" s="28"/>
      <c r="GHD45" s="28"/>
      <c r="GHE45" s="28"/>
      <c r="GHF45" s="28"/>
      <c r="GHG45" s="28"/>
      <c r="GHH45" s="28"/>
      <c r="GHI45" s="28"/>
      <c r="GHJ45" s="28"/>
      <c r="GHK45" s="28"/>
      <c r="GHL45" s="28"/>
      <c r="GHM45" s="28"/>
      <c r="GHN45" s="28"/>
      <c r="GHO45" s="28"/>
      <c r="GHP45" s="28"/>
      <c r="GHQ45" s="28"/>
      <c r="GHR45" s="28"/>
      <c r="GHS45" s="28"/>
      <c r="GHT45" s="28"/>
      <c r="GHU45" s="28"/>
      <c r="GHV45" s="28"/>
      <c r="GHW45" s="28"/>
      <c r="GHX45" s="28"/>
      <c r="GHY45" s="28"/>
      <c r="GHZ45" s="28"/>
      <c r="GIA45" s="28"/>
      <c r="GIB45" s="28"/>
      <c r="GIC45" s="28"/>
      <c r="GID45" s="28"/>
      <c r="GIE45" s="28"/>
      <c r="GIF45" s="28"/>
      <c r="GIG45" s="28"/>
      <c r="GIH45" s="28"/>
      <c r="GII45" s="28"/>
      <c r="GIJ45" s="28"/>
      <c r="GIK45" s="28"/>
      <c r="GIL45" s="28"/>
      <c r="GIM45" s="28"/>
      <c r="GIN45" s="28"/>
      <c r="GIO45" s="28"/>
      <c r="GIP45" s="28"/>
      <c r="GIQ45" s="28"/>
      <c r="GIR45" s="28"/>
      <c r="GIS45" s="28"/>
      <c r="GIT45" s="28"/>
      <c r="GIU45" s="28"/>
      <c r="GIV45" s="28"/>
      <c r="GIW45" s="28"/>
      <c r="GIX45" s="28"/>
      <c r="GIY45" s="28"/>
      <c r="GIZ45" s="28"/>
      <c r="GJA45" s="28"/>
      <c r="GJB45" s="28"/>
      <c r="GJC45" s="28"/>
      <c r="GJD45" s="28"/>
      <c r="GJE45" s="28"/>
      <c r="GJF45" s="28"/>
      <c r="GJG45" s="28"/>
      <c r="GJH45" s="28"/>
      <c r="GJI45" s="28"/>
      <c r="GJJ45" s="28"/>
      <c r="GJK45" s="28"/>
      <c r="GJL45" s="28"/>
      <c r="GJM45" s="28"/>
      <c r="GJN45" s="28"/>
      <c r="GJO45" s="28"/>
      <c r="GJP45" s="28"/>
      <c r="GJQ45" s="28"/>
      <c r="GJR45" s="28"/>
      <c r="GJS45" s="28"/>
      <c r="GJT45" s="28"/>
      <c r="GJU45" s="28"/>
      <c r="GJV45" s="28"/>
      <c r="GJW45" s="28"/>
      <c r="GJX45" s="28"/>
      <c r="GJY45" s="28"/>
      <c r="GJZ45" s="28"/>
      <c r="GKA45" s="28"/>
      <c r="GKB45" s="28"/>
      <c r="GKC45" s="28"/>
      <c r="GKD45" s="28"/>
      <c r="GKE45" s="28"/>
      <c r="GKF45" s="28"/>
      <c r="GKG45" s="28"/>
      <c r="GKH45" s="28"/>
      <c r="GKI45" s="28"/>
      <c r="GKJ45" s="28"/>
      <c r="GKK45" s="28"/>
      <c r="GKL45" s="28"/>
      <c r="GKM45" s="28"/>
      <c r="GKN45" s="28"/>
      <c r="GKO45" s="28"/>
      <c r="GKP45" s="28"/>
      <c r="GKQ45" s="28"/>
      <c r="GKR45" s="28"/>
      <c r="GKS45" s="28"/>
      <c r="GKT45" s="28"/>
      <c r="GKU45" s="28"/>
      <c r="GKV45" s="28"/>
      <c r="GKW45" s="28"/>
      <c r="GKX45" s="28"/>
      <c r="GKY45" s="28"/>
      <c r="GKZ45" s="28"/>
      <c r="GLA45" s="28"/>
      <c r="GLB45" s="28"/>
      <c r="GLC45" s="28"/>
      <c r="GLD45" s="28"/>
      <c r="GLE45" s="28"/>
      <c r="GLF45" s="28"/>
      <c r="GLG45" s="28"/>
      <c r="GLH45" s="28"/>
      <c r="GLI45" s="28"/>
      <c r="GLJ45" s="28"/>
      <c r="GLK45" s="28"/>
      <c r="GLL45" s="28"/>
      <c r="GLM45" s="28"/>
      <c r="GLN45" s="28"/>
      <c r="GLO45" s="28"/>
      <c r="GLP45" s="28"/>
      <c r="GLQ45" s="28"/>
      <c r="GLR45" s="28"/>
      <c r="GLS45" s="28"/>
      <c r="GLT45" s="28"/>
      <c r="GLU45" s="28"/>
      <c r="GLV45" s="28"/>
      <c r="GLW45" s="28"/>
      <c r="GLX45" s="28"/>
      <c r="GLY45" s="28"/>
      <c r="GLZ45" s="28"/>
      <c r="GMA45" s="28"/>
      <c r="GMB45" s="28"/>
      <c r="GMC45" s="28"/>
      <c r="GMD45" s="28"/>
      <c r="GME45" s="28"/>
      <c r="GMF45" s="28"/>
      <c r="GMG45" s="28"/>
      <c r="GMH45" s="28"/>
      <c r="GMI45" s="28"/>
      <c r="GMJ45" s="28"/>
      <c r="GMK45" s="28"/>
      <c r="GML45" s="28"/>
      <c r="GMM45" s="28"/>
      <c r="GMN45" s="28"/>
      <c r="GMO45" s="28"/>
      <c r="GMP45" s="28"/>
      <c r="GMQ45" s="28"/>
      <c r="GMR45" s="28"/>
      <c r="GMS45" s="28"/>
      <c r="GMT45" s="28"/>
      <c r="GMU45" s="28"/>
      <c r="GMV45" s="28"/>
      <c r="GMW45" s="28"/>
      <c r="GMX45" s="28"/>
      <c r="GMY45" s="28"/>
      <c r="GMZ45" s="28"/>
      <c r="GNA45" s="28"/>
      <c r="GNB45" s="28"/>
      <c r="GNC45" s="28"/>
      <c r="GND45" s="28"/>
      <c r="GNE45" s="28"/>
      <c r="GNF45" s="28"/>
      <c r="GNG45" s="28"/>
      <c r="GNH45" s="28"/>
      <c r="GNI45" s="28"/>
      <c r="GNJ45" s="28"/>
      <c r="GNK45" s="28"/>
      <c r="GNL45" s="28"/>
      <c r="GNM45" s="28"/>
      <c r="GNN45" s="28"/>
      <c r="GNO45" s="28"/>
      <c r="GNP45" s="28"/>
      <c r="GNQ45" s="28"/>
      <c r="GNR45" s="28"/>
      <c r="GNS45" s="28"/>
      <c r="GNT45" s="28"/>
      <c r="GNU45" s="28"/>
      <c r="GNV45" s="28"/>
      <c r="GNW45" s="28"/>
      <c r="GNX45" s="28"/>
      <c r="GNY45" s="28"/>
      <c r="GNZ45" s="28"/>
      <c r="GOA45" s="28"/>
      <c r="GOB45" s="28"/>
      <c r="GOC45" s="28"/>
      <c r="GOD45" s="28"/>
      <c r="GOE45" s="28"/>
      <c r="GOF45" s="28"/>
      <c r="GOG45" s="28"/>
      <c r="GOH45" s="28"/>
      <c r="GOI45" s="28"/>
      <c r="GOJ45" s="28"/>
      <c r="GOK45" s="28"/>
      <c r="GOL45" s="28"/>
      <c r="GOM45" s="28"/>
      <c r="GON45" s="28"/>
      <c r="GOO45" s="28"/>
      <c r="GOP45" s="28"/>
      <c r="GOQ45" s="28"/>
      <c r="GOR45" s="28"/>
      <c r="GOS45" s="28"/>
      <c r="GOT45" s="28"/>
      <c r="GOU45" s="28"/>
      <c r="GOV45" s="28"/>
      <c r="GOW45" s="28"/>
      <c r="GOX45" s="28"/>
      <c r="GOY45" s="28"/>
      <c r="GOZ45" s="28"/>
      <c r="GPA45" s="28"/>
      <c r="GPB45" s="28"/>
      <c r="GPC45" s="28"/>
      <c r="GPD45" s="28"/>
      <c r="GPE45" s="28"/>
      <c r="GPF45" s="28"/>
      <c r="GPG45" s="28"/>
      <c r="GPH45" s="28"/>
      <c r="GPI45" s="28"/>
      <c r="GPJ45" s="28"/>
      <c r="GPK45" s="28"/>
      <c r="GPL45" s="28"/>
      <c r="GPM45" s="28"/>
      <c r="GPN45" s="28"/>
      <c r="GPO45" s="28"/>
      <c r="GPP45" s="28"/>
      <c r="GPQ45" s="28"/>
      <c r="GPR45" s="28"/>
      <c r="GPS45" s="28"/>
      <c r="GPT45" s="28"/>
      <c r="GPU45" s="28"/>
      <c r="GPV45" s="28"/>
      <c r="GPW45" s="28"/>
      <c r="GPX45" s="28"/>
      <c r="GPY45" s="28"/>
      <c r="GPZ45" s="28"/>
      <c r="GQA45" s="28"/>
      <c r="GQB45" s="28"/>
      <c r="GQC45" s="28"/>
      <c r="GQD45" s="28"/>
      <c r="GQE45" s="28"/>
      <c r="GQF45" s="28"/>
      <c r="GQG45" s="28"/>
      <c r="GQH45" s="28"/>
      <c r="GQI45" s="28"/>
      <c r="GQJ45" s="28"/>
      <c r="GQK45" s="28"/>
      <c r="GQL45" s="28"/>
      <c r="GQM45" s="28"/>
      <c r="GQN45" s="28"/>
      <c r="GQO45" s="28"/>
      <c r="GQP45" s="28"/>
      <c r="GQQ45" s="28"/>
      <c r="GQR45" s="28"/>
      <c r="GQS45" s="28"/>
      <c r="GQT45" s="28"/>
      <c r="GQU45" s="28"/>
      <c r="GQV45" s="28"/>
      <c r="GQW45" s="28"/>
      <c r="GQX45" s="28"/>
      <c r="GQY45" s="28"/>
      <c r="GQZ45" s="28"/>
      <c r="GRA45" s="28"/>
      <c r="GRB45" s="28"/>
      <c r="GRC45" s="28"/>
      <c r="GRD45" s="28"/>
      <c r="GRE45" s="28"/>
      <c r="GRF45" s="28"/>
      <c r="GRG45" s="28"/>
      <c r="GRH45" s="28"/>
      <c r="GRI45" s="28"/>
      <c r="GRJ45" s="28"/>
      <c r="GRK45" s="28"/>
      <c r="GRL45" s="28"/>
      <c r="GRM45" s="28"/>
      <c r="GRN45" s="28"/>
      <c r="GRO45" s="28"/>
      <c r="GRP45" s="28"/>
      <c r="GRQ45" s="28"/>
      <c r="GRR45" s="28"/>
      <c r="GRS45" s="28"/>
      <c r="GRT45" s="28"/>
      <c r="GRU45" s="28"/>
      <c r="GRV45" s="28"/>
      <c r="GRW45" s="28"/>
      <c r="GRX45" s="28"/>
      <c r="GRY45" s="28"/>
      <c r="GRZ45" s="28"/>
      <c r="GSA45" s="28"/>
      <c r="GSB45" s="28"/>
      <c r="GSC45" s="28"/>
      <c r="GSD45" s="28"/>
      <c r="GSE45" s="28"/>
      <c r="GSF45" s="28"/>
      <c r="GSG45" s="28"/>
      <c r="GSH45" s="28"/>
      <c r="GSI45" s="28"/>
      <c r="GSJ45" s="28"/>
      <c r="GSK45" s="28"/>
      <c r="GSL45" s="28"/>
      <c r="GSM45" s="28"/>
      <c r="GSN45" s="28"/>
      <c r="GSO45" s="28"/>
      <c r="GSP45" s="28"/>
      <c r="GSQ45" s="28"/>
      <c r="GSR45" s="28"/>
      <c r="GSS45" s="28"/>
      <c r="GST45" s="28"/>
      <c r="GSU45" s="28"/>
      <c r="GSV45" s="28"/>
      <c r="GSW45" s="28"/>
      <c r="GSX45" s="28"/>
      <c r="GSY45" s="28"/>
      <c r="GSZ45" s="28"/>
      <c r="GTA45" s="28"/>
      <c r="GTB45" s="28"/>
      <c r="GTC45" s="28"/>
      <c r="GTD45" s="28"/>
      <c r="GTE45" s="28"/>
      <c r="GTF45" s="28"/>
      <c r="GTG45" s="28"/>
      <c r="GTH45" s="28"/>
      <c r="GTI45" s="28"/>
      <c r="GTJ45" s="28"/>
      <c r="GTK45" s="28"/>
      <c r="GTL45" s="28"/>
      <c r="GTM45" s="28"/>
      <c r="GTN45" s="28"/>
      <c r="GTO45" s="28"/>
      <c r="GTP45" s="28"/>
      <c r="GTQ45" s="28"/>
      <c r="GTR45" s="28"/>
      <c r="GTS45" s="28"/>
      <c r="GTT45" s="28"/>
      <c r="GTU45" s="28"/>
      <c r="GTV45" s="28"/>
      <c r="GTW45" s="28"/>
      <c r="GTX45" s="28"/>
      <c r="GTY45" s="28"/>
      <c r="GTZ45" s="28"/>
      <c r="GUA45" s="28"/>
      <c r="GUB45" s="28"/>
      <c r="GUC45" s="28"/>
      <c r="GUD45" s="28"/>
      <c r="GUE45" s="28"/>
      <c r="GUF45" s="28"/>
      <c r="GUG45" s="28"/>
      <c r="GUH45" s="28"/>
      <c r="GUI45" s="28"/>
      <c r="GUJ45" s="28"/>
      <c r="GUK45" s="28"/>
      <c r="GUL45" s="28"/>
      <c r="GUM45" s="28"/>
      <c r="GUN45" s="28"/>
      <c r="GUO45" s="28"/>
      <c r="GUP45" s="28"/>
      <c r="GUQ45" s="28"/>
      <c r="GUR45" s="28"/>
      <c r="GUS45" s="28"/>
      <c r="GUT45" s="28"/>
      <c r="GUU45" s="28"/>
      <c r="GUV45" s="28"/>
      <c r="GUW45" s="28"/>
      <c r="GUX45" s="28"/>
      <c r="GUY45" s="28"/>
      <c r="GUZ45" s="28"/>
      <c r="GVA45" s="28"/>
      <c r="GVB45" s="28"/>
      <c r="GVC45" s="28"/>
      <c r="GVD45" s="28"/>
      <c r="GVE45" s="28"/>
      <c r="GVF45" s="28"/>
      <c r="GVG45" s="28"/>
      <c r="GVH45" s="28"/>
      <c r="GVI45" s="28"/>
      <c r="GVJ45" s="28"/>
      <c r="GVK45" s="28"/>
      <c r="GVL45" s="28"/>
      <c r="GVM45" s="28"/>
      <c r="GVN45" s="28"/>
      <c r="GVO45" s="28"/>
      <c r="GVP45" s="28"/>
      <c r="GVQ45" s="28"/>
      <c r="GVR45" s="28"/>
      <c r="GVS45" s="28"/>
      <c r="GVT45" s="28"/>
      <c r="GVU45" s="28"/>
      <c r="GVV45" s="28"/>
      <c r="GVW45" s="28"/>
      <c r="GVX45" s="28"/>
      <c r="GVY45" s="28"/>
      <c r="GVZ45" s="28"/>
      <c r="GWA45" s="28"/>
      <c r="GWB45" s="28"/>
      <c r="GWC45" s="28"/>
      <c r="GWD45" s="28"/>
      <c r="GWE45" s="28"/>
      <c r="GWF45" s="28"/>
      <c r="GWG45" s="28"/>
      <c r="GWH45" s="28"/>
      <c r="GWI45" s="28"/>
      <c r="GWJ45" s="28"/>
      <c r="GWK45" s="28"/>
      <c r="GWL45" s="28"/>
      <c r="GWM45" s="28"/>
      <c r="GWN45" s="28"/>
      <c r="GWO45" s="28"/>
      <c r="GWP45" s="28"/>
      <c r="GWQ45" s="28"/>
      <c r="GWR45" s="28"/>
      <c r="GWS45" s="28"/>
      <c r="GWT45" s="28"/>
      <c r="GWU45" s="28"/>
      <c r="GWV45" s="28"/>
      <c r="GWW45" s="28"/>
      <c r="GWX45" s="28"/>
      <c r="GWY45" s="28"/>
      <c r="GWZ45" s="28"/>
      <c r="GXA45" s="28"/>
      <c r="GXB45" s="28"/>
      <c r="GXC45" s="28"/>
      <c r="GXD45" s="28"/>
      <c r="GXE45" s="28"/>
      <c r="GXF45" s="28"/>
      <c r="GXG45" s="28"/>
      <c r="GXH45" s="28"/>
      <c r="GXI45" s="28"/>
      <c r="GXJ45" s="28"/>
      <c r="GXK45" s="28"/>
      <c r="GXL45" s="28"/>
      <c r="GXM45" s="28"/>
      <c r="GXN45" s="28"/>
      <c r="GXO45" s="28"/>
      <c r="GXP45" s="28"/>
      <c r="GXQ45" s="28"/>
      <c r="GXR45" s="28"/>
      <c r="GXS45" s="28"/>
      <c r="GXT45" s="28"/>
      <c r="GXU45" s="28"/>
      <c r="GXV45" s="28"/>
      <c r="GXW45" s="28"/>
      <c r="GXX45" s="28"/>
      <c r="GXY45" s="28"/>
      <c r="GXZ45" s="28"/>
      <c r="GYA45" s="28"/>
      <c r="GYB45" s="28"/>
      <c r="GYC45" s="28"/>
      <c r="GYD45" s="28"/>
      <c r="GYE45" s="28"/>
      <c r="GYF45" s="28"/>
      <c r="GYG45" s="28"/>
      <c r="GYH45" s="28"/>
      <c r="GYI45" s="28"/>
      <c r="GYJ45" s="28"/>
      <c r="GYK45" s="28"/>
      <c r="GYL45" s="28"/>
      <c r="GYM45" s="28"/>
      <c r="GYN45" s="28"/>
      <c r="GYO45" s="28"/>
      <c r="GYP45" s="28"/>
      <c r="GYQ45" s="28"/>
      <c r="GYR45" s="28"/>
      <c r="GYS45" s="28"/>
      <c r="GYT45" s="28"/>
      <c r="GYU45" s="28"/>
      <c r="GYV45" s="28"/>
      <c r="GYW45" s="28"/>
      <c r="GYX45" s="28"/>
      <c r="GYY45" s="28"/>
      <c r="GYZ45" s="28"/>
      <c r="GZA45" s="28"/>
      <c r="GZB45" s="28"/>
      <c r="GZC45" s="28"/>
      <c r="GZD45" s="28"/>
      <c r="GZE45" s="28"/>
      <c r="GZF45" s="28"/>
      <c r="GZG45" s="28"/>
      <c r="GZH45" s="28"/>
      <c r="GZI45" s="28"/>
      <c r="GZJ45" s="28"/>
      <c r="GZK45" s="28"/>
      <c r="GZL45" s="28"/>
      <c r="GZM45" s="28"/>
      <c r="GZN45" s="28"/>
      <c r="GZO45" s="28"/>
      <c r="GZP45" s="28"/>
      <c r="GZQ45" s="28"/>
      <c r="GZR45" s="28"/>
      <c r="GZS45" s="28"/>
      <c r="GZT45" s="28"/>
      <c r="GZU45" s="28"/>
      <c r="GZV45" s="28"/>
      <c r="GZW45" s="28"/>
      <c r="GZX45" s="28"/>
      <c r="GZY45" s="28"/>
      <c r="GZZ45" s="28"/>
      <c r="HAA45" s="28"/>
      <c r="HAB45" s="28"/>
      <c r="HAC45" s="28"/>
      <c r="HAD45" s="28"/>
      <c r="HAE45" s="28"/>
      <c r="HAF45" s="28"/>
      <c r="HAG45" s="28"/>
      <c r="HAH45" s="28"/>
      <c r="HAI45" s="28"/>
      <c r="HAJ45" s="28"/>
      <c r="HAK45" s="28"/>
      <c r="HAL45" s="28"/>
      <c r="HAM45" s="28"/>
      <c r="HAN45" s="28"/>
      <c r="HAO45" s="28"/>
      <c r="HAP45" s="28"/>
      <c r="HAQ45" s="28"/>
      <c r="HAR45" s="28"/>
      <c r="HAS45" s="28"/>
      <c r="HAT45" s="28"/>
      <c r="HAU45" s="28"/>
      <c r="HAV45" s="28"/>
      <c r="HAW45" s="28"/>
      <c r="HAX45" s="28"/>
      <c r="HAY45" s="28"/>
      <c r="HAZ45" s="28"/>
      <c r="HBA45" s="28"/>
      <c r="HBB45" s="28"/>
      <c r="HBC45" s="28"/>
      <c r="HBD45" s="28"/>
      <c r="HBE45" s="28"/>
      <c r="HBF45" s="28"/>
      <c r="HBG45" s="28"/>
      <c r="HBH45" s="28"/>
      <c r="HBI45" s="28"/>
      <c r="HBJ45" s="28"/>
      <c r="HBK45" s="28"/>
      <c r="HBL45" s="28"/>
      <c r="HBM45" s="28"/>
      <c r="HBN45" s="28"/>
      <c r="HBO45" s="28"/>
      <c r="HBP45" s="28"/>
      <c r="HBQ45" s="28"/>
      <c r="HBR45" s="28"/>
      <c r="HBS45" s="28"/>
      <c r="HBT45" s="28"/>
      <c r="HBU45" s="28"/>
      <c r="HBV45" s="28"/>
      <c r="HBW45" s="28"/>
      <c r="HBX45" s="28"/>
      <c r="HBY45" s="28"/>
      <c r="HBZ45" s="28"/>
      <c r="HCA45" s="28"/>
      <c r="HCB45" s="28"/>
      <c r="HCC45" s="28"/>
      <c r="HCD45" s="28"/>
      <c r="HCE45" s="28"/>
      <c r="HCF45" s="28"/>
      <c r="HCG45" s="28"/>
      <c r="HCH45" s="28"/>
      <c r="HCI45" s="28"/>
      <c r="HCJ45" s="28"/>
      <c r="HCK45" s="28"/>
      <c r="HCL45" s="28"/>
      <c r="HCM45" s="28"/>
      <c r="HCN45" s="28"/>
      <c r="HCO45" s="28"/>
      <c r="HCP45" s="28"/>
      <c r="HCQ45" s="28"/>
      <c r="HCR45" s="28"/>
      <c r="HCS45" s="28"/>
      <c r="HCT45" s="28"/>
      <c r="HCU45" s="28"/>
      <c r="HCV45" s="28"/>
      <c r="HCW45" s="28"/>
      <c r="HCX45" s="28"/>
      <c r="HCY45" s="28"/>
      <c r="HCZ45" s="28"/>
      <c r="HDA45" s="28"/>
      <c r="HDB45" s="28"/>
      <c r="HDC45" s="28"/>
      <c r="HDD45" s="28"/>
      <c r="HDE45" s="28"/>
      <c r="HDF45" s="28"/>
      <c r="HDG45" s="28"/>
      <c r="HDH45" s="28"/>
      <c r="HDI45" s="28"/>
      <c r="HDJ45" s="28"/>
      <c r="HDK45" s="28"/>
      <c r="HDL45" s="28"/>
      <c r="HDM45" s="28"/>
      <c r="HDN45" s="28"/>
      <c r="HDO45" s="28"/>
      <c r="HDP45" s="28"/>
      <c r="HDQ45" s="28"/>
      <c r="HDR45" s="28"/>
      <c r="HDS45" s="28"/>
      <c r="HDT45" s="28"/>
      <c r="HDU45" s="28"/>
      <c r="HDV45" s="28"/>
      <c r="HDW45" s="28"/>
      <c r="HDX45" s="28"/>
      <c r="HDY45" s="28"/>
      <c r="HDZ45" s="28"/>
      <c r="HEA45" s="28"/>
      <c r="HEB45" s="28"/>
      <c r="HEC45" s="28"/>
      <c r="HED45" s="28"/>
      <c r="HEE45" s="28"/>
      <c r="HEF45" s="28"/>
      <c r="HEG45" s="28"/>
      <c r="HEH45" s="28"/>
      <c r="HEI45" s="28"/>
      <c r="HEJ45" s="28"/>
      <c r="HEK45" s="28"/>
      <c r="HEL45" s="28"/>
      <c r="HEM45" s="28"/>
      <c r="HEN45" s="28"/>
      <c r="HEO45" s="28"/>
      <c r="HEP45" s="28"/>
      <c r="HEQ45" s="28"/>
      <c r="HER45" s="28"/>
      <c r="HES45" s="28"/>
      <c r="HET45" s="28"/>
      <c r="HEU45" s="28"/>
      <c r="HEV45" s="28"/>
      <c r="HEW45" s="28"/>
      <c r="HEX45" s="28"/>
      <c r="HEY45" s="28"/>
      <c r="HEZ45" s="28"/>
      <c r="HFA45" s="28"/>
      <c r="HFB45" s="28"/>
      <c r="HFC45" s="28"/>
      <c r="HFD45" s="28"/>
      <c r="HFE45" s="28"/>
      <c r="HFF45" s="28"/>
      <c r="HFG45" s="28"/>
      <c r="HFH45" s="28"/>
      <c r="HFI45" s="28"/>
      <c r="HFJ45" s="28"/>
      <c r="HFK45" s="28"/>
      <c r="HFL45" s="28"/>
      <c r="HFM45" s="28"/>
      <c r="HFN45" s="28"/>
      <c r="HFO45" s="28"/>
      <c r="HFP45" s="28"/>
      <c r="HFQ45" s="28"/>
      <c r="HFR45" s="28"/>
      <c r="HFS45" s="28"/>
      <c r="HFT45" s="28"/>
      <c r="HFU45" s="28"/>
      <c r="HFV45" s="28"/>
      <c r="HFW45" s="28"/>
      <c r="HFX45" s="28"/>
      <c r="HFY45" s="28"/>
      <c r="HFZ45" s="28"/>
      <c r="HGA45" s="28"/>
      <c r="HGB45" s="28"/>
      <c r="HGC45" s="28"/>
      <c r="HGD45" s="28"/>
      <c r="HGE45" s="28"/>
      <c r="HGF45" s="28"/>
      <c r="HGG45" s="28"/>
      <c r="HGH45" s="28"/>
      <c r="HGI45" s="28"/>
      <c r="HGJ45" s="28"/>
      <c r="HGK45" s="28"/>
      <c r="HGL45" s="28"/>
      <c r="HGM45" s="28"/>
      <c r="HGN45" s="28"/>
      <c r="HGO45" s="28"/>
      <c r="HGP45" s="28"/>
      <c r="HGQ45" s="28"/>
      <c r="HGR45" s="28"/>
      <c r="HGS45" s="28"/>
      <c r="HGT45" s="28"/>
      <c r="HGU45" s="28"/>
      <c r="HGV45" s="28"/>
      <c r="HGW45" s="28"/>
      <c r="HGX45" s="28"/>
      <c r="HGY45" s="28"/>
      <c r="HGZ45" s="28"/>
      <c r="HHA45" s="28"/>
      <c r="HHB45" s="28"/>
      <c r="HHC45" s="28"/>
      <c r="HHD45" s="28"/>
      <c r="HHE45" s="28"/>
      <c r="HHF45" s="28"/>
      <c r="HHG45" s="28"/>
      <c r="HHH45" s="28"/>
      <c r="HHI45" s="28"/>
      <c r="HHJ45" s="28"/>
      <c r="HHK45" s="28"/>
      <c r="HHL45" s="28"/>
      <c r="HHM45" s="28"/>
      <c r="HHN45" s="28"/>
      <c r="HHO45" s="28"/>
      <c r="HHP45" s="28"/>
      <c r="HHQ45" s="28"/>
      <c r="HHR45" s="28"/>
      <c r="HHS45" s="28"/>
      <c r="HHT45" s="28"/>
      <c r="HHU45" s="28"/>
      <c r="HHV45" s="28"/>
      <c r="HHW45" s="28"/>
      <c r="HHX45" s="28"/>
      <c r="HHY45" s="28"/>
      <c r="HHZ45" s="28"/>
      <c r="HIA45" s="28"/>
      <c r="HIB45" s="28"/>
      <c r="HIC45" s="28"/>
      <c r="HID45" s="28"/>
      <c r="HIE45" s="28"/>
      <c r="HIF45" s="28"/>
      <c r="HIG45" s="28"/>
      <c r="HIH45" s="28"/>
      <c r="HII45" s="28"/>
      <c r="HIJ45" s="28"/>
      <c r="HIK45" s="28"/>
      <c r="HIL45" s="28"/>
      <c r="HIM45" s="28"/>
      <c r="HIN45" s="28"/>
      <c r="HIO45" s="28"/>
      <c r="HIP45" s="28"/>
      <c r="HIQ45" s="28"/>
      <c r="HIR45" s="28"/>
      <c r="HIS45" s="28"/>
      <c r="HIT45" s="28"/>
      <c r="HIU45" s="28"/>
      <c r="HIV45" s="28"/>
      <c r="HIW45" s="28"/>
      <c r="HIX45" s="28"/>
      <c r="HIY45" s="28"/>
      <c r="HIZ45" s="28"/>
      <c r="HJA45" s="28"/>
      <c r="HJB45" s="28"/>
      <c r="HJC45" s="28"/>
      <c r="HJD45" s="28"/>
      <c r="HJE45" s="28"/>
      <c r="HJF45" s="28"/>
      <c r="HJG45" s="28"/>
      <c r="HJH45" s="28"/>
      <c r="HJI45" s="28"/>
      <c r="HJJ45" s="28"/>
      <c r="HJK45" s="28"/>
      <c r="HJL45" s="28"/>
      <c r="HJM45" s="28"/>
      <c r="HJN45" s="28"/>
      <c r="HJO45" s="28"/>
      <c r="HJP45" s="28"/>
      <c r="HJQ45" s="28"/>
      <c r="HJR45" s="28"/>
      <c r="HJS45" s="28"/>
      <c r="HJT45" s="28"/>
      <c r="HJU45" s="28"/>
      <c r="HJV45" s="28"/>
      <c r="HJW45" s="28"/>
      <c r="HJX45" s="28"/>
      <c r="HJY45" s="28"/>
      <c r="HJZ45" s="28"/>
      <c r="HKA45" s="28"/>
      <c r="HKB45" s="28"/>
      <c r="HKC45" s="28"/>
      <c r="HKD45" s="28"/>
      <c r="HKE45" s="28"/>
      <c r="HKF45" s="28"/>
      <c r="HKG45" s="28"/>
      <c r="HKH45" s="28"/>
      <c r="HKI45" s="28"/>
      <c r="HKJ45" s="28"/>
      <c r="HKK45" s="28"/>
      <c r="HKL45" s="28"/>
      <c r="HKM45" s="28"/>
      <c r="HKN45" s="28"/>
      <c r="HKO45" s="28"/>
      <c r="HKP45" s="28"/>
      <c r="HKQ45" s="28"/>
      <c r="HKR45" s="28"/>
      <c r="HKS45" s="28"/>
      <c r="HKT45" s="28"/>
      <c r="HKU45" s="28"/>
      <c r="HKV45" s="28"/>
      <c r="HKW45" s="28"/>
      <c r="HKX45" s="28"/>
      <c r="HKY45" s="28"/>
      <c r="HKZ45" s="28"/>
      <c r="HLA45" s="28"/>
      <c r="HLB45" s="28"/>
      <c r="HLC45" s="28"/>
      <c r="HLD45" s="28"/>
      <c r="HLE45" s="28"/>
      <c r="HLF45" s="28"/>
      <c r="HLG45" s="28"/>
      <c r="HLH45" s="28"/>
      <c r="HLI45" s="28"/>
      <c r="HLJ45" s="28"/>
      <c r="HLK45" s="28"/>
      <c r="HLL45" s="28"/>
      <c r="HLM45" s="28"/>
      <c r="HLN45" s="28"/>
      <c r="HLO45" s="28"/>
      <c r="HLP45" s="28"/>
      <c r="HLQ45" s="28"/>
      <c r="HLR45" s="28"/>
      <c r="HLS45" s="28"/>
      <c r="HLT45" s="28"/>
      <c r="HLU45" s="28"/>
      <c r="HLV45" s="28"/>
      <c r="HLW45" s="28"/>
      <c r="HLX45" s="28"/>
      <c r="HLY45" s="28"/>
      <c r="HLZ45" s="28"/>
      <c r="HMA45" s="28"/>
      <c r="HMB45" s="28"/>
      <c r="HMC45" s="28"/>
      <c r="HMD45" s="28"/>
      <c r="HME45" s="28"/>
      <c r="HMF45" s="28"/>
      <c r="HMG45" s="28"/>
      <c r="HMH45" s="28"/>
      <c r="HMI45" s="28"/>
      <c r="HMJ45" s="28"/>
      <c r="HMK45" s="28"/>
      <c r="HML45" s="28"/>
      <c r="HMM45" s="28"/>
      <c r="HMN45" s="28"/>
      <c r="HMO45" s="28"/>
      <c r="HMP45" s="28"/>
      <c r="HMQ45" s="28"/>
      <c r="HMR45" s="28"/>
      <c r="HMS45" s="28"/>
      <c r="HMT45" s="28"/>
      <c r="HMU45" s="28"/>
      <c r="HMV45" s="28"/>
      <c r="HMW45" s="28"/>
      <c r="HMX45" s="28"/>
      <c r="HMY45" s="28"/>
      <c r="HMZ45" s="28"/>
      <c r="HNA45" s="28"/>
      <c r="HNB45" s="28"/>
      <c r="HNC45" s="28"/>
      <c r="HND45" s="28"/>
      <c r="HNE45" s="28"/>
      <c r="HNF45" s="28"/>
      <c r="HNG45" s="28"/>
      <c r="HNH45" s="28"/>
      <c r="HNI45" s="28"/>
      <c r="HNJ45" s="28"/>
      <c r="HNK45" s="28"/>
      <c r="HNL45" s="28"/>
      <c r="HNM45" s="28"/>
      <c r="HNN45" s="28"/>
      <c r="HNO45" s="28"/>
      <c r="HNP45" s="28"/>
      <c r="HNQ45" s="28"/>
      <c r="HNR45" s="28"/>
      <c r="HNS45" s="28"/>
      <c r="HNT45" s="28"/>
      <c r="HNU45" s="28"/>
      <c r="HNV45" s="28"/>
      <c r="HNW45" s="28"/>
      <c r="HNX45" s="28"/>
      <c r="HNY45" s="28"/>
      <c r="HNZ45" s="28"/>
      <c r="HOA45" s="28"/>
      <c r="HOB45" s="28"/>
      <c r="HOC45" s="28"/>
      <c r="HOD45" s="28"/>
      <c r="HOE45" s="28"/>
      <c r="HOF45" s="28"/>
      <c r="HOG45" s="28"/>
      <c r="HOH45" s="28"/>
      <c r="HOI45" s="28"/>
      <c r="HOJ45" s="28"/>
      <c r="HOK45" s="28"/>
      <c r="HOL45" s="28"/>
      <c r="HOM45" s="28"/>
      <c r="HON45" s="28"/>
      <c r="HOO45" s="28"/>
      <c r="HOP45" s="28"/>
      <c r="HOQ45" s="28"/>
      <c r="HOR45" s="28"/>
      <c r="HOS45" s="28"/>
      <c r="HOT45" s="28"/>
      <c r="HOU45" s="28"/>
      <c r="HOV45" s="28"/>
      <c r="HOW45" s="28"/>
      <c r="HOX45" s="28"/>
      <c r="HOY45" s="28"/>
      <c r="HOZ45" s="28"/>
      <c r="HPA45" s="28"/>
      <c r="HPB45" s="28"/>
      <c r="HPC45" s="28"/>
      <c r="HPD45" s="28"/>
      <c r="HPE45" s="28"/>
      <c r="HPF45" s="28"/>
      <c r="HPG45" s="28"/>
      <c r="HPH45" s="28"/>
      <c r="HPI45" s="28"/>
      <c r="HPJ45" s="28"/>
      <c r="HPK45" s="28"/>
      <c r="HPL45" s="28"/>
      <c r="HPM45" s="28"/>
      <c r="HPN45" s="28"/>
      <c r="HPO45" s="28"/>
      <c r="HPP45" s="28"/>
      <c r="HPQ45" s="28"/>
      <c r="HPR45" s="28"/>
      <c r="HPS45" s="28"/>
      <c r="HPT45" s="28"/>
      <c r="HPU45" s="28"/>
      <c r="HPV45" s="28"/>
      <c r="HPW45" s="28"/>
      <c r="HPX45" s="28"/>
      <c r="HPY45" s="28"/>
      <c r="HPZ45" s="28"/>
      <c r="HQA45" s="28"/>
      <c r="HQB45" s="28"/>
      <c r="HQC45" s="28"/>
      <c r="HQD45" s="28"/>
      <c r="HQE45" s="28"/>
      <c r="HQF45" s="28"/>
      <c r="HQG45" s="28"/>
      <c r="HQH45" s="28"/>
      <c r="HQI45" s="28"/>
      <c r="HQJ45" s="28"/>
      <c r="HQK45" s="28"/>
      <c r="HQL45" s="28"/>
      <c r="HQM45" s="28"/>
      <c r="HQN45" s="28"/>
      <c r="HQO45" s="28"/>
      <c r="HQP45" s="28"/>
      <c r="HQQ45" s="28"/>
      <c r="HQR45" s="28"/>
      <c r="HQS45" s="28"/>
      <c r="HQT45" s="28"/>
      <c r="HQU45" s="28"/>
      <c r="HQV45" s="28"/>
      <c r="HQW45" s="28"/>
      <c r="HQX45" s="28"/>
      <c r="HQY45" s="28"/>
      <c r="HQZ45" s="28"/>
      <c r="HRA45" s="28"/>
      <c r="HRB45" s="28"/>
      <c r="HRC45" s="28"/>
      <c r="HRD45" s="28"/>
      <c r="HRE45" s="28"/>
      <c r="HRF45" s="28"/>
      <c r="HRG45" s="28"/>
      <c r="HRH45" s="28"/>
      <c r="HRI45" s="28"/>
      <c r="HRJ45" s="28"/>
      <c r="HRK45" s="28"/>
      <c r="HRL45" s="28"/>
      <c r="HRM45" s="28"/>
      <c r="HRN45" s="28"/>
      <c r="HRO45" s="28"/>
      <c r="HRP45" s="28"/>
      <c r="HRQ45" s="28"/>
      <c r="HRR45" s="28"/>
      <c r="HRS45" s="28"/>
      <c r="HRT45" s="28"/>
      <c r="HRU45" s="28"/>
      <c r="HRV45" s="28"/>
      <c r="HRW45" s="28"/>
      <c r="HRX45" s="28"/>
      <c r="HRY45" s="28"/>
      <c r="HRZ45" s="28"/>
      <c r="HSA45" s="28"/>
      <c r="HSB45" s="28"/>
      <c r="HSC45" s="28"/>
      <c r="HSD45" s="28"/>
      <c r="HSE45" s="28"/>
      <c r="HSF45" s="28"/>
      <c r="HSG45" s="28"/>
      <c r="HSH45" s="28"/>
      <c r="HSI45" s="28"/>
      <c r="HSJ45" s="28"/>
      <c r="HSK45" s="28"/>
      <c r="HSL45" s="28"/>
      <c r="HSM45" s="28"/>
      <c r="HSN45" s="28"/>
      <c r="HSO45" s="28"/>
      <c r="HSP45" s="28"/>
      <c r="HSQ45" s="28"/>
      <c r="HSR45" s="28"/>
      <c r="HSS45" s="28"/>
      <c r="HST45" s="28"/>
      <c r="HSU45" s="28"/>
      <c r="HSV45" s="28"/>
      <c r="HSW45" s="28"/>
      <c r="HSX45" s="28"/>
      <c r="HSY45" s="28"/>
      <c r="HSZ45" s="28"/>
      <c r="HTA45" s="28"/>
      <c r="HTB45" s="28"/>
      <c r="HTC45" s="28"/>
      <c r="HTD45" s="28"/>
      <c r="HTE45" s="28"/>
      <c r="HTF45" s="28"/>
      <c r="HTG45" s="28"/>
      <c r="HTH45" s="28"/>
      <c r="HTI45" s="28"/>
      <c r="HTJ45" s="28"/>
      <c r="HTK45" s="28"/>
      <c r="HTL45" s="28"/>
      <c r="HTM45" s="28"/>
      <c r="HTN45" s="28"/>
      <c r="HTO45" s="28"/>
      <c r="HTP45" s="28"/>
      <c r="HTQ45" s="28"/>
      <c r="HTR45" s="28"/>
      <c r="HTS45" s="28"/>
      <c r="HTT45" s="28"/>
      <c r="HTU45" s="28"/>
      <c r="HTV45" s="28"/>
      <c r="HTW45" s="28"/>
      <c r="HTX45" s="28"/>
      <c r="HTY45" s="28"/>
      <c r="HTZ45" s="28"/>
      <c r="HUA45" s="28"/>
      <c r="HUB45" s="28"/>
      <c r="HUC45" s="28"/>
      <c r="HUD45" s="28"/>
      <c r="HUE45" s="28"/>
      <c r="HUF45" s="28"/>
      <c r="HUG45" s="28"/>
      <c r="HUH45" s="28"/>
      <c r="HUI45" s="28"/>
      <c r="HUJ45" s="28"/>
      <c r="HUK45" s="28"/>
      <c r="HUL45" s="28"/>
      <c r="HUM45" s="28"/>
      <c r="HUN45" s="28"/>
      <c r="HUO45" s="28"/>
      <c r="HUP45" s="28"/>
      <c r="HUQ45" s="28"/>
      <c r="HUR45" s="28"/>
      <c r="HUS45" s="28"/>
      <c r="HUT45" s="28"/>
      <c r="HUU45" s="28"/>
      <c r="HUV45" s="28"/>
      <c r="HUW45" s="28"/>
      <c r="HUX45" s="28"/>
      <c r="HUY45" s="28"/>
      <c r="HUZ45" s="28"/>
      <c r="HVA45" s="28"/>
      <c r="HVB45" s="28"/>
      <c r="HVC45" s="28"/>
      <c r="HVD45" s="28"/>
      <c r="HVE45" s="28"/>
      <c r="HVF45" s="28"/>
      <c r="HVG45" s="28"/>
      <c r="HVH45" s="28"/>
      <c r="HVI45" s="28"/>
      <c r="HVJ45" s="28"/>
      <c r="HVK45" s="28"/>
      <c r="HVL45" s="28"/>
      <c r="HVM45" s="28"/>
      <c r="HVN45" s="28"/>
      <c r="HVO45" s="28"/>
      <c r="HVP45" s="28"/>
      <c r="HVQ45" s="28"/>
      <c r="HVR45" s="28"/>
      <c r="HVS45" s="28"/>
      <c r="HVT45" s="28"/>
      <c r="HVU45" s="28"/>
      <c r="HVV45" s="28"/>
      <c r="HVW45" s="28"/>
      <c r="HVX45" s="28"/>
      <c r="HVY45" s="28"/>
      <c r="HVZ45" s="28"/>
      <c r="HWA45" s="28"/>
      <c r="HWB45" s="28"/>
      <c r="HWC45" s="28"/>
      <c r="HWD45" s="28"/>
      <c r="HWE45" s="28"/>
      <c r="HWF45" s="28"/>
      <c r="HWG45" s="28"/>
      <c r="HWH45" s="28"/>
      <c r="HWI45" s="28"/>
      <c r="HWJ45" s="28"/>
      <c r="HWK45" s="28"/>
      <c r="HWL45" s="28"/>
      <c r="HWM45" s="28"/>
      <c r="HWN45" s="28"/>
      <c r="HWO45" s="28"/>
      <c r="HWP45" s="28"/>
      <c r="HWQ45" s="28"/>
      <c r="HWR45" s="28"/>
      <c r="HWS45" s="28"/>
      <c r="HWT45" s="28"/>
      <c r="HWU45" s="28"/>
      <c r="HWV45" s="28"/>
      <c r="HWW45" s="28"/>
      <c r="HWX45" s="28"/>
      <c r="HWY45" s="28"/>
      <c r="HWZ45" s="28"/>
      <c r="HXA45" s="28"/>
      <c r="HXB45" s="28"/>
      <c r="HXC45" s="28"/>
      <c r="HXD45" s="28"/>
      <c r="HXE45" s="28"/>
      <c r="HXF45" s="28"/>
      <c r="HXG45" s="28"/>
      <c r="HXH45" s="28"/>
      <c r="HXI45" s="28"/>
      <c r="HXJ45" s="28"/>
      <c r="HXK45" s="28"/>
      <c r="HXL45" s="28"/>
      <c r="HXM45" s="28"/>
      <c r="HXN45" s="28"/>
      <c r="HXO45" s="28"/>
      <c r="HXP45" s="28"/>
      <c r="HXQ45" s="28"/>
      <c r="HXR45" s="28"/>
      <c r="HXS45" s="28"/>
      <c r="HXT45" s="28"/>
      <c r="HXU45" s="28"/>
      <c r="HXV45" s="28"/>
      <c r="HXW45" s="28"/>
      <c r="HXX45" s="28"/>
      <c r="HXY45" s="28"/>
      <c r="HXZ45" s="28"/>
      <c r="HYA45" s="28"/>
      <c r="HYB45" s="28"/>
      <c r="HYC45" s="28"/>
      <c r="HYD45" s="28"/>
      <c r="HYE45" s="28"/>
      <c r="HYF45" s="28"/>
      <c r="HYG45" s="28"/>
      <c r="HYH45" s="28"/>
      <c r="HYI45" s="28"/>
      <c r="HYJ45" s="28"/>
      <c r="HYK45" s="28"/>
      <c r="HYL45" s="28"/>
      <c r="HYM45" s="28"/>
      <c r="HYN45" s="28"/>
      <c r="HYO45" s="28"/>
      <c r="HYP45" s="28"/>
      <c r="HYQ45" s="28"/>
      <c r="HYR45" s="28"/>
      <c r="HYS45" s="28"/>
      <c r="HYT45" s="28"/>
      <c r="HYU45" s="28"/>
      <c r="HYV45" s="28"/>
      <c r="HYW45" s="28"/>
      <c r="HYX45" s="28"/>
      <c r="HYY45" s="28"/>
      <c r="HYZ45" s="28"/>
      <c r="HZA45" s="28"/>
      <c r="HZB45" s="28"/>
      <c r="HZC45" s="28"/>
      <c r="HZD45" s="28"/>
      <c r="HZE45" s="28"/>
      <c r="HZF45" s="28"/>
      <c r="HZG45" s="28"/>
      <c r="HZH45" s="28"/>
      <c r="HZI45" s="28"/>
      <c r="HZJ45" s="28"/>
      <c r="HZK45" s="28"/>
      <c r="HZL45" s="28"/>
      <c r="HZM45" s="28"/>
      <c r="HZN45" s="28"/>
      <c r="HZO45" s="28"/>
      <c r="HZP45" s="28"/>
      <c r="HZQ45" s="28"/>
      <c r="HZR45" s="28"/>
      <c r="HZS45" s="28"/>
      <c r="HZT45" s="28"/>
      <c r="HZU45" s="28"/>
      <c r="HZV45" s="28"/>
      <c r="HZW45" s="28"/>
      <c r="HZX45" s="28"/>
      <c r="HZY45" s="28"/>
      <c r="HZZ45" s="28"/>
      <c r="IAA45" s="28"/>
      <c r="IAB45" s="28"/>
      <c r="IAC45" s="28"/>
      <c r="IAD45" s="28"/>
      <c r="IAE45" s="28"/>
      <c r="IAF45" s="28"/>
      <c r="IAG45" s="28"/>
      <c r="IAH45" s="28"/>
      <c r="IAI45" s="28"/>
      <c r="IAJ45" s="28"/>
      <c r="IAK45" s="28"/>
      <c r="IAL45" s="28"/>
      <c r="IAM45" s="28"/>
      <c r="IAN45" s="28"/>
      <c r="IAO45" s="28"/>
      <c r="IAP45" s="28"/>
      <c r="IAQ45" s="28"/>
      <c r="IAR45" s="28"/>
      <c r="IAS45" s="28"/>
      <c r="IAT45" s="28"/>
      <c r="IAU45" s="28"/>
      <c r="IAV45" s="28"/>
      <c r="IAW45" s="28"/>
      <c r="IAX45" s="28"/>
      <c r="IAY45" s="28"/>
      <c r="IAZ45" s="28"/>
      <c r="IBA45" s="28"/>
      <c r="IBB45" s="28"/>
      <c r="IBC45" s="28"/>
      <c r="IBD45" s="28"/>
      <c r="IBE45" s="28"/>
      <c r="IBF45" s="28"/>
      <c r="IBG45" s="28"/>
      <c r="IBH45" s="28"/>
      <c r="IBI45" s="28"/>
      <c r="IBJ45" s="28"/>
      <c r="IBK45" s="28"/>
      <c r="IBL45" s="28"/>
      <c r="IBM45" s="28"/>
      <c r="IBN45" s="28"/>
      <c r="IBO45" s="28"/>
      <c r="IBP45" s="28"/>
      <c r="IBQ45" s="28"/>
      <c r="IBR45" s="28"/>
      <c r="IBS45" s="28"/>
      <c r="IBT45" s="28"/>
      <c r="IBU45" s="28"/>
      <c r="IBV45" s="28"/>
      <c r="IBW45" s="28"/>
      <c r="IBX45" s="28"/>
      <c r="IBY45" s="28"/>
      <c r="IBZ45" s="28"/>
      <c r="ICA45" s="28"/>
      <c r="ICB45" s="28"/>
      <c r="ICC45" s="28"/>
      <c r="ICD45" s="28"/>
      <c r="ICE45" s="28"/>
      <c r="ICF45" s="28"/>
      <c r="ICG45" s="28"/>
      <c r="ICH45" s="28"/>
      <c r="ICI45" s="28"/>
      <c r="ICJ45" s="28"/>
      <c r="ICK45" s="28"/>
      <c r="ICL45" s="28"/>
      <c r="ICM45" s="28"/>
      <c r="ICN45" s="28"/>
      <c r="ICO45" s="28"/>
      <c r="ICP45" s="28"/>
      <c r="ICQ45" s="28"/>
      <c r="ICR45" s="28"/>
      <c r="ICS45" s="28"/>
      <c r="ICT45" s="28"/>
      <c r="ICU45" s="28"/>
      <c r="ICV45" s="28"/>
      <c r="ICW45" s="28"/>
      <c r="ICX45" s="28"/>
      <c r="ICY45" s="28"/>
      <c r="ICZ45" s="28"/>
      <c r="IDA45" s="28"/>
      <c r="IDB45" s="28"/>
      <c r="IDC45" s="28"/>
      <c r="IDD45" s="28"/>
      <c r="IDE45" s="28"/>
      <c r="IDF45" s="28"/>
      <c r="IDG45" s="28"/>
      <c r="IDH45" s="28"/>
      <c r="IDI45" s="28"/>
      <c r="IDJ45" s="28"/>
      <c r="IDK45" s="28"/>
      <c r="IDL45" s="28"/>
      <c r="IDM45" s="28"/>
      <c r="IDN45" s="28"/>
      <c r="IDO45" s="28"/>
      <c r="IDP45" s="28"/>
      <c r="IDQ45" s="28"/>
      <c r="IDR45" s="28"/>
      <c r="IDS45" s="28"/>
      <c r="IDT45" s="28"/>
      <c r="IDU45" s="28"/>
      <c r="IDV45" s="28"/>
      <c r="IDW45" s="28"/>
      <c r="IDX45" s="28"/>
      <c r="IDY45" s="28"/>
      <c r="IDZ45" s="28"/>
      <c r="IEA45" s="28"/>
      <c r="IEB45" s="28"/>
      <c r="IEC45" s="28"/>
      <c r="IED45" s="28"/>
      <c r="IEE45" s="28"/>
      <c r="IEF45" s="28"/>
      <c r="IEG45" s="28"/>
      <c r="IEH45" s="28"/>
      <c r="IEI45" s="28"/>
      <c r="IEJ45" s="28"/>
      <c r="IEK45" s="28"/>
      <c r="IEL45" s="28"/>
      <c r="IEM45" s="28"/>
      <c r="IEN45" s="28"/>
      <c r="IEO45" s="28"/>
      <c r="IEP45" s="28"/>
      <c r="IEQ45" s="28"/>
      <c r="IER45" s="28"/>
      <c r="IES45" s="28"/>
      <c r="IET45" s="28"/>
      <c r="IEU45" s="28"/>
      <c r="IEV45" s="28"/>
      <c r="IEW45" s="28"/>
      <c r="IEX45" s="28"/>
      <c r="IEY45" s="28"/>
      <c r="IEZ45" s="28"/>
      <c r="IFA45" s="28"/>
      <c r="IFB45" s="28"/>
      <c r="IFC45" s="28"/>
      <c r="IFD45" s="28"/>
      <c r="IFE45" s="28"/>
      <c r="IFF45" s="28"/>
      <c r="IFG45" s="28"/>
      <c r="IFH45" s="28"/>
      <c r="IFI45" s="28"/>
      <c r="IFJ45" s="28"/>
      <c r="IFK45" s="28"/>
      <c r="IFL45" s="28"/>
      <c r="IFM45" s="28"/>
      <c r="IFN45" s="28"/>
      <c r="IFO45" s="28"/>
      <c r="IFP45" s="28"/>
      <c r="IFQ45" s="28"/>
      <c r="IFR45" s="28"/>
      <c r="IFS45" s="28"/>
      <c r="IFT45" s="28"/>
      <c r="IFU45" s="28"/>
      <c r="IFV45" s="28"/>
      <c r="IFW45" s="28"/>
      <c r="IFX45" s="28"/>
      <c r="IFY45" s="28"/>
      <c r="IFZ45" s="28"/>
      <c r="IGA45" s="28"/>
      <c r="IGB45" s="28"/>
      <c r="IGC45" s="28"/>
      <c r="IGD45" s="28"/>
      <c r="IGE45" s="28"/>
      <c r="IGF45" s="28"/>
      <c r="IGG45" s="28"/>
      <c r="IGH45" s="28"/>
      <c r="IGI45" s="28"/>
      <c r="IGJ45" s="28"/>
      <c r="IGK45" s="28"/>
      <c r="IGL45" s="28"/>
      <c r="IGM45" s="28"/>
      <c r="IGN45" s="28"/>
      <c r="IGO45" s="28"/>
      <c r="IGP45" s="28"/>
      <c r="IGQ45" s="28"/>
      <c r="IGR45" s="28"/>
      <c r="IGS45" s="28"/>
      <c r="IGT45" s="28"/>
      <c r="IGU45" s="28"/>
      <c r="IGV45" s="28"/>
      <c r="IGW45" s="28"/>
      <c r="IGX45" s="28"/>
      <c r="IGY45" s="28"/>
      <c r="IGZ45" s="28"/>
      <c r="IHA45" s="28"/>
      <c r="IHB45" s="28"/>
      <c r="IHC45" s="28"/>
      <c r="IHD45" s="28"/>
      <c r="IHE45" s="28"/>
      <c r="IHF45" s="28"/>
      <c r="IHG45" s="28"/>
      <c r="IHH45" s="28"/>
      <c r="IHI45" s="28"/>
      <c r="IHJ45" s="28"/>
      <c r="IHK45" s="28"/>
      <c r="IHL45" s="28"/>
      <c r="IHM45" s="28"/>
      <c r="IHN45" s="28"/>
      <c r="IHO45" s="28"/>
      <c r="IHP45" s="28"/>
      <c r="IHQ45" s="28"/>
      <c r="IHR45" s="28"/>
      <c r="IHS45" s="28"/>
      <c r="IHT45" s="28"/>
      <c r="IHU45" s="28"/>
      <c r="IHV45" s="28"/>
      <c r="IHW45" s="28"/>
      <c r="IHX45" s="28"/>
      <c r="IHY45" s="28"/>
      <c r="IHZ45" s="28"/>
      <c r="IIA45" s="28"/>
      <c r="IIB45" s="28"/>
      <c r="IIC45" s="28"/>
      <c r="IID45" s="28"/>
      <c r="IIE45" s="28"/>
      <c r="IIF45" s="28"/>
      <c r="IIG45" s="28"/>
      <c r="IIH45" s="28"/>
      <c r="III45" s="28"/>
      <c r="IIJ45" s="28"/>
      <c r="IIK45" s="28"/>
      <c r="IIL45" s="28"/>
      <c r="IIM45" s="28"/>
      <c r="IIN45" s="28"/>
      <c r="IIO45" s="28"/>
      <c r="IIP45" s="28"/>
      <c r="IIQ45" s="28"/>
      <c r="IIR45" s="28"/>
      <c r="IIS45" s="28"/>
      <c r="IIT45" s="28"/>
      <c r="IIU45" s="28"/>
      <c r="IIV45" s="28"/>
      <c r="IIW45" s="28"/>
      <c r="IIX45" s="28"/>
      <c r="IIY45" s="28"/>
      <c r="IIZ45" s="28"/>
      <c r="IJA45" s="28"/>
      <c r="IJB45" s="28"/>
      <c r="IJC45" s="28"/>
      <c r="IJD45" s="28"/>
      <c r="IJE45" s="28"/>
      <c r="IJF45" s="28"/>
      <c r="IJG45" s="28"/>
      <c r="IJH45" s="28"/>
      <c r="IJI45" s="28"/>
      <c r="IJJ45" s="28"/>
      <c r="IJK45" s="28"/>
      <c r="IJL45" s="28"/>
      <c r="IJM45" s="28"/>
      <c r="IJN45" s="28"/>
      <c r="IJO45" s="28"/>
      <c r="IJP45" s="28"/>
      <c r="IJQ45" s="28"/>
      <c r="IJR45" s="28"/>
      <c r="IJS45" s="28"/>
      <c r="IJT45" s="28"/>
      <c r="IJU45" s="28"/>
      <c r="IJV45" s="28"/>
      <c r="IJW45" s="28"/>
      <c r="IJX45" s="28"/>
      <c r="IJY45" s="28"/>
      <c r="IJZ45" s="28"/>
      <c r="IKA45" s="28"/>
      <c r="IKB45" s="28"/>
      <c r="IKC45" s="28"/>
      <c r="IKD45" s="28"/>
      <c r="IKE45" s="28"/>
      <c r="IKF45" s="28"/>
      <c r="IKG45" s="28"/>
      <c r="IKH45" s="28"/>
      <c r="IKI45" s="28"/>
      <c r="IKJ45" s="28"/>
      <c r="IKK45" s="28"/>
      <c r="IKL45" s="28"/>
      <c r="IKM45" s="28"/>
      <c r="IKN45" s="28"/>
      <c r="IKO45" s="28"/>
      <c r="IKP45" s="28"/>
      <c r="IKQ45" s="28"/>
      <c r="IKR45" s="28"/>
      <c r="IKS45" s="28"/>
      <c r="IKT45" s="28"/>
      <c r="IKU45" s="28"/>
      <c r="IKV45" s="28"/>
      <c r="IKW45" s="28"/>
      <c r="IKX45" s="28"/>
      <c r="IKY45" s="28"/>
      <c r="IKZ45" s="28"/>
      <c r="ILA45" s="28"/>
      <c r="ILB45" s="28"/>
      <c r="ILC45" s="28"/>
      <c r="ILD45" s="28"/>
      <c r="ILE45" s="28"/>
      <c r="ILF45" s="28"/>
      <c r="ILG45" s="28"/>
      <c r="ILH45" s="28"/>
      <c r="ILI45" s="28"/>
      <c r="ILJ45" s="28"/>
      <c r="ILK45" s="28"/>
      <c r="ILL45" s="28"/>
      <c r="ILM45" s="28"/>
      <c r="ILN45" s="28"/>
      <c r="ILO45" s="28"/>
      <c r="ILP45" s="28"/>
      <c r="ILQ45" s="28"/>
      <c r="ILR45" s="28"/>
      <c r="ILS45" s="28"/>
      <c r="ILT45" s="28"/>
      <c r="ILU45" s="28"/>
      <c r="ILV45" s="28"/>
      <c r="ILW45" s="28"/>
      <c r="ILX45" s="28"/>
      <c r="ILY45" s="28"/>
      <c r="ILZ45" s="28"/>
      <c r="IMA45" s="28"/>
      <c r="IMB45" s="28"/>
      <c r="IMC45" s="28"/>
      <c r="IMD45" s="28"/>
      <c r="IME45" s="28"/>
      <c r="IMF45" s="28"/>
      <c r="IMG45" s="28"/>
      <c r="IMH45" s="28"/>
      <c r="IMI45" s="28"/>
      <c r="IMJ45" s="28"/>
      <c r="IMK45" s="28"/>
      <c r="IML45" s="28"/>
      <c r="IMM45" s="28"/>
      <c r="IMN45" s="28"/>
      <c r="IMO45" s="28"/>
      <c r="IMP45" s="28"/>
      <c r="IMQ45" s="28"/>
      <c r="IMR45" s="28"/>
      <c r="IMS45" s="28"/>
      <c r="IMT45" s="28"/>
      <c r="IMU45" s="28"/>
      <c r="IMV45" s="28"/>
      <c r="IMW45" s="28"/>
      <c r="IMX45" s="28"/>
      <c r="IMY45" s="28"/>
      <c r="IMZ45" s="28"/>
      <c r="INA45" s="28"/>
      <c r="INB45" s="28"/>
      <c r="INC45" s="28"/>
      <c r="IND45" s="28"/>
      <c r="INE45" s="28"/>
      <c r="INF45" s="28"/>
      <c r="ING45" s="28"/>
      <c r="INH45" s="28"/>
      <c r="INI45" s="28"/>
      <c r="INJ45" s="28"/>
      <c r="INK45" s="28"/>
      <c r="INL45" s="28"/>
      <c r="INM45" s="28"/>
      <c r="INN45" s="28"/>
      <c r="INO45" s="28"/>
      <c r="INP45" s="28"/>
      <c r="INQ45" s="28"/>
      <c r="INR45" s="28"/>
      <c r="INS45" s="28"/>
      <c r="INT45" s="28"/>
      <c r="INU45" s="28"/>
      <c r="INV45" s="28"/>
      <c r="INW45" s="28"/>
      <c r="INX45" s="28"/>
      <c r="INY45" s="28"/>
      <c r="INZ45" s="28"/>
      <c r="IOA45" s="28"/>
      <c r="IOB45" s="28"/>
      <c r="IOC45" s="28"/>
      <c r="IOD45" s="28"/>
      <c r="IOE45" s="28"/>
      <c r="IOF45" s="28"/>
      <c r="IOG45" s="28"/>
      <c r="IOH45" s="28"/>
      <c r="IOI45" s="28"/>
      <c r="IOJ45" s="28"/>
      <c r="IOK45" s="28"/>
      <c r="IOL45" s="28"/>
      <c r="IOM45" s="28"/>
      <c r="ION45" s="28"/>
      <c r="IOO45" s="28"/>
      <c r="IOP45" s="28"/>
      <c r="IOQ45" s="28"/>
      <c r="IOR45" s="28"/>
      <c r="IOS45" s="28"/>
      <c r="IOT45" s="28"/>
      <c r="IOU45" s="28"/>
      <c r="IOV45" s="28"/>
      <c r="IOW45" s="28"/>
      <c r="IOX45" s="28"/>
      <c r="IOY45" s="28"/>
      <c r="IOZ45" s="28"/>
      <c r="IPA45" s="28"/>
      <c r="IPB45" s="28"/>
      <c r="IPC45" s="28"/>
      <c r="IPD45" s="28"/>
      <c r="IPE45" s="28"/>
      <c r="IPF45" s="28"/>
      <c r="IPG45" s="28"/>
      <c r="IPH45" s="28"/>
      <c r="IPI45" s="28"/>
      <c r="IPJ45" s="28"/>
      <c r="IPK45" s="28"/>
      <c r="IPL45" s="28"/>
      <c r="IPM45" s="28"/>
      <c r="IPN45" s="28"/>
      <c r="IPO45" s="28"/>
      <c r="IPP45" s="28"/>
      <c r="IPQ45" s="28"/>
      <c r="IPR45" s="28"/>
      <c r="IPS45" s="28"/>
      <c r="IPT45" s="28"/>
      <c r="IPU45" s="28"/>
      <c r="IPV45" s="28"/>
      <c r="IPW45" s="28"/>
      <c r="IPX45" s="28"/>
      <c r="IPY45" s="28"/>
      <c r="IPZ45" s="28"/>
      <c r="IQA45" s="28"/>
      <c r="IQB45" s="28"/>
      <c r="IQC45" s="28"/>
      <c r="IQD45" s="28"/>
      <c r="IQE45" s="28"/>
      <c r="IQF45" s="28"/>
      <c r="IQG45" s="28"/>
      <c r="IQH45" s="28"/>
      <c r="IQI45" s="28"/>
      <c r="IQJ45" s="28"/>
      <c r="IQK45" s="28"/>
      <c r="IQL45" s="28"/>
      <c r="IQM45" s="28"/>
      <c r="IQN45" s="28"/>
      <c r="IQO45" s="28"/>
      <c r="IQP45" s="28"/>
      <c r="IQQ45" s="28"/>
      <c r="IQR45" s="28"/>
      <c r="IQS45" s="28"/>
      <c r="IQT45" s="28"/>
      <c r="IQU45" s="28"/>
      <c r="IQV45" s="28"/>
      <c r="IQW45" s="28"/>
      <c r="IQX45" s="28"/>
      <c r="IQY45" s="28"/>
      <c r="IQZ45" s="28"/>
      <c r="IRA45" s="28"/>
      <c r="IRB45" s="28"/>
      <c r="IRC45" s="28"/>
      <c r="IRD45" s="28"/>
      <c r="IRE45" s="28"/>
      <c r="IRF45" s="28"/>
      <c r="IRG45" s="28"/>
      <c r="IRH45" s="28"/>
      <c r="IRI45" s="28"/>
      <c r="IRJ45" s="28"/>
      <c r="IRK45" s="28"/>
      <c r="IRL45" s="28"/>
      <c r="IRM45" s="28"/>
      <c r="IRN45" s="28"/>
      <c r="IRO45" s="28"/>
      <c r="IRP45" s="28"/>
      <c r="IRQ45" s="28"/>
      <c r="IRR45" s="28"/>
      <c r="IRS45" s="28"/>
      <c r="IRT45" s="28"/>
      <c r="IRU45" s="28"/>
      <c r="IRV45" s="28"/>
      <c r="IRW45" s="28"/>
      <c r="IRX45" s="28"/>
      <c r="IRY45" s="28"/>
      <c r="IRZ45" s="28"/>
      <c r="ISA45" s="28"/>
      <c r="ISB45" s="28"/>
      <c r="ISC45" s="28"/>
      <c r="ISD45" s="28"/>
      <c r="ISE45" s="28"/>
      <c r="ISF45" s="28"/>
      <c r="ISG45" s="28"/>
      <c r="ISH45" s="28"/>
      <c r="ISI45" s="28"/>
      <c r="ISJ45" s="28"/>
      <c r="ISK45" s="28"/>
      <c r="ISL45" s="28"/>
      <c r="ISM45" s="28"/>
      <c r="ISN45" s="28"/>
      <c r="ISO45" s="28"/>
      <c r="ISP45" s="28"/>
      <c r="ISQ45" s="28"/>
      <c r="ISR45" s="28"/>
      <c r="ISS45" s="28"/>
      <c r="IST45" s="28"/>
      <c r="ISU45" s="28"/>
      <c r="ISV45" s="28"/>
      <c r="ISW45" s="28"/>
      <c r="ISX45" s="28"/>
      <c r="ISY45" s="28"/>
      <c r="ISZ45" s="28"/>
      <c r="ITA45" s="28"/>
      <c r="ITB45" s="28"/>
      <c r="ITC45" s="28"/>
      <c r="ITD45" s="28"/>
      <c r="ITE45" s="28"/>
      <c r="ITF45" s="28"/>
      <c r="ITG45" s="28"/>
      <c r="ITH45" s="28"/>
      <c r="ITI45" s="28"/>
      <c r="ITJ45" s="28"/>
      <c r="ITK45" s="28"/>
      <c r="ITL45" s="28"/>
      <c r="ITM45" s="28"/>
      <c r="ITN45" s="28"/>
      <c r="ITO45" s="28"/>
      <c r="ITP45" s="28"/>
      <c r="ITQ45" s="28"/>
      <c r="ITR45" s="28"/>
      <c r="ITS45" s="28"/>
      <c r="ITT45" s="28"/>
      <c r="ITU45" s="28"/>
      <c r="ITV45" s="28"/>
      <c r="ITW45" s="28"/>
      <c r="ITX45" s="28"/>
      <c r="ITY45" s="28"/>
      <c r="ITZ45" s="28"/>
      <c r="IUA45" s="28"/>
      <c r="IUB45" s="28"/>
      <c r="IUC45" s="28"/>
      <c r="IUD45" s="28"/>
      <c r="IUE45" s="28"/>
      <c r="IUF45" s="28"/>
      <c r="IUG45" s="28"/>
      <c r="IUH45" s="28"/>
      <c r="IUI45" s="28"/>
      <c r="IUJ45" s="28"/>
      <c r="IUK45" s="28"/>
      <c r="IUL45" s="28"/>
      <c r="IUM45" s="28"/>
      <c r="IUN45" s="28"/>
      <c r="IUO45" s="28"/>
      <c r="IUP45" s="28"/>
      <c r="IUQ45" s="28"/>
      <c r="IUR45" s="28"/>
      <c r="IUS45" s="28"/>
      <c r="IUT45" s="28"/>
      <c r="IUU45" s="28"/>
      <c r="IUV45" s="28"/>
      <c r="IUW45" s="28"/>
      <c r="IUX45" s="28"/>
      <c r="IUY45" s="28"/>
      <c r="IUZ45" s="28"/>
      <c r="IVA45" s="28"/>
      <c r="IVB45" s="28"/>
      <c r="IVC45" s="28"/>
      <c r="IVD45" s="28"/>
      <c r="IVE45" s="28"/>
      <c r="IVF45" s="28"/>
      <c r="IVG45" s="28"/>
      <c r="IVH45" s="28"/>
      <c r="IVI45" s="28"/>
      <c r="IVJ45" s="28"/>
      <c r="IVK45" s="28"/>
      <c r="IVL45" s="28"/>
      <c r="IVM45" s="28"/>
      <c r="IVN45" s="28"/>
      <c r="IVO45" s="28"/>
      <c r="IVP45" s="28"/>
      <c r="IVQ45" s="28"/>
      <c r="IVR45" s="28"/>
      <c r="IVS45" s="28"/>
      <c r="IVT45" s="28"/>
      <c r="IVU45" s="28"/>
      <c r="IVV45" s="28"/>
      <c r="IVW45" s="28"/>
      <c r="IVX45" s="28"/>
      <c r="IVY45" s="28"/>
      <c r="IVZ45" s="28"/>
      <c r="IWA45" s="28"/>
      <c r="IWB45" s="28"/>
      <c r="IWC45" s="28"/>
      <c r="IWD45" s="28"/>
      <c r="IWE45" s="28"/>
      <c r="IWF45" s="28"/>
      <c r="IWG45" s="28"/>
      <c r="IWH45" s="28"/>
      <c r="IWI45" s="28"/>
      <c r="IWJ45" s="28"/>
      <c r="IWK45" s="28"/>
      <c r="IWL45" s="28"/>
      <c r="IWM45" s="28"/>
      <c r="IWN45" s="28"/>
      <c r="IWO45" s="28"/>
      <c r="IWP45" s="28"/>
      <c r="IWQ45" s="28"/>
      <c r="IWR45" s="28"/>
      <c r="IWS45" s="28"/>
      <c r="IWT45" s="28"/>
      <c r="IWU45" s="28"/>
      <c r="IWV45" s="28"/>
      <c r="IWW45" s="28"/>
      <c r="IWX45" s="28"/>
      <c r="IWY45" s="28"/>
      <c r="IWZ45" s="28"/>
      <c r="IXA45" s="28"/>
      <c r="IXB45" s="28"/>
      <c r="IXC45" s="28"/>
      <c r="IXD45" s="28"/>
      <c r="IXE45" s="28"/>
      <c r="IXF45" s="28"/>
      <c r="IXG45" s="28"/>
      <c r="IXH45" s="28"/>
      <c r="IXI45" s="28"/>
      <c r="IXJ45" s="28"/>
      <c r="IXK45" s="28"/>
      <c r="IXL45" s="28"/>
      <c r="IXM45" s="28"/>
      <c r="IXN45" s="28"/>
      <c r="IXO45" s="28"/>
      <c r="IXP45" s="28"/>
      <c r="IXQ45" s="28"/>
      <c r="IXR45" s="28"/>
      <c r="IXS45" s="28"/>
      <c r="IXT45" s="28"/>
      <c r="IXU45" s="28"/>
      <c r="IXV45" s="28"/>
      <c r="IXW45" s="28"/>
      <c r="IXX45" s="28"/>
      <c r="IXY45" s="28"/>
      <c r="IXZ45" s="28"/>
      <c r="IYA45" s="28"/>
      <c r="IYB45" s="28"/>
      <c r="IYC45" s="28"/>
      <c r="IYD45" s="28"/>
      <c r="IYE45" s="28"/>
      <c r="IYF45" s="28"/>
      <c r="IYG45" s="28"/>
      <c r="IYH45" s="28"/>
      <c r="IYI45" s="28"/>
      <c r="IYJ45" s="28"/>
      <c r="IYK45" s="28"/>
      <c r="IYL45" s="28"/>
      <c r="IYM45" s="28"/>
      <c r="IYN45" s="28"/>
      <c r="IYO45" s="28"/>
      <c r="IYP45" s="28"/>
      <c r="IYQ45" s="28"/>
      <c r="IYR45" s="28"/>
      <c r="IYS45" s="28"/>
      <c r="IYT45" s="28"/>
      <c r="IYU45" s="28"/>
      <c r="IYV45" s="28"/>
      <c r="IYW45" s="28"/>
      <c r="IYX45" s="28"/>
      <c r="IYY45" s="28"/>
      <c r="IYZ45" s="28"/>
      <c r="IZA45" s="28"/>
      <c r="IZB45" s="28"/>
      <c r="IZC45" s="28"/>
      <c r="IZD45" s="28"/>
      <c r="IZE45" s="28"/>
      <c r="IZF45" s="28"/>
      <c r="IZG45" s="28"/>
      <c r="IZH45" s="28"/>
      <c r="IZI45" s="28"/>
      <c r="IZJ45" s="28"/>
      <c r="IZK45" s="28"/>
      <c r="IZL45" s="28"/>
      <c r="IZM45" s="28"/>
      <c r="IZN45" s="28"/>
      <c r="IZO45" s="28"/>
      <c r="IZP45" s="28"/>
      <c r="IZQ45" s="28"/>
      <c r="IZR45" s="28"/>
      <c r="IZS45" s="28"/>
      <c r="IZT45" s="28"/>
      <c r="IZU45" s="28"/>
      <c r="IZV45" s="28"/>
      <c r="IZW45" s="28"/>
      <c r="IZX45" s="28"/>
      <c r="IZY45" s="28"/>
      <c r="IZZ45" s="28"/>
      <c r="JAA45" s="28"/>
      <c r="JAB45" s="28"/>
      <c r="JAC45" s="28"/>
      <c r="JAD45" s="28"/>
      <c r="JAE45" s="28"/>
      <c r="JAF45" s="28"/>
      <c r="JAG45" s="28"/>
      <c r="JAH45" s="28"/>
      <c r="JAI45" s="28"/>
      <c r="JAJ45" s="28"/>
      <c r="JAK45" s="28"/>
      <c r="JAL45" s="28"/>
      <c r="JAM45" s="28"/>
      <c r="JAN45" s="28"/>
      <c r="JAO45" s="28"/>
      <c r="JAP45" s="28"/>
      <c r="JAQ45" s="28"/>
      <c r="JAR45" s="28"/>
      <c r="JAS45" s="28"/>
      <c r="JAT45" s="28"/>
      <c r="JAU45" s="28"/>
      <c r="JAV45" s="28"/>
      <c r="JAW45" s="28"/>
      <c r="JAX45" s="28"/>
      <c r="JAY45" s="28"/>
      <c r="JAZ45" s="28"/>
      <c r="JBA45" s="28"/>
      <c r="JBB45" s="28"/>
      <c r="JBC45" s="28"/>
      <c r="JBD45" s="28"/>
      <c r="JBE45" s="28"/>
      <c r="JBF45" s="28"/>
      <c r="JBG45" s="28"/>
      <c r="JBH45" s="28"/>
      <c r="JBI45" s="28"/>
      <c r="JBJ45" s="28"/>
      <c r="JBK45" s="28"/>
      <c r="JBL45" s="28"/>
      <c r="JBM45" s="28"/>
      <c r="JBN45" s="28"/>
      <c r="JBO45" s="28"/>
      <c r="JBP45" s="28"/>
      <c r="JBQ45" s="28"/>
      <c r="JBR45" s="28"/>
      <c r="JBS45" s="28"/>
      <c r="JBT45" s="28"/>
      <c r="JBU45" s="28"/>
      <c r="JBV45" s="28"/>
      <c r="JBW45" s="28"/>
      <c r="JBX45" s="28"/>
      <c r="JBY45" s="28"/>
      <c r="JBZ45" s="28"/>
      <c r="JCA45" s="28"/>
      <c r="JCB45" s="28"/>
      <c r="JCC45" s="28"/>
      <c r="JCD45" s="28"/>
      <c r="JCE45" s="28"/>
      <c r="JCF45" s="28"/>
      <c r="JCG45" s="28"/>
      <c r="JCH45" s="28"/>
      <c r="JCI45" s="28"/>
      <c r="JCJ45" s="28"/>
      <c r="JCK45" s="28"/>
      <c r="JCL45" s="28"/>
      <c r="JCM45" s="28"/>
      <c r="JCN45" s="28"/>
      <c r="JCO45" s="28"/>
      <c r="JCP45" s="28"/>
      <c r="JCQ45" s="28"/>
      <c r="JCR45" s="28"/>
      <c r="JCS45" s="28"/>
      <c r="JCT45" s="28"/>
      <c r="JCU45" s="28"/>
      <c r="JCV45" s="28"/>
      <c r="JCW45" s="28"/>
      <c r="JCX45" s="28"/>
      <c r="JCY45" s="28"/>
      <c r="JCZ45" s="28"/>
      <c r="JDA45" s="28"/>
      <c r="JDB45" s="28"/>
      <c r="JDC45" s="28"/>
      <c r="JDD45" s="28"/>
      <c r="JDE45" s="28"/>
      <c r="JDF45" s="28"/>
      <c r="JDG45" s="28"/>
      <c r="JDH45" s="28"/>
      <c r="JDI45" s="28"/>
      <c r="JDJ45" s="28"/>
      <c r="JDK45" s="28"/>
      <c r="JDL45" s="28"/>
      <c r="JDM45" s="28"/>
      <c r="JDN45" s="28"/>
      <c r="JDO45" s="28"/>
      <c r="JDP45" s="28"/>
      <c r="JDQ45" s="28"/>
      <c r="JDR45" s="28"/>
      <c r="JDS45" s="28"/>
      <c r="JDT45" s="28"/>
      <c r="JDU45" s="28"/>
      <c r="JDV45" s="28"/>
      <c r="JDW45" s="28"/>
      <c r="JDX45" s="28"/>
      <c r="JDY45" s="28"/>
      <c r="JDZ45" s="28"/>
      <c r="JEA45" s="28"/>
      <c r="JEB45" s="28"/>
      <c r="JEC45" s="28"/>
      <c r="JED45" s="28"/>
      <c r="JEE45" s="28"/>
      <c r="JEF45" s="28"/>
      <c r="JEG45" s="28"/>
      <c r="JEH45" s="28"/>
      <c r="JEI45" s="28"/>
      <c r="JEJ45" s="28"/>
      <c r="JEK45" s="28"/>
      <c r="JEL45" s="28"/>
      <c r="JEM45" s="28"/>
      <c r="JEN45" s="28"/>
      <c r="JEO45" s="28"/>
      <c r="JEP45" s="28"/>
      <c r="JEQ45" s="28"/>
      <c r="JER45" s="28"/>
      <c r="JES45" s="28"/>
      <c r="JET45" s="28"/>
      <c r="JEU45" s="28"/>
      <c r="JEV45" s="28"/>
      <c r="JEW45" s="28"/>
      <c r="JEX45" s="28"/>
      <c r="JEY45" s="28"/>
      <c r="JEZ45" s="28"/>
      <c r="JFA45" s="28"/>
      <c r="JFB45" s="28"/>
      <c r="JFC45" s="28"/>
      <c r="JFD45" s="28"/>
      <c r="JFE45" s="28"/>
      <c r="JFF45" s="28"/>
      <c r="JFG45" s="28"/>
      <c r="JFH45" s="28"/>
      <c r="JFI45" s="28"/>
      <c r="JFJ45" s="28"/>
      <c r="JFK45" s="28"/>
      <c r="JFL45" s="28"/>
      <c r="JFM45" s="28"/>
      <c r="JFN45" s="28"/>
      <c r="JFO45" s="28"/>
      <c r="JFP45" s="28"/>
      <c r="JFQ45" s="28"/>
      <c r="JFR45" s="28"/>
      <c r="JFS45" s="28"/>
      <c r="JFT45" s="28"/>
      <c r="JFU45" s="28"/>
      <c r="JFV45" s="28"/>
      <c r="JFW45" s="28"/>
      <c r="JFX45" s="28"/>
      <c r="JFY45" s="28"/>
      <c r="JFZ45" s="28"/>
      <c r="JGA45" s="28"/>
      <c r="JGB45" s="28"/>
      <c r="JGC45" s="28"/>
      <c r="JGD45" s="28"/>
      <c r="JGE45" s="28"/>
      <c r="JGF45" s="28"/>
      <c r="JGG45" s="28"/>
      <c r="JGH45" s="28"/>
      <c r="JGI45" s="28"/>
      <c r="JGJ45" s="28"/>
      <c r="JGK45" s="28"/>
      <c r="JGL45" s="28"/>
      <c r="JGM45" s="28"/>
      <c r="JGN45" s="28"/>
      <c r="JGO45" s="28"/>
      <c r="JGP45" s="28"/>
      <c r="JGQ45" s="28"/>
      <c r="JGR45" s="28"/>
      <c r="JGS45" s="28"/>
      <c r="JGT45" s="28"/>
      <c r="JGU45" s="28"/>
      <c r="JGV45" s="28"/>
      <c r="JGW45" s="28"/>
      <c r="JGX45" s="28"/>
      <c r="JGY45" s="28"/>
      <c r="JGZ45" s="28"/>
      <c r="JHA45" s="28"/>
      <c r="JHB45" s="28"/>
      <c r="JHC45" s="28"/>
      <c r="JHD45" s="28"/>
      <c r="JHE45" s="28"/>
      <c r="JHF45" s="28"/>
      <c r="JHG45" s="28"/>
      <c r="JHH45" s="28"/>
      <c r="JHI45" s="28"/>
      <c r="JHJ45" s="28"/>
      <c r="JHK45" s="28"/>
      <c r="JHL45" s="28"/>
      <c r="JHM45" s="28"/>
      <c r="JHN45" s="28"/>
      <c r="JHO45" s="28"/>
      <c r="JHP45" s="28"/>
      <c r="JHQ45" s="28"/>
      <c r="JHR45" s="28"/>
      <c r="JHS45" s="28"/>
      <c r="JHT45" s="28"/>
      <c r="JHU45" s="28"/>
      <c r="JHV45" s="28"/>
      <c r="JHW45" s="28"/>
      <c r="JHX45" s="28"/>
      <c r="JHY45" s="28"/>
      <c r="JHZ45" s="28"/>
      <c r="JIA45" s="28"/>
      <c r="JIB45" s="28"/>
      <c r="JIC45" s="28"/>
      <c r="JID45" s="28"/>
      <c r="JIE45" s="28"/>
      <c r="JIF45" s="28"/>
      <c r="JIG45" s="28"/>
      <c r="JIH45" s="28"/>
      <c r="JII45" s="28"/>
      <c r="JIJ45" s="28"/>
      <c r="JIK45" s="28"/>
      <c r="JIL45" s="28"/>
      <c r="JIM45" s="28"/>
      <c r="JIN45" s="28"/>
      <c r="JIO45" s="28"/>
      <c r="JIP45" s="28"/>
      <c r="JIQ45" s="28"/>
      <c r="JIR45" s="28"/>
      <c r="JIS45" s="28"/>
      <c r="JIT45" s="28"/>
      <c r="JIU45" s="28"/>
      <c r="JIV45" s="28"/>
      <c r="JIW45" s="28"/>
      <c r="JIX45" s="28"/>
      <c r="JIY45" s="28"/>
      <c r="JIZ45" s="28"/>
      <c r="JJA45" s="28"/>
      <c r="JJB45" s="28"/>
      <c r="JJC45" s="28"/>
      <c r="JJD45" s="28"/>
      <c r="JJE45" s="28"/>
      <c r="JJF45" s="28"/>
      <c r="JJG45" s="28"/>
      <c r="JJH45" s="28"/>
      <c r="JJI45" s="28"/>
      <c r="JJJ45" s="28"/>
      <c r="JJK45" s="28"/>
      <c r="JJL45" s="28"/>
      <c r="JJM45" s="28"/>
      <c r="JJN45" s="28"/>
      <c r="JJO45" s="28"/>
      <c r="JJP45" s="28"/>
      <c r="JJQ45" s="28"/>
      <c r="JJR45" s="28"/>
      <c r="JJS45" s="28"/>
      <c r="JJT45" s="28"/>
      <c r="JJU45" s="28"/>
      <c r="JJV45" s="28"/>
      <c r="JJW45" s="28"/>
      <c r="JJX45" s="28"/>
      <c r="JJY45" s="28"/>
      <c r="JJZ45" s="28"/>
      <c r="JKA45" s="28"/>
      <c r="JKB45" s="28"/>
      <c r="JKC45" s="28"/>
      <c r="JKD45" s="28"/>
      <c r="JKE45" s="28"/>
      <c r="JKF45" s="28"/>
      <c r="JKG45" s="28"/>
      <c r="JKH45" s="28"/>
      <c r="JKI45" s="28"/>
      <c r="JKJ45" s="28"/>
      <c r="JKK45" s="28"/>
      <c r="JKL45" s="28"/>
      <c r="JKM45" s="28"/>
      <c r="JKN45" s="28"/>
      <c r="JKO45" s="28"/>
      <c r="JKP45" s="28"/>
      <c r="JKQ45" s="28"/>
      <c r="JKR45" s="28"/>
      <c r="JKS45" s="28"/>
      <c r="JKT45" s="28"/>
      <c r="JKU45" s="28"/>
      <c r="JKV45" s="28"/>
      <c r="JKW45" s="28"/>
      <c r="JKX45" s="28"/>
      <c r="JKY45" s="28"/>
      <c r="JKZ45" s="28"/>
      <c r="JLA45" s="28"/>
      <c r="JLB45" s="28"/>
      <c r="JLC45" s="28"/>
      <c r="JLD45" s="28"/>
      <c r="JLE45" s="28"/>
      <c r="JLF45" s="28"/>
      <c r="JLG45" s="28"/>
      <c r="JLH45" s="28"/>
      <c r="JLI45" s="28"/>
      <c r="JLJ45" s="28"/>
      <c r="JLK45" s="28"/>
      <c r="JLL45" s="28"/>
      <c r="JLM45" s="28"/>
      <c r="JLN45" s="28"/>
      <c r="JLO45" s="28"/>
      <c r="JLP45" s="28"/>
      <c r="JLQ45" s="28"/>
      <c r="JLR45" s="28"/>
      <c r="JLS45" s="28"/>
      <c r="JLT45" s="28"/>
      <c r="JLU45" s="28"/>
      <c r="JLV45" s="28"/>
      <c r="JLW45" s="28"/>
      <c r="JLX45" s="28"/>
      <c r="JLY45" s="28"/>
      <c r="JLZ45" s="28"/>
      <c r="JMA45" s="28"/>
      <c r="JMB45" s="28"/>
      <c r="JMC45" s="28"/>
      <c r="JMD45" s="28"/>
      <c r="JME45" s="28"/>
      <c r="JMF45" s="28"/>
      <c r="JMG45" s="28"/>
      <c r="JMH45" s="28"/>
      <c r="JMI45" s="28"/>
      <c r="JMJ45" s="28"/>
      <c r="JMK45" s="28"/>
      <c r="JML45" s="28"/>
      <c r="JMM45" s="28"/>
      <c r="JMN45" s="28"/>
      <c r="JMO45" s="28"/>
      <c r="JMP45" s="28"/>
      <c r="JMQ45" s="28"/>
      <c r="JMR45" s="28"/>
      <c r="JMS45" s="28"/>
      <c r="JMT45" s="28"/>
      <c r="JMU45" s="28"/>
      <c r="JMV45" s="28"/>
      <c r="JMW45" s="28"/>
      <c r="JMX45" s="28"/>
      <c r="JMY45" s="28"/>
      <c r="JMZ45" s="28"/>
      <c r="JNA45" s="28"/>
      <c r="JNB45" s="28"/>
      <c r="JNC45" s="28"/>
      <c r="JND45" s="28"/>
      <c r="JNE45" s="28"/>
      <c r="JNF45" s="28"/>
      <c r="JNG45" s="28"/>
      <c r="JNH45" s="28"/>
      <c r="JNI45" s="28"/>
      <c r="JNJ45" s="28"/>
      <c r="JNK45" s="28"/>
      <c r="JNL45" s="28"/>
      <c r="JNM45" s="28"/>
      <c r="JNN45" s="28"/>
      <c r="JNO45" s="28"/>
      <c r="JNP45" s="28"/>
      <c r="JNQ45" s="28"/>
      <c r="JNR45" s="28"/>
      <c r="JNS45" s="28"/>
      <c r="JNT45" s="28"/>
      <c r="JNU45" s="28"/>
      <c r="JNV45" s="28"/>
      <c r="JNW45" s="28"/>
      <c r="JNX45" s="28"/>
      <c r="JNY45" s="28"/>
      <c r="JNZ45" s="28"/>
      <c r="JOA45" s="28"/>
      <c r="JOB45" s="28"/>
      <c r="JOC45" s="28"/>
      <c r="JOD45" s="28"/>
      <c r="JOE45" s="28"/>
      <c r="JOF45" s="28"/>
      <c r="JOG45" s="28"/>
      <c r="JOH45" s="28"/>
      <c r="JOI45" s="28"/>
      <c r="JOJ45" s="28"/>
      <c r="JOK45" s="28"/>
      <c r="JOL45" s="28"/>
      <c r="JOM45" s="28"/>
      <c r="JON45" s="28"/>
      <c r="JOO45" s="28"/>
      <c r="JOP45" s="28"/>
      <c r="JOQ45" s="28"/>
      <c r="JOR45" s="28"/>
      <c r="JOS45" s="28"/>
      <c r="JOT45" s="28"/>
      <c r="JOU45" s="28"/>
      <c r="JOV45" s="28"/>
      <c r="JOW45" s="28"/>
      <c r="JOX45" s="28"/>
      <c r="JOY45" s="28"/>
      <c r="JOZ45" s="28"/>
      <c r="JPA45" s="28"/>
      <c r="JPB45" s="28"/>
      <c r="JPC45" s="28"/>
      <c r="JPD45" s="28"/>
      <c r="JPE45" s="28"/>
      <c r="JPF45" s="28"/>
      <c r="JPG45" s="28"/>
      <c r="JPH45" s="28"/>
      <c r="JPI45" s="28"/>
      <c r="JPJ45" s="28"/>
      <c r="JPK45" s="28"/>
      <c r="JPL45" s="28"/>
      <c r="JPM45" s="28"/>
      <c r="JPN45" s="28"/>
      <c r="JPO45" s="28"/>
      <c r="JPP45" s="28"/>
      <c r="JPQ45" s="28"/>
      <c r="JPR45" s="28"/>
      <c r="JPS45" s="28"/>
      <c r="JPT45" s="28"/>
      <c r="JPU45" s="28"/>
      <c r="JPV45" s="28"/>
      <c r="JPW45" s="28"/>
      <c r="JPX45" s="28"/>
      <c r="JPY45" s="28"/>
      <c r="JPZ45" s="28"/>
      <c r="JQA45" s="28"/>
      <c r="JQB45" s="28"/>
      <c r="JQC45" s="28"/>
      <c r="JQD45" s="28"/>
      <c r="JQE45" s="28"/>
      <c r="JQF45" s="28"/>
      <c r="JQG45" s="28"/>
      <c r="JQH45" s="28"/>
      <c r="JQI45" s="28"/>
      <c r="JQJ45" s="28"/>
      <c r="JQK45" s="28"/>
      <c r="JQL45" s="28"/>
      <c r="JQM45" s="28"/>
      <c r="JQN45" s="28"/>
      <c r="JQO45" s="28"/>
      <c r="JQP45" s="28"/>
      <c r="JQQ45" s="28"/>
      <c r="JQR45" s="28"/>
      <c r="JQS45" s="28"/>
      <c r="JQT45" s="28"/>
      <c r="JQU45" s="28"/>
      <c r="JQV45" s="28"/>
      <c r="JQW45" s="28"/>
      <c r="JQX45" s="28"/>
      <c r="JQY45" s="28"/>
      <c r="JQZ45" s="28"/>
      <c r="JRA45" s="28"/>
      <c r="JRB45" s="28"/>
      <c r="JRC45" s="28"/>
      <c r="JRD45" s="28"/>
      <c r="JRE45" s="28"/>
      <c r="JRF45" s="28"/>
      <c r="JRG45" s="28"/>
      <c r="JRH45" s="28"/>
      <c r="JRI45" s="28"/>
      <c r="JRJ45" s="28"/>
      <c r="JRK45" s="28"/>
      <c r="JRL45" s="28"/>
      <c r="JRM45" s="28"/>
      <c r="JRN45" s="28"/>
      <c r="JRO45" s="28"/>
      <c r="JRP45" s="28"/>
      <c r="JRQ45" s="28"/>
      <c r="JRR45" s="28"/>
      <c r="JRS45" s="28"/>
      <c r="JRT45" s="28"/>
      <c r="JRU45" s="28"/>
      <c r="JRV45" s="28"/>
      <c r="JRW45" s="28"/>
      <c r="JRX45" s="28"/>
      <c r="JRY45" s="28"/>
      <c r="JRZ45" s="28"/>
      <c r="JSA45" s="28"/>
      <c r="JSB45" s="28"/>
      <c r="JSC45" s="28"/>
      <c r="JSD45" s="28"/>
      <c r="JSE45" s="28"/>
      <c r="JSF45" s="28"/>
      <c r="JSG45" s="28"/>
      <c r="JSH45" s="28"/>
      <c r="JSI45" s="28"/>
      <c r="JSJ45" s="28"/>
      <c r="JSK45" s="28"/>
      <c r="JSL45" s="28"/>
      <c r="JSM45" s="28"/>
      <c r="JSN45" s="28"/>
      <c r="JSO45" s="28"/>
      <c r="JSP45" s="28"/>
      <c r="JSQ45" s="28"/>
      <c r="JSR45" s="28"/>
      <c r="JSS45" s="28"/>
      <c r="JST45" s="28"/>
      <c r="JSU45" s="28"/>
      <c r="JSV45" s="28"/>
      <c r="JSW45" s="28"/>
      <c r="JSX45" s="28"/>
      <c r="JSY45" s="28"/>
      <c r="JSZ45" s="28"/>
      <c r="JTA45" s="28"/>
      <c r="JTB45" s="28"/>
      <c r="JTC45" s="28"/>
      <c r="JTD45" s="28"/>
      <c r="JTE45" s="28"/>
      <c r="JTF45" s="28"/>
      <c r="JTG45" s="28"/>
      <c r="JTH45" s="28"/>
      <c r="JTI45" s="28"/>
      <c r="JTJ45" s="28"/>
      <c r="JTK45" s="28"/>
      <c r="JTL45" s="28"/>
      <c r="JTM45" s="28"/>
      <c r="JTN45" s="28"/>
      <c r="JTO45" s="28"/>
      <c r="JTP45" s="28"/>
      <c r="JTQ45" s="28"/>
      <c r="JTR45" s="28"/>
      <c r="JTS45" s="28"/>
      <c r="JTT45" s="28"/>
      <c r="JTU45" s="28"/>
      <c r="JTV45" s="28"/>
      <c r="JTW45" s="28"/>
      <c r="JTX45" s="28"/>
      <c r="JTY45" s="28"/>
      <c r="JTZ45" s="28"/>
      <c r="JUA45" s="28"/>
      <c r="JUB45" s="28"/>
      <c r="JUC45" s="28"/>
      <c r="JUD45" s="28"/>
      <c r="JUE45" s="28"/>
      <c r="JUF45" s="28"/>
      <c r="JUG45" s="28"/>
      <c r="JUH45" s="28"/>
      <c r="JUI45" s="28"/>
      <c r="JUJ45" s="28"/>
      <c r="JUK45" s="28"/>
      <c r="JUL45" s="28"/>
      <c r="JUM45" s="28"/>
      <c r="JUN45" s="28"/>
      <c r="JUO45" s="28"/>
      <c r="JUP45" s="28"/>
      <c r="JUQ45" s="28"/>
      <c r="JUR45" s="28"/>
      <c r="JUS45" s="28"/>
      <c r="JUT45" s="28"/>
      <c r="JUU45" s="28"/>
      <c r="JUV45" s="28"/>
      <c r="JUW45" s="28"/>
      <c r="JUX45" s="28"/>
      <c r="JUY45" s="28"/>
      <c r="JUZ45" s="28"/>
      <c r="JVA45" s="28"/>
      <c r="JVB45" s="28"/>
      <c r="JVC45" s="28"/>
      <c r="JVD45" s="28"/>
      <c r="JVE45" s="28"/>
      <c r="JVF45" s="28"/>
      <c r="JVG45" s="28"/>
      <c r="JVH45" s="28"/>
      <c r="JVI45" s="28"/>
      <c r="JVJ45" s="28"/>
      <c r="JVK45" s="28"/>
      <c r="JVL45" s="28"/>
      <c r="JVM45" s="28"/>
      <c r="JVN45" s="28"/>
      <c r="JVO45" s="28"/>
      <c r="JVP45" s="28"/>
      <c r="JVQ45" s="28"/>
      <c r="JVR45" s="28"/>
      <c r="JVS45" s="28"/>
      <c r="JVT45" s="28"/>
      <c r="JVU45" s="28"/>
      <c r="JVV45" s="28"/>
      <c r="JVW45" s="28"/>
      <c r="JVX45" s="28"/>
      <c r="JVY45" s="28"/>
      <c r="JVZ45" s="28"/>
      <c r="JWA45" s="28"/>
      <c r="JWB45" s="28"/>
      <c r="JWC45" s="28"/>
      <c r="JWD45" s="28"/>
      <c r="JWE45" s="28"/>
      <c r="JWF45" s="28"/>
      <c r="JWG45" s="28"/>
      <c r="JWH45" s="28"/>
      <c r="JWI45" s="28"/>
      <c r="JWJ45" s="28"/>
      <c r="JWK45" s="28"/>
      <c r="JWL45" s="28"/>
      <c r="JWM45" s="28"/>
      <c r="JWN45" s="28"/>
      <c r="JWO45" s="28"/>
      <c r="JWP45" s="28"/>
      <c r="JWQ45" s="28"/>
      <c r="JWR45" s="28"/>
      <c r="JWS45" s="28"/>
      <c r="JWT45" s="28"/>
      <c r="JWU45" s="28"/>
      <c r="JWV45" s="28"/>
      <c r="JWW45" s="28"/>
      <c r="JWX45" s="28"/>
      <c r="JWY45" s="28"/>
      <c r="JWZ45" s="28"/>
      <c r="JXA45" s="28"/>
      <c r="JXB45" s="28"/>
      <c r="JXC45" s="28"/>
      <c r="JXD45" s="28"/>
      <c r="JXE45" s="28"/>
      <c r="JXF45" s="28"/>
      <c r="JXG45" s="28"/>
      <c r="JXH45" s="28"/>
      <c r="JXI45" s="28"/>
      <c r="JXJ45" s="28"/>
      <c r="JXK45" s="28"/>
      <c r="JXL45" s="28"/>
      <c r="JXM45" s="28"/>
      <c r="JXN45" s="28"/>
      <c r="JXO45" s="28"/>
      <c r="JXP45" s="28"/>
      <c r="JXQ45" s="28"/>
      <c r="JXR45" s="28"/>
      <c r="JXS45" s="28"/>
      <c r="JXT45" s="28"/>
      <c r="JXU45" s="28"/>
      <c r="JXV45" s="28"/>
      <c r="JXW45" s="28"/>
      <c r="JXX45" s="28"/>
      <c r="JXY45" s="28"/>
      <c r="JXZ45" s="28"/>
      <c r="JYA45" s="28"/>
      <c r="JYB45" s="28"/>
      <c r="JYC45" s="28"/>
      <c r="JYD45" s="28"/>
      <c r="JYE45" s="28"/>
      <c r="JYF45" s="28"/>
      <c r="JYG45" s="28"/>
      <c r="JYH45" s="28"/>
      <c r="JYI45" s="28"/>
      <c r="JYJ45" s="28"/>
      <c r="JYK45" s="28"/>
      <c r="JYL45" s="28"/>
      <c r="JYM45" s="28"/>
      <c r="JYN45" s="28"/>
      <c r="JYO45" s="28"/>
      <c r="JYP45" s="28"/>
      <c r="JYQ45" s="28"/>
      <c r="JYR45" s="28"/>
      <c r="JYS45" s="28"/>
      <c r="JYT45" s="28"/>
      <c r="JYU45" s="28"/>
      <c r="JYV45" s="28"/>
      <c r="JYW45" s="28"/>
      <c r="JYX45" s="28"/>
      <c r="JYY45" s="28"/>
      <c r="JYZ45" s="28"/>
      <c r="JZA45" s="28"/>
      <c r="JZB45" s="28"/>
      <c r="JZC45" s="28"/>
      <c r="JZD45" s="28"/>
      <c r="JZE45" s="28"/>
      <c r="JZF45" s="28"/>
      <c r="JZG45" s="28"/>
      <c r="JZH45" s="28"/>
      <c r="JZI45" s="28"/>
      <c r="JZJ45" s="28"/>
      <c r="JZK45" s="28"/>
      <c r="JZL45" s="28"/>
      <c r="JZM45" s="28"/>
      <c r="JZN45" s="28"/>
      <c r="JZO45" s="28"/>
      <c r="JZP45" s="28"/>
      <c r="JZQ45" s="28"/>
      <c r="JZR45" s="28"/>
      <c r="JZS45" s="28"/>
      <c r="JZT45" s="28"/>
      <c r="JZU45" s="28"/>
      <c r="JZV45" s="28"/>
      <c r="JZW45" s="28"/>
      <c r="JZX45" s="28"/>
      <c r="JZY45" s="28"/>
      <c r="JZZ45" s="28"/>
      <c r="KAA45" s="28"/>
      <c r="KAB45" s="28"/>
      <c r="KAC45" s="28"/>
      <c r="KAD45" s="28"/>
      <c r="KAE45" s="28"/>
      <c r="KAF45" s="28"/>
      <c r="KAG45" s="28"/>
      <c r="KAH45" s="28"/>
      <c r="KAI45" s="28"/>
      <c r="KAJ45" s="28"/>
      <c r="KAK45" s="28"/>
      <c r="KAL45" s="28"/>
      <c r="KAM45" s="28"/>
      <c r="KAN45" s="28"/>
      <c r="KAO45" s="28"/>
      <c r="KAP45" s="28"/>
      <c r="KAQ45" s="28"/>
      <c r="KAR45" s="28"/>
      <c r="KAS45" s="28"/>
      <c r="KAT45" s="28"/>
      <c r="KAU45" s="28"/>
      <c r="KAV45" s="28"/>
      <c r="KAW45" s="28"/>
      <c r="KAX45" s="28"/>
      <c r="KAY45" s="28"/>
      <c r="KAZ45" s="28"/>
      <c r="KBA45" s="28"/>
      <c r="KBB45" s="28"/>
      <c r="KBC45" s="28"/>
      <c r="KBD45" s="28"/>
      <c r="KBE45" s="28"/>
      <c r="KBF45" s="28"/>
      <c r="KBG45" s="28"/>
      <c r="KBH45" s="28"/>
      <c r="KBI45" s="28"/>
      <c r="KBJ45" s="28"/>
      <c r="KBK45" s="28"/>
      <c r="KBL45" s="28"/>
      <c r="KBM45" s="28"/>
      <c r="KBN45" s="28"/>
      <c r="KBO45" s="28"/>
      <c r="KBP45" s="28"/>
      <c r="KBQ45" s="28"/>
      <c r="KBR45" s="28"/>
      <c r="KBS45" s="28"/>
      <c r="KBT45" s="28"/>
      <c r="KBU45" s="28"/>
      <c r="KBV45" s="28"/>
      <c r="KBW45" s="28"/>
      <c r="KBX45" s="28"/>
      <c r="KBY45" s="28"/>
      <c r="KBZ45" s="28"/>
      <c r="KCA45" s="28"/>
      <c r="KCB45" s="28"/>
      <c r="KCC45" s="28"/>
      <c r="KCD45" s="28"/>
      <c r="KCE45" s="28"/>
      <c r="KCF45" s="28"/>
      <c r="KCG45" s="28"/>
      <c r="KCH45" s="28"/>
      <c r="KCI45" s="28"/>
      <c r="KCJ45" s="28"/>
      <c r="KCK45" s="28"/>
      <c r="KCL45" s="28"/>
      <c r="KCM45" s="28"/>
      <c r="KCN45" s="28"/>
      <c r="KCO45" s="28"/>
      <c r="KCP45" s="28"/>
      <c r="KCQ45" s="28"/>
      <c r="KCR45" s="28"/>
      <c r="KCS45" s="28"/>
      <c r="KCT45" s="28"/>
      <c r="KCU45" s="28"/>
      <c r="KCV45" s="28"/>
      <c r="KCW45" s="28"/>
      <c r="KCX45" s="28"/>
      <c r="KCY45" s="28"/>
      <c r="KCZ45" s="28"/>
      <c r="KDA45" s="28"/>
      <c r="KDB45" s="28"/>
      <c r="KDC45" s="28"/>
      <c r="KDD45" s="28"/>
      <c r="KDE45" s="28"/>
      <c r="KDF45" s="28"/>
      <c r="KDG45" s="28"/>
      <c r="KDH45" s="28"/>
      <c r="KDI45" s="28"/>
      <c r="KDJ45" s="28"/>
      <c r="KDK45" s="28"/>
      <c r="KDL45" s="28"/>
      <c r="KDM45" s="28"/>
      <c r="KDN45" s="28"/>
      <c r="KDO45" s="28"/>
      <c r="KDP45" s="28"/>
      <c r="KDQ45" s="28"/>
      <c r="KDR45" s="28"/>
      <c r="KDS45" s="28"/>
      <c r="KDT45" s="28"/>
      <c r="KDU45" s="28"/>
      <c r="KDV45" s="28"/>
      <c r="KDW45" s="28"/>
      <c r="KDX45" s="28"/>
      <c r="KDY45" s="28"/>
      <c r="KDZ45" s="28"/>
      <c r="KEA45" s="28"/>
      <c r="KEB45" s="28"/>
      <c r="KEC45" s="28"/>
      <c r="KED45" s="28"/>
      <c r="KEE45" s="28"/>
      <c r="KEF45" s="28"/>
      <c r="KEG45" s="28"/>
      <c r="KEH45" s="28"/>
      <c r="KEI45" s="28"/>
      <c r="KEJ45" s="28"/>
      <c r="KEK45" s="28"/>
      <c r="KEL45" s="28"/>
      <c r="KEM45" s="28"/>
      <c r="KEN45" s="28"/>
      <c r="KEO45" s="28"/>
      <c r="KEP45" s="28"/>
      <c r="KEQ45" s="28"/>
      <c r="KER45" s="28"/>
      <c r="KES45" s="28"/>
      <c r="KET45" s="28"/>
      <c r="KEU45" s="28"/>
      <c r="KEV45" s="28"/>
      <c r="KEW45" s="28"/>
      <c r="KEX45" s="28"/>
      <c r="KEY45" s="28"/>
      <c r="KEZ45" s="28"/>
      <c r="KFA45" s="28"/>
      <c r="KFB45" s="28"/>
      <c r="KFC45" s="28"/>
      <c r="KFD45" s="28"/>
      <c r="KFE45" s="28"/>
      <c r="KFF45" s="28"/>
      <c r="KFG45" s="28"/>
      <c r="KFH45" s="28"/>
      <c r="KFI45" s="28"/>
      <c r="KFJ45" s="28"/>
      <c r="KFK45" s="28"/>
      <c r="KFL45" s="28"/>
      <c r="KFM45" s="28"/>
      <c r="KFN45" s="28"/>
      <c r="KFO45" s="28"/>
      <c r="KFP45" s="28"/>
      <c r="KFQ45" s="28"/>
      <c r="KFR45" s="28"/>
      <c r="KFS45" s="28"/>
      <c r="KFT45" s="28"/>
      <c r="KFU45" s="28"/>
      <c r="KFV45" s="28"/>
      <c r="KFW45" s="28"/>
      <c r="KFX45" s="28"/>
      <c r="KFY45" s="28"/>
      <c r="KFZ45" s="28"/>
      <c r="KGA45" s="28"/>
      <c r="KGB45" s="28"/>
      <c r="KGC45" s="28"/>
      <c r="KGD45" s="28"/>
      <c r="KGE45" s="28"/>
      <c r="KGF45" s="28"/>
      <c r="KGG45" s="28"/>
      <c r="KGH45" s="28"/>
      <c r="KGI45" s="28"/>
      <c r="KGJ45" s="28"/>
      <c r="KGK45" s="28"/>
      <c r="KGL45" s="28"/>
      <c r="KGM45" s="28"/>
      <c r="KGN45" s="28"/>
      <c r="KGO45" s="28"/>
      <c r="KGP45" s="28"/>
      <c r="KGQ45" s="28"/>
      <c r="KGR45" s="28"/>
      <c r="KGS45" s="28"/>
      <c r="KGT45" s="28"/>
      <c r="KGU45" s="28"/>
      <c r="KGV45" s="28"/>
      <c r="KGW45" s="28"/>
      <c r="KGX45" s="28"/>
      <c r="KGY45" s="28"/>
      <c r="KGZ45" s="28"/>
      <c r="KHA45" s="28"/>
      <c r="KHB45" s="28"/>
      <c r="KHC45" s="28"/>
      <c r="KHD45" s="28"/>
      <c r="KHE45" s="28"/>
      <c r="KHF45" s="28"/>
      <c r="KHG45" s="28"/>
      <c r="KHH45" s="28"/>
      <c r="KHI45" s="28"/>
      <c r="KHJ45" s="28"/>
      <c r="KHK45" s="28"/>
      <c r="KHL45" s="28"/>
      <c r="KHM45" s="28"/>
      <c r="KHN45" s="28"/>
      <c r="KHO45" s="28"/>
      <c r="KHP45" s="28"/>
      <c r="KHQ45" s="28"/>
      <c r="KHR45" s="28"/>
      <c r="KHS45" s="28"/>
      <c r="KHT45" s="28"/>
      <c r="KHU45" s="28"/>
      <c r="KHV45" s="28"/>
      <c r="KHW45" s="28"/>
      <c r="KHX45" s="28"/>
      <c r="KHY45" s="28"/>
      <c r="KHZ45" s="28"/>
      <c r="KIA45" s="28"/>
      <c r="KIB45" s="28"/>
      <c r="KIC45" s="28"/>
      <c r="KID45" s="28"/>
      <c r="KIE45" s="28"/>
      <c r="KIF45" s="28"/>
      <c r="KIG45" s="28"/>
      <c r="KIH45" s="28"/>
      <c r="KII45" s="28"/>
      <c r="KIJ45" s="28"/>
      <c r="KIK45" s="28"/>
      <c r="KIL45" s="28"/>
      <c r="KIM45" s="28"/>
      <c r="KIN45" s="28"/>
      <c r="KIO45" s="28"/>
      <c r="KIP45" s="28"/>
      <c r="KIQ45" s="28"/>
      <c r="KIR45" s="28"/>
      <c r="KIS45" s="28"/>
      <c r="KIT45" s="28"/>
      <c r="KIU45" s="28"/>
      <c r="KIV45" s="28"/>
      <c r="KIW45" s="28"/>
      <c r="KIX45" s="28"/>
      <c r="KIY45" s="28"/>
      <c r="KIZ45" s="28"/>
      <c r="KJA45" s="28"/>
      <c r="KJB45" s="28"/>
      <c r="KJC45" s="28"/>
      <c r="KJD45" s="28"/>
      <c r="KJE45" s="28"/>
      <c r="KJF45" s="28"/>
      <c r="KJG45" s="28"/>
      <c r="KJH45" s="28"/>
      <c r="KJI45" s="28"/>
      <c r="KJJ45" s="28"/>
      <c r="KJK45" s="28"/>
      <c r="KJL45" s="28"/>
      <c r="KJM45" s="28"/>
      <c r="KJN45" s="28"/>
      <c r="KJO45" s="28"/>
      <c r="KJP45" s="28"/>
      <c r="KJQ45" s="28"/>
      <c r="KJR45" s="28"/>
      <c r="KJS45" s="28"/>
      <c r="KJT45" s="28"/>
      <c r="KJU45" s="28"/>
      <c r="KJV45" s="28"/>
      <c r="KJW45" s="28"/>
      <c r="KJX45" s="28"/>
      <c r="KJY45" s="28"/>
      <c r="KJZ45" s="28"/>
      <c r="KKA45" s="28"/>
      <c r="KKB45" s="28"/>
      <c r="KKC45" s="28"/>
      <c r="KKD45" s="28"/>
      <c r="KKE45" s="28"/>
      <c r="KKF45" s="28"/>
      <c r="KKG45" s="28"/>
      <c r="KKH45" s="28"/>
      <c r="KKI45" s="28"/>
      <c r="KKJ45" s="28"/>
      <c r="KKK45" s="28"/>
      <c r="KKL45" s="28"/>
      <c r="KKM45" s="28"/>
      <c r="KKN45" s="28"/>
      <c r="KKO45" s="28"/>
      <c r="KKP45" s="28"/>
      <c r="KKQ45" s="28"/>
      <c r="KKR45" s="28"/>
      <c r="KKS45" s="28"/>
      <c r="KKT45" s="28"/>
      <c r="KKU45" s="28"/>
      <c r="KKV45" s="28"/>
      <c r="KKW45" s="28"/>
      <c r="KKX45" s="28"/>
      <c r="KKY45" s="28"/>
      <c r="KKZ45" s="28"/>
      <c r="KLA45" s="28"/>
      <c r="KLB45" s="28"/>
      <c r="KLC45" s="28"/>
      <c r="KLD45" s="28"/>
      <c r="KLE45" s="28"/>
      <c r="KLF45" s="28"/>
      <c r="KLG45" s="28"/>
      <c r="KLH45" s="28"/>
      <c r="KLI45" s="28"/>
      <c r="KLJ45" s="28"/>
      <c r="KLK45" s="28"/>
      <c r="KLL45" s="28"/>
      <c r="KLM45" s="28"/>
      <c r="KLN45" s="28"/>
      <c r="KLO45" s="28"/>
      <c r="KLP45" s="28"/>
      <c r="KLQ45" s="28"/>
      <c r="KLR45" s="28"/>
      <c r="KLS45" s="28"/>
      <c r="KLT45" s="28"/>
      <c r="KLU45" s="28"/>
      <c r="KLV45" s="28"/>
      <c r="KLW45" s="28"/>
      <c r="KLX45" s="28"/>
      <c r="KLY45" s="28"/>
      <c r="KLZ45" s="28"/>
      <c r="KMA45" s="28"/>
      <c r="KMB45" s="28"/>
      <c r="KMC45" s="28"/>
      <c r="KMD45" s="28"/>
      <c r="KME45" s="28"/>
      <c r="KMF45" s="28"/>
      <c r="KMG45" s="28"/>
      <c r="KMH45" s="28"/>
      <c r="KMI45" s="28"/>
      <c r="KMJ45" s="28"/>
      <c r="KMK45" s="28"/>
      <c r="KML45" s="28"/>
      <c r="KMM45" s="28"/>
      <c r="KMN45" s="28"/>
      <c r="KMO45" s="28"/>
      <c r="KMP45" s="28"/>
      <c r="KMQ45" s="28"/>
      <c r="KMR45" s="28"/>
      <c r="KMS45" s="28"/>
      <c r="KMT45" s="28"/>
      <c r="KMU45" s="28"/>
      <c r="KMV45" s="28"/>
      <c r="KMW45" s="28"/>
      <c r="KMX45" s="28"/>
      <c r="KMY45" s="28"/>
      <c r="KMZ45" s="28"/>
      <c r="KNA45" s="28"/>
      <c r="KNB45" s="28"/>
      <c r="KNC45" s="28"/>
      <c r="KND45" s="28"/>
      <c r="KNE45" s="28"/>
      <c r="KNF45" s="28"/>
      <c r="KNG45" s="28"/>
      <c r="KNH45" s="28"/>
      <c r="KNI45" s="28"/>
      <c r="KNJ45" s="28"/>
      <c r="KNK45" s="28"/>
      <c r="KNL45" s="28"/>
      <c r="KNM45" s="28"/>
      <c r="KNN45" s="28"/>
      <c r="KNO45" s="28"/>
      <c r="KNP45" s="28"/>
      <c r="KNQ45" s="28"/>
      <c r="KNR45" s="28"/>
      <c r="KNS45" s="28"/>
      <c r="KNT45" s="28"/>
      <c r="KNU45" s="28"/>
      <c r="KNV45" s="28"/>
      <c r="KNW45" s="28"/>
      <c r="KNX45" s="28"/>
      <c r="KNY45" s="28"/>
      <c r="KNZ45" s="28"/>
      <c r="KOA45" s="28"/>
      <c r="KOB45" s="28"/>
      <c r="KOC45" s="28"/>
      <c r="KOD45" s="28"/>
      <c r="KOE45" s="28"/>
      <c r="KOF45" s="28"/>
      <c r="KOG45" s="28"/>
      <c r="KOH45" s="28"/>
      <c r="KOI45" s="28"/>
      <c r="KOJ45" s="28"/>
      <c r="KOK45" s="28"/>
      <c r="KOL45" s="28"/>
      <c r="KOM45" s="28"/>
      <c r="KON45" s="28"/>
      <c r="KOO45" s="28"/>
      <c r="KOP45" s="28"/>
      <c r="KOQ45" s="28"/>
      <c r="KOR45" s="28"/>
      <c r="KOS45" s="28"/>
      <c r="KOT45" s="28"/>
      <c r="KOU45" s="28"/>
      <c r="KOV45" s="28"/>
      <c r="KOW45" s="28"/>
      <c r="KOX45" s="28"/>
      <c r="KOY45" s="28"/>
      <c r="KOZ45" s="28"/>
      <c r="KPA45" s="28"/>
      <c r="KPB45" s="28"/>
      <c r="KPC45" s="28"/>
      <c r="KPD45" s="28"/>
      <c r="KPE45" s="28"/>
      <c r="KPF45" s="28"/>
      <c r="KPG45" s="28"/>
      <c r="KPH45" s="28"/>
      <c r="KPI45" s="28"/>
      <c r="KPJ45" s="28"/>
      <c r="KPK45" s="28"/>
      <c r="KPL45" s="28"/>
      <c r="KPM45" s="28"/>
      <c r="KPN45" s="28"/>
      <c r="KPO45" s="28"/>
      <c r="KPP45" s="28"/>
      <c r="KPQ45" s="28"/>
      <c r="KPR45" s="28"/>
      <c r="KPS45" s="28"/>
      <c r="KPT45" s="28"/>
      <c r="KPU45" s="28"/>
      <c r="KPV45" s="28"/>
      <c r="KPW45" s="28"/>
      <c r="KPX45" s="28"/>
      <c r="KPY45" s="28"/>
      <c r="KPZ45" s="28"/>
      <c r="KQA45" s="28"/>
      <c r="KQB45" s="28"/>
      <c r="KQC45" s="28"/>
      <c r="KQD45" s="28"/>
      <c r="KQE45" s="28"/>
      <c r="KQF45" s="28"/>
      <c r="KQG45" s="28"/>
      <c r="KQH45" s="28"/>
      <c r="KQI45" s="28"/>
      <c r="KQJ45" s="28"/>
      <c r="KQK45" s="28"/>
      <c r="KQL45" s="28"/>
      <c r="KQM45" s="28"/>
      <c r="KQN45" s="28"/>
      <c r="KQO45" s="28"/>
      <c r="KQP45" s="28"/>
      <c r="KQQ45" s="28"/>
      <c r="KQR45" s="28"/>
      <c r="KQS45" s="28"/>
      <c r="KQT45" s="28"/>
      <c r="KQU45" s="28"/>
      <c r="KQV45" s="28"/>
      <c r="KQW45" s="28"/>
      <c r="KQX45" s="28"/>
      <c r="KQY45" s="28"/>
      <c r="KQZ45" s="28"/>
      <c r="KRA45" s="28"/>
      <c r="KRB45" s="28"/>
      <c r="KRC45" s="28"/>
      <c r="KRD45" s="28"/>
      <c r="KRE45" s="28"/>
      <c r="KRF45" s="28"/>
      <c r="KRG45" s="28"/>
      <c r="KRH45" s="28"/>
      <c r="KRI45" s="28"/>
      <c r="KRJ45" s="28"/>
      <c r="KRK45" s="28"/>
      <c r="KRL45" s="28"/>
      <c r="KRM45" s="28"/>
      <c r="KRN45" s="28"/>
      <c r="KRO45" s="28"/>
      <c r="KRP45" s="28"/>
      <c r="KRQ45" s="28"/>
      <c r="KRR45" s="28"/>
      <c r="KRS45" s="28"/>
      <c r="KRT45" s="28"/>
      <c r="KRU45" s="28"/>
      <c r="KRV45" s="28"/>
      <c r="KRW45" s="28"/>
      <c r="KRX45" s="28"/>
      <c r="KRY45" s="28"/>
      <c r="KRZ45" s="28"/>
      <c r="KSA45" s="28"/>
      <c r="KSB45" s="28"/>
      <c r="KSC45" s="28"/>
      <c r="KSD45" s="28"/>
      <c r="KSE45" s="28"/>
      <c r="KSF45" s="28"/>
      <c r="KSG45" s="28"/>
      <c r="KSH45" s="28"/>
      <c r="KSI45" s="28"/>
      <c r="KSJ45" s="28"/>
      <c r="KSK45" s="28"/>
      <c r="KSL45" s="28"/>
      <c r="KSM45" s="28"/>
      <c r="KSN45" s="28"/>
      <c r="KSO45" s="28"/>
      <c r="KSP45" s="28"/>
      <c r="KSQ45" s="28"/>
      <c r="KSR45" s="28"/>
      <c r="KSS45" s="28"/>
      <c r="KST45" s="28"/>
      <c r="KSU45" s="28"/>
      <c r="KSV45" s="28"/>
      <c r="KSW45" s="28"/>
      <c r="KSX45" s="28"/>
      <c r="KSY45" s="28"/>
      <c r="KSZ45" s="28"/>
      <c r="KTA45" s="28"/>
      <c r="KTB45" s="28"/>
      <c r="KTC45" s="28"/>
      <c r="KTD45" s="28"/>
      <c r="KTE45" s="28"/>
      <c r="KTF45" s="28"/>
      <c r="KTG45" s="28"/>
      <c r="KTH45" s="28"/>
      <c r="KTI45" s="28"/>
      <c r="KTJ45" s="28"/>
      <c r="KTK45" s="28"/>
      <c r="KTL45" s="28"/>
      <c r="KTM45" s="28"/>
      <c r="KTN45" s="28"/>
      <c r="KTO45" s="28"/>
      <c r="KTP45" s="28"/>
      <c r="KTQ45" s="28"/>
      <c r="KTR45" s="28"/>
      <c r="KTS45" s="28"/>
      <c r="KTT45" s="28"/>
      <c r="KTU45" s="28"/>
      <c r="KTV45" s="28"/>
      <c r="KTW45" s="28"/>
      <c r="KTX45" s="28"/>
      <c r="KTY45" s="28"/>
      <c r="KTZ45" s="28"/>
      <c r="KUA45" s="28"/>
      <c r="KUB45" s="28"/>
      <c r="KUC45" s="28"/>
      <c r="KUD45" s="28"/>
      <c r="KUE45" s="28"/>
      <c r="KUF45" s="28"/>
      <c r="KUG45" s="28"/>
      <c r="KUH45" s="28"/>
      <c r="KUI45" s="28"/>
      <c r="KUJ45" s="28"/>
      <c r="KUK45" s="28"/>
      <c r="KUL45" s="28"/>
      <c r="KUM45" s="28"/>
      <c r="KUN45" s="28"/>
      <c r="KUO45" s="28"/>
      <c r="KUP45" s="28"/>
      <c r="KUQ45" s="28"/>
      <c r="KUR45" s="28"/>
      <c r="KUS45" s="28"/>
      <c r="KUT45" s="28"/>
      <c r="KUU45" s="28"/>
      <c r="KUV45" s="28"/>
      <c r="KUW45" s="28"/>
      <c r="KUX45" s="28"/>
      <c r="KUY45" s="28"/>
      <c r="KUZ45" s="28"/>
      <c r="KVA45" s="28"/>
      <c r="KVB45" s="28"/>
      <c r="KVC45" s="28"/>
      <c r="KVD45" s="28"/>
      <c r="KVE45" s="28"/>
      <c r="KVF45" s="28"/>
      <c r="KVG45" s="28"/>
      <c r="KVH45" s="28"/>
      <c r="KVI45" s="28"/>
      <c r="KVJ45" s="28"/>
      <c r="KVK45" s="28"/>
      <c r="KVL45" s="28"/>
      <c r="KVM45" s="28"/>
      <c r="KVN45" s="28"/>
      <c r="KVO45" s="28"/>
      <c r="KVP45" s="28"/>
      <c r="KVQ45" s="28"/>
      <c r="KVR45" s="28"/>
      <c r="KVS45" s="28"/>
      <c r="KVT45" s="28"/>
      <c r="KVU45" s="28"/>
      <c r="KVV45" s="28"/>
      <c r="KVW45" s="28"/>
      <c r="KVX45" s="28"/>
      <c r="KVY45" s="28"/>
      <c r="KVZ45" s="28"/>
      <c r="KWA45" s="28"/>
      <c r="KWB45" s="28"/>
      <c r="KWC45" s="28"/>
      <c r="KWD45" s="28"/>
      <c r="KWE45" s="28"/>
      <c r="KWF45" s="28"/>
      <c r="KWG45" s="28"/>
      <c r="KWH45" s="28"/>
      <c r="KWI45" s="28"/>
      <c r="KWJ45" s="28"/>
      <c r="KWK45" s="28"/>
      <c r="KWL45" s="28"/>
      <c r="KWM45" s="28"/>
      <c r="KWN45" s="28"/>
      <c r="KWO45" s="28"/>
      <c r="KWP45" s="28"/>
      <c r="KWQ45" s="28"/>
      <c r="KWR45" s="28"/>
      <c r="KWS45" s="28"/>
      <c r="KWT45" s="28"/>
      <c r="KWU45" s="28"/>
      <c r="KWV45" s="28"/>
      <c r="KWW45" s="28"/>
      <c r="KWX45" s="28"/>
      <c r="KWY45" s="28"/>
      <c r="KWZ45" s="28"/>
      <c r="KXA45" s="28"/>
      <c r="KXB45" s="28"/>
      <c r="KXC45" s="28"/>
      <c r="KXD45" s="28"/>
      <c r="KXE45" s="28"/>
      <c r="KXF45" s="28"/>
      <c r="KXG45" s="28"/>
      <c r="KXH45" s="28"/>
      <c r="KXI45" s="28"/>
      <c r="KXJ45" s="28"/>
      <c r="KXK45" s="28"/>
      <c r="KXL45" s="28"/>
      <c r="KXM45" s="28"/>
      <c r="KXN45" s="28"/>
      <c r="KXO45" s="28"/>
      <c r="KXP45" s="28"/>
      <c r="KXQ45" s="28"/>
      <c r="KXR45" s="28"/>
      <c r="KXS45" s="28"/>
      <c r="KXT45" s="28"/>
      <c r="KXU45" s="28"/>
      <c r="KXV45" s="28"/>
      <c r="KXW45" s="28"/>
      <c r="KXX45" s="28"/>
      <c r="KXY45" s="28"/>
      <c r="KXZ45" s="28"/>
      <c r="KYA45" s="28"/>
      <c r="KYB45" s="28"/>
      <c r="KYC45" s="28"/>
      <c r="KYD45" s="28"/>
      <c r="KYE45" s="28"/>
      <c r="KYF45" s="28"/>
      <c r="KYG45" s="28"/>
      <c r="KYH45" s="28"/>
      <c r="KYI45" s="28"/>
      <c r="KYJ45" s="28"/>
      <c r="KYK45" s="28"/>
      <c r="KYL45" s="28"/>
      <c r="KYM45" s="28"/>
      <c r="KYN45" s="28"/>
      <c r="KYO45" s="28"/>
      <c r="KYP45" s="28"/>
      <c r="KYQ45" s="28"/>
      <c r="KYR45" s="28"/>
      <c r="KYS45" s="28"/>
      <c r="KYT45" s="28"/>
      <c r="KYU45" s="28"/>
      <c r="KYV45" s="28"/>
      <c r="KYW45" s="28"/>
      <c r="KYX45" s="28"/>
      <c r="KYY45" s="28"/>
      <c r="KYZ45" s="28"/>
      <c r="KZA45" s="28"/>
      <c r="KZB45" s="28"/>
      <c r="KZC45" s="28"/>
      <c r="KZD45" s="28"/>
      <c r="KZE45" s="28"/>
      <c r="KZF45" s="28"/>
      <c r="KZG45" s="28"/>
      <c r="KZH45" s="28"/>
      <c r="KZI45" s="28"/>
      <c r="KZJ45" s="28"/>
      <c r="KZK45" s="28"/>
      <c r="KZL45" s="28"/>
      <c r="KZM45" s="28"/>
      <c r="KZN45" s="28"/>
      <c r="KZO45" s="28"/>
      <c r="KZP45" s="28"/>
      <c r="KZQ45" s="28"/>
      <c r="KZR45" s="28"/>
      <c r="KZS45" s="28"/>
      <c r="KZT45" s="28"/>
      <c r="KZU45" s="28"/>
      <c r="KZV45" s="28"/>
      <c r="KZW45" s="28"/>
      <c r="KZX45" s="28"/>
      <c r="KZY45" s="28"/>
      <c r="KZZ45" s="28"/>
      <c r="LAA45" s="28"/>
      <c r="LAB45" s="28"/>
      <c r="LAC45" s="28"/>
      <c r="LAD45" s="28"/>
      <c r="LAE45" s="28"/>
      <c r="LAF45" s="28"/>
      <c r="LAG45" s="28"/>
      <c r="LAH45" s="28"/>
      <c r="LAI45" s="28"/>
      <c r="LAJ45" s="28"/>
      <c r="LAK45" s="28"/>
      <c r="LAL45" s="28"/>
      <c r="LAM45" s="28"/>
      <c r="LAN45" s="28"/>
      <c r="LAO45" s="28"/>
      <c r="LAP45" s="28"/>
      <c r="LAQ45" s="28"/>
      <c r="LAR45" s="28"/>
      <c r="LAS45" s="28"/>
      <c r="LAT45" s="28"/>
      <c r="LAU45" s="28"/>
      <c r="LAV45" s="28"/>
      <c r="LAW45" s="28"/>
      <c r="LAX45" s="28"/>
      <c r="LAY45" s="28"/>
      <c r="LAZ45" s="28"/>
      <c r="LBA45" s="28"/>
      <c r="LBB45" s="28"/>
      <c r="LBC45" s="28"/>
      <c r="LBD45" s="28"/>
      <c r="LBE45" s="28"/>
      <c r="LBF45" s="28"/>
      <c r="LBG45" s="28"/>
      <c r="LBH45" s="28"/>
      <c r="LBI45" s="28"/>
      <c r="LBJ45" s="28"/>
      <c r="LBK45" s="28"/>
      <c r="LBL45" s="28"/>
      <c r="LBM45" s="28"/>
      <c r="LBN45" s="28"/>
      <c r="LBO45" s="28"/>
      <c r="LBP45" s="28"/>
      <c r="LBQ45" s="28"/>
      <c r="LBR45" s="28"/>
      <c r="LBS45" s="28"/>
      <c r="LBT45" s="28"/>
      <c r="LBU45" s="28"/>
      <c r="LBV45" s="28"/>
      <c r="LBW45" s="28"/>
      <c r="LBX45" s="28"/>
      <c r="LBY45" s="28"/>
      <c r="LBZ45" s="28"/>
      <c r="LCA45" s="28"/>
      <c r="LCB45" s="28"/>
      <c r="LCC45" s="28"/>
      <c r="LCD45" s="28"/>
      <c r="LCE45" s="28"/>
      <c r="LCF45" s="28"/>
      <c r="LCG45" s="28"/>
      <c r="LCH45" s="28"/>
      <c r="LCI45" s="28"/>
      <c r="LCJ45" s="28"/>
      <c r="LCK45" s="28"/>
      <c r="LCL45" s="28"/>
      <c r="LCM45" s="28"/>
      <c r="LCN45" s="28"/>
      <c r="LCO45" s="28"/>
      <c r="LCP45" s="28"/>
      <c r="LCQ45" s="28"/>
      <c r="LCR45" s="28"/>
      <c r="LCS45" s="28"/>
      <c r="LCT45" s="28"/>
      <c r="LCU45" s="28"/>
      <c r="LCV45" s="28"/>
      <c r="LCW45" s="28"/>
      <c r="LCX45" s="28"/>
      <c r="LCY45" s="28"/>
      <c r="LCZ45" s="28"/>
      <c r="LDA45" s="28"/>
      <c r="LDB45" s="28"/>
      <c r="LDC45" s="28"/>
      <c r="LDD45" s="28"/>
      <c r="LDE45" s="28"/>
      <c r="LDF45" s="28"/>
      <c r="LDG45" s="28"/>
      <c r="LDH45" s="28"/>
      <c r="LDI45" s="28"/>
      <c r="LDJ45" s="28"/>
      <c r="LDK45" s="28"/>
      <c r="LDL45" s="28"/>
      <c r="LDM45" s="28"/>
      <c r="LDN45" s="28"/>
      <c r="LDO45" s="28"/>
      <c r="LDP45" s="28"/>
      <c r="LDQ45" s="28"/>
      <c r="LDR45" s="28"/>
      <c r="LDS45" s="28"/>
      <c r="LDT45" s="28"/>
      <c r="LDU45" s="28"/>
      <c r="LDV45" s="28"/>
      <c r="LDW45" s="28"/>
      <c r="LDX45" s="28"/>
      <c r="LDY45" s="28"/>
      <c r="LDZ45" s="28"/>
      <c r="LEA45" s="28"/>
      <c r="LEB45" s="28"/>
      <c r="LEC45" s="28"/>
      <c r="LED45" s="28"/>
      <c r="LEE45" s="28"/>
      <c r="LEF45" s="28"/>
      <c r="LEG45" s="28"/>
      <c r="LEH45" s="28"/>
      <c r="LEI45" s="28"/>
      <c r="LEJ45" s="28"/>
      <c r="LEK45" s="28"/>
      <c r="LEL45" s="28"/>
      <c r="LEM45" s="28"/>
      <c r="LEN45" s="28"/>
      <c r="LEO45" s="28"/>
      <c r="LEP45" s="28"/>
      <c r="LEQ45" s="28"/>
      <c r="LER45" s="28"/>
      <c r="LES45" s="28"/>
      <c r="LET45" s="28"/>
      <c r="LEU45" s="28"/>
      <c r="LEV45" s="28"/>
      <c r="LEW45" s="28"/>
      <c r="LEX45" s="28"/>
      <c r="LEY45" s="28"/>
      <c r="LEZ45" s="28"/>
      <c r="LFA45" s="28"/>
      <c r="LFB45" s="28"/>
      <c r="LFC45" s="28"/>
      <c r="LFD45" s="28"/>
      <c r="LFE45" s="28"/>
      <c r="LFF45" s="28"/>
      <c r="LFG45" s="28"/>
      <c r="LFH45" s="28"/>
      <c r="LFI45" s="28"/>
      <c r="LFJ45" s="28"/>
      <c r="LFK45" s="28"/>
      <c r="LFL45" s="28"/>
      <c r="LFM45" s="28"/>
      <c r="LFN45" s="28"/>
      <c r="LFO45" s="28"/>
      <c r="LFP45" s="28"/>
      <c r="LFQ45" s="28"/>
      <c r="LFR45" s="28"/>
      <c r="LFS45" s="28"/>
      <c r="LFT45" s="28"/>
      <c r="LFU45" s="28"/>
      <c r="LFV45" s="28"/>
      <c r="LFW45" s="28"/>
      <c r="LFX45" s="28"/>
      <c r="LFY45" s="28"/>
      <c r="LFZ45" s="28"/>
      <c r="LGA45" s="28"/>
      <c r="LGB45" s="28"/>
      <c r="LGC45" s="28"/>
      <c r="LGD45" s="28"/>
      <c r="LGE45" s="28"/>
      <c r="LGF45" s="28"/>
      <c r="LGG45" s="28"/>
      <c r="LGH45" s="28"/>
      <c r="LGI45" s="28"/>
      <c r="LGJ45" s="28"/>
      <c r="LGK45" s="28"/>
      <c r="LGL45" s="28"/>
      <c r="LGM45" s="28"/>
      <c r="LGN45" s="28"/>
      <c r="LGO45" s="28"/>
      <c r="LGP45" s="28"/>
      <c r="LGQ45" s="28"/>
      <c r="LGR45" s="28"/>
      <c r="LGS45" s="28"/>
      <c r="LGT45" s="28"/>
      <c r="LGU45" s="28"/>
      <c r="LGV45" s="28"/>
      <c r="LGW45" s="28"/>
      <c r="LGX45" s="28"/>
      <c r="LGY45" s="28"/>
      <c r="LGZ45" s="28"/>
      <c r="LHA45" s="28"/>
      <c r="LHB45" s="28"/>
      <c r="LHC45" s="28"/>
      <c r="LHD45" s="28"/>
      <c r="LHE45" s="28"/>
      <c r="LHF45" s="28"/>
      <c r="LHG45" s="28"/>
      <c r="LHH45" s="28"/>
      <c r="LHI45" s="28"/>
      <c r="LHJ45" s="28"/>
      <c r="LHK45" s="28"/>
      <c r="LHL45" s="28"/>
      <c r="LHM45" s="28"/>
      <c r="LHN45" s="28"/>
      <c r="LHO45" s="28"/>
      <c r="LHP45" s="28"/>
      <c r="LHQ45" s="28"/>
      <c r="LHR45" s="28"/>
      <c r="LHS45" s="28"/>
      <c r="LHT45" s="28"/>
      <c r="LHU45" s="28"/>
      <c r="LHV45" s="28"/>
      <c r="LHW45" s="28"/>
      <c r="LHX45" s="28"/>
      <c r="LHY45" s="28"/>
      <c r="LHZ45" s="28"/>
      <c r="LIA45" s="28"/>
      <c r="LIB45" s="28"/>
      <c r="LIC45" s="28"/>
      <c r="LID45" s="28"/>
      <c r="LIE45" s="28"/>
      <c r="LIF45" s="28"/>
      <c r="LIG45" s="28"/>
      <c r="LIH45" s="28"/>
      <c r="LII45" s="28"/>
      <c r="LIJ45" s="28"/>
      <c r="LIK45" s="28"/>
      <c r="LIL45" s="28"/>
      <c r="LIM45" s="28"/>
      <c r="LIN45" s="28"/>
      <c r="LIO45" s="28"/>
      <c r="LIP45" s="28"/>
      <c r="LIQ45" s="28"/>
      <c r="LIR45" s="28"/>
      <c r="LIS45" s="28"/>
      <c r="LIT45" s="28"/>
      <c r="LIU45" s="28"/>
      <c r="LIV45" s="28"/>
      <c r="LIW45" s="28"/>
      <c r="LIX45" s="28"/>
      <c r="LIY45" s="28"/>
      <c r="LIZ45" s="28"/>
      <c r="LJA45" s="28"/>
      <c r="LJB45" s="28"/>
      <c r="LJC45" s="28"/>
      <c r="LJD45" s="28"/>
      <c r="LJE45" s="28"/>
      <c r="LJF45" s="28"/>
      <c r="LJG45" s="28"/>
      <c r="LJH45" s="28"/>
      <c r="LJI45" s="28"/>
      <c r="LJJ45" s="28"/>
      <c r="LJK45" s="28"/>
      <c r="LJL45" s="28"/>
      <c r="LJM45" s="28"/>
      <c r="LJN45" s="28"/>
      <c r="LJO45" s="28"/>
      <c r="LJP45" s="28"/>
      <c r="LJQ45" s="28"/>
      <c r="LJR45" s="28"/>
      <c r="LJS45" s="28"/>
      <c r="LJT45" s="28"/>
      <c r="LJU45" s="28"/>
      <c r="LJV45" s="28"/>
      <c r="LJW45" s="28"/>
      <c r="LJX45" s="28"/>
      <c r="LJY45" s="28"/>
      <c r="LJZ45" s="28"/>
      <c r="LKA45" s="28"/>
      <c r="LKB45" s="28"/>
      <c r="LKC45" s="28"/>
      <c r="LKD45" s="28"/>
      <c r="LKE45" s="28"/>
      <c r="LKF45" s="28"/>
      <c r="LKG45" s="28"/>
      <c r="LKH45" s="28"/>
      <c r="LKI45" s="28"/>
      <c r="LKJ45" s="28"/>
      <c r="LKK45" s="28"/>
      <c r="LKL45" s="28"/>
      <c r="LKM45" s="28"/>
      <c r="LKN45" s="28"/>
      <c r="LKO45" s="28"/>
      <c r="LKP45" s="28"/>
      <c r="LKQ45" s="28"/>
      <c r="LKR45" s="28"/>
      <c r="LKS45" s="28"/>
      <c r="LKT45" s="28"/>
      <c r="LKU45" s="28"/>
      <c r="LKV45" s="28"/>
      <c r="LKW45" s="28"/>
      <c r="LKX45" s="28"/>
      <c r="LKY45" s="28"/>
      <c r="LKZ45" s="28"/>
      <c r="LLA45" s="28"/>
      <c r="LLB45" s="28"/>
      <c r="LLC45" s="28"/>
      <c r="LLD45" s="28"/>
      <c r="LLE45" s="28"/>
      <c r="LLF45" s="28"/>
      <c r="LLG45" s="28"/>
      <c r="LLH45" s="28"/>
      <c r="LLI45" s="28"/>
      <c r="LLJ45" s="28"/>
      <c r="LLK45" s="28"/>
      <c r="LLL45" s="28"/>
      <c r="LLM45" s="28"/>
      <c r="LLN45" s="28"/>
      <c r="LLO45" s="28"/>
      <c r="LLP45" s="28"/>
      <c r="LLQ45" s="28"/>
      <c r="LLR45" s="28"/>
      <c r="LLS45" s="28"/>
      <c r="LLT45" s="28"/>
      <c r="LLU45" s="28"/>
      <c r="LLV45" s="28"/>
      <c r="LLW45" s="28"/>
      <c r="LLX45" s="28"/>
      <c r="LLY45" s="28"/>
      <c r="LLZ45" s="28"/>
      <c r="LMA45" s="28"/>
      <c r="LMB45" s="28"/>
      <c r="LMC45" s="28"/>
      <c r="LMD45" s="28"/>
      <c r="LME45" s="28"/>
      <c r="LMF45" s="28"/>
      <c r="LMG45" s="28"/>
      <c r="LMH45" s="28"/>
      <c r="LMI45" s="28"/>
      <c r="LMJ45" s="28"/>
      <c r="LMK45" s="28"/>
      <c r="LML45" s="28"/>
      <c r="LMM45" s="28"/>
      <c r="LMN45" s="28"/>
      <c r="LMO45" s="28"/>
      <c r="LMP45" s="28"/>
      <c r="LMQ45" s="28"/>
      <c r="LMR45" s="28"/>
      <c r="LMS45" s="28"/>
      <c r="LMT45" s="28"/>
      <c r="LMU45" s="28"/>
      <c r="LMV45" s="28"/>
      <c r="LMW45" s="28"/>
      <c r="LMX45" s="28"/>
      <c r="LMY45" s="28"/>
      <c r="LMZ45" s="28"/>
      <c r="LNA45" s="28"/>
      <c r="LNB45" s="28"/>
      <c r="LNC45" s="28"/>
      <c r="LND45" s="28"/>
      <c r="LNE45" s="28"/>
      <c r="LNF45" s="28"/>
      <c r="LNG45" s="28"/>
      <c r="LNH45" s="28"/>
      <c r="LNI45" s="28"/>
      <c r="LNJ45" s="28"/>
      <c r="LNK45" s="28"/>
      <c r="LNL45" s="28"/>
      <c r="LNM45" s="28"/>
      <c r="LNN45" s="28"/>
      <c r="LNO45" s="28"/>
      <c r="LNP45" s="28"/>
      <c r="LNQ45" s="28"/>
      <c r="LNR45" s="28"/>
      <c r="LNS45" s="28"/>
      <c r="LNT45" s="28"/>
      <c r="LNU45" s="28"/>
      <c r="LNV45" s="28"/>
      <c r="LNW45" s="28"/>
      <c r="LNX45" s="28"/>
      <c r="LNY45" s="28"/>
      <c r="LNZ45" s="28"/>
      <c r="LOA45" s="28"/>
      <c r="LOB45" s="28"/>
      <c r="LOC45" s="28"/>
      <c r="LOD45" s="28"/>
      <c r="LOE45" s="28"/>
      <c r="LOF45" s="28"/>
      <c r="LOG45" s="28"/>
      <c r="LOH45" s="28"/>
      <c r="LOI45" s="28"/>
      <c r="LOJ45" s="28"/>
      <c r="LOK45" s="28"/>
      <c r="LOL45" s="28"/>
      <c r="LOM45" s="28"/>
      <c r="LON45" s="28"/>
      <c r="LOO45" s="28"/>
      <c r="LOP45" s="28"/>
      <c r="LOQ45" s="28"/>
      <c r="LOR45" s="28"/>
      <c r="LOS45" s="28"/>
      <c r="LOT45" s="28"/>
      <c r="LOU45" s="28"/>
      <c r="LOV45" s="28"/>
      <c r="LOW45" s="28"/>
      <c r="LOX45" s="28"/>
      <c r="LOY45" s="28"/>
      <c r="LOZ45" s="28"/>
      <c r="LPA45" s="28"/>
      <c r="LPB45" s="28"/>
      <c r="LPC45" s="28"/>
      <c r="LPD45" s="28"/>
      <c r="LPE45" s="28"/>
      <c r="LPF45" s="28"/>
      <c r="LPG45" s="28"/>
      <c r="LPH45" s="28"/>
      <c r="LPI45" s="28"/>
      <c r="LPJ45" s="28"/>
      <c r="LPK45" s="28"/>
      <c r="LPL45" s="28"/>
      <c r="LPM45" s="28"/>
      <c r="LPN45" s="28"/>
      <c r="LPO45" s="28"/>
      <c r="LPP45" s="28"/>
      <c r="LPQ45" s="28"/>
      <c r="LPR45" s="28"/>
      <c r="LPS45" s="28"/>
      <c r="LPT45" s="28"/>
      <c r="LPU45" s="28"/>
      <c r="LPV45" s="28"/>
      <c r="LPW45" s="28"/>
      <c r="LPX45" s="28"/>
      <c r="LPY45" s="28"/>
      <c r="LPZ45" s="28"/>
      <c r="LQA45" s="28"/>
      <c r="LQB45" s="28"/>
      <c r="LQC45" s="28"/>
      <c r="LQD45" s="28"/>
      <c r="LQE45" s="28"/>
      <c r="LQF45" s="28"/>
      <c r="LQG45" s="28"/>
      <c r="LQH45" s="28"/>
      <c r="LQI45" s="28"/>
      <c r="LQJ45" s="28"/>
      <c r="LQK45" s="28"/>
      <c r="LQL45" s="28"/>
      <c r="LQM45" s="28"/>
      <c r="LQN45" s="28"/>
      <c r="LQO45" s="28"/>
      <c r="LQP45" s="28"/>
      <c r="LQQ45" s="28"/>
      <c r="LQR45" s="28"/>
      <c r="LQS45" s="28"/>
      <c r="LQT45" s="28"/>
      <c r="LQU45" s="28"/>
      <c r="LQV45" s="28"/>
      <c r="LQW45" s="28"/>
      <c r="LQX45" s="28"/>
      <c r="LQY45" s="28"/>
      <c r="LQZ45" s="28"/>
      <c r="LRA45" s="28"/>
      <c r="LRB45" s="28"/>
      <c r="LRC45" s="28"/>
      <c r="LRD45" s="28"/>
      <c r="LRE45" s="28"/>
      <c r="LRF45" s="28"/>
      <c r="LRG45" s="28"/>
      <c r="LRH45" s="28"/>
      <c r="LRI45" s="28"/>
      <c r="LRJ45" s="28"/>
      <c r="LRK45" s="28"/>
      <c r="LRL45" s="28"/>
      <c r="LRM45" s="28"/>
      <c r="LRN45" s="28"/>
      <c r="LRO45" s="28"/>
      <c r="LRP45" s="28"/>
      <c r="LRQ45" s="28"/>
      <c r="LRR45" s="28"/>
      <c r="LRS45" s="28"/>
      <c r="LRT45" s="28"/>
      <c r="LRU45" s="28"/>
      <c r="LRV45" s="28"/>
      <c r="LRW45" s="28"/>
      <c r="LRX45" s="28"/>
      <c r="LRY45" s="28"/>
      <c r="LRZ45" s="28"/>
      <c r="LSA45" s="28"/>
      <c r="LSB45" s="28"/>
      <c r="LSC45" s="28"/>
      <c r="LSD45" s="28"/>
      <c r="LSE45" s="28"/>
      <c r="LSF45" s="28"/>
      <c r="LSG45" s="28"/>
      <c r="LSH45" s="28"/>
      <c r="LSI45" s="28"/>
      <c r="LSJ45" s="28"/>
      <c r="LSK45" s="28"/>
      <c r="LSL45" s="28"/>
      <c r="LSM45" s="28"/>
      <c r="LSN45" s="28"/>
      <c r="LSO45" s="28"/>
      <c r="LSP45" s="28"/>
      <c r="LSQ45" s="28"/>
      <c r="LSR45" s="28"/>
      <c r="LSS45" s="28"/>
      <c r="LST45" s="28"/>
      <c r="LSU45" s="28"/>
      <c r="LSV45" s="28"/>
      <c r="LSW45" s="28"/>
      <c r="LSX45" s="28"/>
      <c r="LSY45" s="28"/>
      <c r="LSZ45" s="28"/>
      <c r="LTA45" s="28"/>
      <c r="LTB45" s="28"/>
      <c r="LTC45" s="28"/>
      <c r="LTD45" s="28"/>
      <c r="LTE45" s="28"/>
      <c r="LTF45" s="28"/>
      <c r="LTG45" s="28"/>
      <c r="LTH45" s="28"/>
      <c r="LTI45" s="28"/>
      <c r="LTJ45" s="28"/>
      <c r="LTK45" s="28"/>
      <c r="LTL45" s="28"/>
      <c r="LTM45" s="28"/>
      <c r="LTN45" s="28"/>
      <c r="LTO45" s="28"/>
      <c r="LTP45" s="28"/>
      <c r="LTQ45" s="28"/>
      <c r="LTR45" s="28"/>
      <c r="LTS45" s="28"/>
      <c r="LTT45" s="28"/>
      <c r="LTU45" s="28"/>
      <c r="LTV45" s="28"/>
      <c r="LTW45" s="28"/>
      <c r="LTX45" s="28"/>
      <c r="LTY45" s="28"/>
      <c r="LTZ45" s="28"/>
      <c r="LUA45" s="28"/>
      <c r="LUB45" s="28"/>
      <c r="LUC45" s="28"/>
      <c r="LUD45" s="28"/>
      <c r="LUE45" s="28"/>
      <c r="LUF45" s="28"/>
      <c r="LUG45" s="28"/>
      <c r="LUH45" s="28"/>
      <c r="LUI45" s="28"/>
      <c r="LUJ45" s="28"/>
      <c r="LUK45" s="28"/>
      <c r="LUL45" s="28"/>
      <c r="LUM45" s="28"/>
      <c r="LUN45" s="28"/>
      <c r="LUO45" s="28"/>
      <c r="LUP45" s="28"/>
      <c r="LUQ45" s="28"/>
      <c r="LUR45" s="28"/>
      <c r="LUS45" s="28"/>
      <c r="LUT45" s="28"/>
      <c r="LUU45" s="28"/>
      <c r="LUV45" s="28"/>
      <c r="LUW45" s="28"/>
      <c r="LUX45" s="28"/>
      <c r="LUY45" s="28"/>
      <c r="LUZ45" s="28"/>
      <c r="LVA45" s="28"/>
      <c r="LVB45" s="28"/>
      <c r="LVC45" s="28"/>
      <c r="LVD45" s="28"/>
      <c r="LVE45" s="28"/>
      <c r="LVF45" s="28"/>
      <c r="LVG45" s="28"/>
      <c r="LVH45" s="28"/>
      <c r="LVI45" s="28"/>
      <c r="LVJ45" s="28"/>
      <c r="LVK45" s="28"/>
      <c r="LVL45" s="28"/>
      <c r="LVM45" s="28"/>
      <c r="LVN45" s="28"/>
      <c r="LVO45" s="28"/>
      <c r="LVP45" s="28"/>
      <c r="LVQ45" s="28"/>
      <c r="LVR45" s="28"/>
      <c r="LVS45" s="28"/>
      <c r="LVT45" s="28"/>
      <c r="LVU45" s="28"/>
      <c r="LVV45" s="28"/>
      <c r="LVW45" s="28"/>
      <c r="LVX45" s="28"/>
      <c r="LVY45" s="28"/>
      <c r="LVZ45" s="28"/>
      <c r="LWA45" s="28"/>
      <c r="LWB45" s="28"/>
      <c r="LWC45" s="28"/>
      <c r="LWD45" s="28"/>
      <c r="LWE45" s="28"/>
      <c r="LWF45" s="28"/>
      <c r="LWG45" s="28"/>
      <c r="LWH45" s="28"/>
      <c r="LWI45" s="28"/>
      <c r="LWJ45" s="28"/>
      <c r="LWK45" s="28"/>
      <c r="LWL45" s="28"/>
      <c r="LWM45" s="28"/>
      <c r="LWN45" s="28"/>
      <c r="LWO45" s="28"/>
      <c r="LWP45" s="28"/>
      <c r="LWQ45" s="28"/>
      <c r="LWR45" s="28"/>
      <c r="LWS45" s="28"/>
      <c r="LWT45" s="28"/>
      <c r="LWU45" s="28"/>
      <c r="LWV45" s="28"/>
      <c r="LWW45" s="28"/>
      <c r="LWX45" s="28"/>
      <c r="LWY45" s="28"/>
      <c r="LWZ45" s="28"/>
      <c r="LXA45" s="28"/>
      <c r="LXB45" s="28"/>
      <c r="LXC45" s="28"/>
      <c r="LXD45" s="28"/>
      <c r="LXE45" s="28"/>
      <c r="LXF45" s="28"/>
      <c r="LXG45" s="28"/>
      <c r="LXH45" s="28"/>
      <c r="LXI45" s="28"/>
      <c r="LXJ45" s="28"/>
      <c r="LXK45" s="28"/>
      <c r="LXL45" s="28"/>
      <c r="LXM45" s="28"/>
      <c r="LXN45" s="28"/>
      <c r="LXO45" s="28"/>
      <c r="LXP45" s="28"/>
      <c r="LXQ45" s="28"/>
      <c r="LXR45" s="28"/>
      <c r="LXS45" s="28"/>
      <c r="LXT45" s="28"/>
      <c r="LXU45" s="28"/>
      <c r="LXV45" s="28"/>
      <c r="LXW45" s="28"/>
      <c r="LXX45" s="28"/>
      <c r="LXY45" s="28"/>
      <c r="LXZ45" s="28"/>
      <c r="LYA45" s="28"/>
      <c r="LYB45" s="28"/>
      <c r="LYC45" s="28"/>
      <c r="LYD45" s="28"/>
      <c r="LYE45" s="28"/>
      <c r="LYF45" s="28"/>
      <c r="LYG45" s="28"/>
      <c r="LYH45" s="28"/>
      <c r="LYI45" s="28"/>
      <c r="LYJ45" s="28"/>
      <c r="LYK45" s="28"/>
      <c r="LYL45" s="28"/>
      <c r="LYM45" s="28"/>
      <c r="LYN45" s="28"/>
      <c r="LYO45" s="28"/>
      <c r="LYP45" s="28"/>
      <c r="LYQ45" s="28"/>
      <c r="LYR45" s="28"/>
      <c r="LYS45" s="28"/>
      <c r="LYT45" s="28"/>
      <c r="LYU45" s="28"/>
      <c r="LYV45" s="28"/>
      <c r="LYW45" s="28"/>
      <c r="LYX45" s="28"/>
      <c r="LYY45" s="28"/>
      <c r="LYZ45" s="28"/>
      <c r="LZA45" s="28"/>
      <c r="LZB45" s="28"/>
      <c r="LZC45" s="28"/>
      <c r="LZD45" s="28"/>
      <c r="LZE45" s="28"/>
      <c r="LZF45" s="28"/>
      <c r="LZG45" s="28"/>
      <c r="LZH45" s="28"/>
      <c r="LZI45" s="28"/>
      <c r="LZJ45" s="28"/>
      <c r="LZK45" s="28"/>
      <c r="LZL45" s="28"/>
      <c r="LZM45" s="28"/>
      <c r="LZN45" s="28"/>
      <c r="LZO45" s="28"/>
      <c r="LZP45" s="28"/>
      <c r="LZQ45" s="28"/>
      <c r="LZR45" s="28"/>
      <c r="LZS45" s="28"/>
      <c r="LZT45" s="28"/>
      <c r="LZU45" s="28"/>
      <c r="LZV45" s="28"/>
      <c r="LZW45" s="28"/>
      <c r="LZX45" s="28"/>
      <c r="LZY45" s="28"/>
      <c r="LZZ45" s="28"/>
      <c r="MAA45" s="28"/>
      <c r="MAB45" s="28"/>
      <c r="MAC45" s="28"/>
      <c r="MAD45" s="28"/>
      <c r="MAE45" s="28"/>
      <c r="MAF45" s="28"/>
      <c r="MAG45" s="28"/>
      <c r="MAH45" s="28"/>
      <c r="MAI45" s="28"/>
      <c r="MAJ45" s="28"/>
      <c r="MAK45" s="28"/>
      <c r="MAL45" s="28"/>
      <c r="MAM45" s="28"/>
      <c r="MAN45" s="28"/>
      <c r="MAO45" s="28"/>
      <c r="MAP45" s="28"/>
      <c r="MAQ45" s="28"/>
      <c r="MAR45" s="28"/>
      <c r="MAS45" s="28"/>
      <c r="MAT45" s="28"/>
      <c r="MAU45" s="28"/>
      <c r="MAV45" s="28"/>
      <c r="MAW45" s="28"/>
      <c r="MAX45" s="28"/>
      <c r="MAY45" s="28"/>
      <c r="MAZ45" s="28"/>
      <c r="MBA45" s="28"/>
      <c r="MBB45" s="28"/>
      <c r="MBC45" s="28"/>
      <c r="MBD45" s="28"/>
      <c r="MBE45" s="28"/>
      <c r="MBF45" s="28"/>
      <c r="MBG45" s="28"/>
      <c r="MBH45" s="28"/>
      <c r="MBI45" s="28"/>
      <c r="MBJ45" s="28"/>
      <c r="MBK45" s="28"/>
      <c r="MBL45" s="28"/>
      <c r="MBM45" s="28"/>
      <c r="MBN45" s="28"/>
      <c r="MBO45" s="28"/>
      <c r="MBP45" s="28"/>
      <c r="MBQ45" s="28"/>
      <c r="MBR45" s="28"/>
      <c r="MBS45" s="28"/>
      <c r="MBT45" s="28"/>
      <c r="MBU45" s="28"/>
      <c r="MBV45" s="28"/>
      <c r="MBW45" s="28"/>
      <c r="MBX45" s="28"/>
      <c r="MBY45" s="28"/>
      <c r="MBZ45" s="28"/>
      <c r="MCA45" s="28"/>
      <c r="MCB45" s="28"/>
      <c r="MCC45" s="28"/>
      <c r="MCD45" s="28"/>
      <c r="MCE45" s="28"/>
      <c r="MCF45" s="28"/>
      <c r="MCG45" s="28"/>
      <c r="MCH45" s="28"/>
      <c r="MCI45" s="28"/>
      <c r="MCJ45" s="28"/>
      <c r="MCK45" s="28"/>
      <c r="MCL45" s="28"/>
      <c r="MCM45" s="28"/>
      <c r="MCN45" s="28"/>
      <c r="MCO45" s="28"/>
      <c r="MCP45" s="28"/>
      <c r="MCQ45" s="28"/>
      <c r="MCR45" s="28"/>
      <c r="MCS45" s="28"/>
      <c r="MCT45" s="28"/>
      <c r="MCU45" s="28"/>
      <c r="MCV45" s="28"/>
      <c r="MCW45" s="28"/>
      <c r="MCX45" s="28"/>
      <c r="MCY45" s="28"/>
      <c r="MCZ45" s="28"/>
      <c r="MDA45" s="28"/>
      <c r="MDB45" s="28"/>
      <c r="MDC45" s="28"/>
      <c r="MDD45" s="28"/>
      <c r="MDE45" s="28"/>
      <c r="MDF45" s="28"/>
      <c r="MDG45" s="28"/>
      <c r="MDH45" s="28"/>
      <c r="MDI45" s="28"/>
      <c r="MDJ45" s="28"/>
      <c r="MDK45" s="28"/>
      <c r="MDL45" s="28"/>
      <c r="MDM45" s="28"/>
      <c r="MDN45" s="28"/>
      <c r="MDO45" s="28"/>
      <c r="MDP45" s="28"/>
      <c r="MDQ45" s="28"/>
      <c r="MDR45" s="28"/>
      <c r="MDS45" s="28"/>
      <c r="MDT45" s="28"/>
      <c r="MDU45" s="28"/>
      <c r="MDV45" s="28"/>
      <c r="MDW45" s="28"/>
      <c r="MDX45" s="28"/>
      <c r="MDY45" s="28"/>
      <c r="MDZ45" s="28"/>
      <c r="MEA45" s="28"/>
      <c r="MEB45" s="28"/>
      <c r="MEC45" s="28"/>
      <c r="MED45" s="28"/>
      <c r="MEE45" s="28"/>
      <c r="MEF45" s="28"/>
      <c r="MEG45" s="28"/>
      <c r="MEH45" s="28"/>
      <c r="MEI45" s="28"/>
      <c r="MEJ45" s="28"/>
      <c r="MEK45" s="28"/>
      <c r="MEL45" s="28"/>
      <c r="MEM45" s="28"/>
      <c r="MEN45" s="28"/>
      <c r="MEO45" s="28"/>
      <c r="MEP45" s="28"/>
      <c r="MEQ45" s="28"/>
      <c r="MER45" s="28"/>
      <c r="MES45" s="28"/>
      <c r="MET45" s="28"/>
      <c r="MEU45" s="28"/>
      <c r="MEV45" s="28"/>
      <c r="MEW45" s="28"/>
      <c r="MEX45" s="28"/>
      <c r="MEY45" s="28"/>
      <c r="MEZ45" s="28"/>
      <c r="MFA45" s="28"/>
      <c r="MFB45" s="28"/>
      <c r="MFC45" s="28"/>
      <c r="MFD45" s="28"/>
      <c r="MFE45" s="28"/>
      <c r="MFF45" s="28"/>
      <c r="MFG45" s="28"/>
      <c r="MFH45" s="28"/>
      <c r="MFI45" s="28"/>
      <c r="MFJ45" s="28"/>
      <c r="MFK45" s="28"/>
      <c r="MFL45" s="28"/>
      <c r="MFM45" s="28"/>
      <c r="MFN45" s="28"/>
      <c r="MFO45" s="28"/>
      <c r="MFP45" s="28"/>
      <c r="MFQ45" s="28"/>
      <c r="MFR45" s="28"/>
      <c r="MFS45" s="28"/>
      <c r="MFT45" s="28"/>
      <c r="MFU45" s="28"/>
      <c r="MFV45" s="28"/>
      <c r="MFW45" s="28"/>
      <c r="MFX45" s="28"/>
      <c r="MFY45" s="28"/>
      <c r="MFZ45" s="28"/>
      <c r="MGA45" s="28"/>
      <c r="MGB45" s="28"/>
      <c r="MGC45" s="28"/>
      <c r="MGD45" s="28"/>
      <c r="MGE45" s="28"/>
      <c r="MGF45" s="28"/>
      <c r="MGG45" s="28"/>
      <c r="MGH45" s="28"/>
      <c r="MGI45" s="28"/>
      <c r="MGJ45" s="28"/>
      <c r="MGK45" s="28"/>
      <c r="MGL45" s="28"/>
      <c r="MGM45" s="28"/>
      <c r="MGN45" s="28"/>
      <c r="MGO45" s="28"/>
      <c r="MGP45" s="28"/>
      <c r="MGQ45" s="28"/>
      <c r="MGR45" s="28"/>
      <c r="MGS45" s="28"/>
      <c r="MGT45" s="28"/>
      <c r="MGU45" s="28"/>
      <c r="MGV45" s="28"/>
      <c r="MGW45" s="28"/>
      <c r="MGX45" s="28"/>
      <c r="MGY45" s="28"/>
      <c r="MGZ45" s="28"/>
      <c r="MHA45" s="28"/>
      <c r="MHB45" s="28"/>
      <c r="MHC45" s="28"/>
      <c r="MHD45" s="28"/>
      <c r="MHE45" s="28"/>
      <c r="MHF45" s="28"/>
      <c r="MHG45" s="28"/>
      <c r="MHH45" s="28"/>
      <c r="MHI45" s="28"/>
      <c r="MHJ45" s="28"/>
      <c r="MHK45" s="28"/>
      <c r="MHL45" s="28"/>
      <c r="MHM45" s="28"/>
      <c r="MHN45" s="28"/>
      <c r="MHO45" s="28"/>
      <c r="MHP45" s="28"/>
      <c r="MHQ45" s="28"/>
      <c r="MHR45" s="28"/>
      <c r="MHS45" s="28"/>
      <c r="MHT45" s="28"/>
      <c r="MHU45" s="28"/>
      <c r="MHV45" s="28"/>
      <c r="MHW45" s="28"/>
      <c r="MHX45" s="28"/>
      <c r="MHY45" s="28"/>
      <c r="MHZ45" s="28"/>
      <c r="MIA45" s="28"/>
      <c r="MIB45" s="28"/>
      <c r="MIC45" s="28"/>
      <c r="MID45" s="28"/>
      <c r="MIE45" s="28"/>
      <c r="MIF45" s="28"/>
      <c r="MIG45" s="28"/>
      <c r="MIH45" s="28"/>
      <c r="MII45" s="28"/>
      <c r="MIJ45" s="28"/>
      <c r="MIK45" s="28"/>
      <c r="MIL45" s="28"/>
      <c r="MIM45" s="28"/>
      <c r="MIN45" s="28"/>
      <c r="MIO45" s="28"/>
      <c r="MIP45" s="28"/>
      <c r="MIQ45" s="28"/>
      <c r="MIR45" s="28"/>
      <c r="MIS45" s="28"/>
      <c r="MIT45" s="28"/>
      <c r="MIU45" s="28"/>
      <c r="MIV45" s="28"/>
      <c r="MIW45" s="28"/>
      <c r="MIX45" s="28"/>
      <c r="MIY45" s="28"/>
      <c r="MIZ45" s="28"/>
      <c r="MJA45" s="28"/>
      <c r="MJB45" s="28"/>
      <c r="MJC45" s="28"/>
      <c r="MJD45" s="28"/>
      <c r="MJE45" s="28"/>
      <c r="MJF45" s="28"/>
      <c r="MJG45" s="28"/>
      <c r="MJH45" s="28"/>
      <c r="MJI45" s="28"/>
      <c r="MJJ45" s="28"/>
      <c r="MJK45" s="28"/>
      <c r="MJL45" s="28"/>
      <c r="MJM45" s="28"/>
      <c r="MJN45" s="28"/>
      <c r="MJO45" s="28"/>
      <c r="MJP45" s="28"/>
      <c r="MJQ45" s="28"/>
      <c r="MJR45" s="28"/>
      <c r="MJS45" s="28"/>
      <c r="MJT45" s="28"/>
      <c r="MJU45" s="28"/>
      <c r="MJV45" s="28"/>
      <c r="MJW45" s="28"/>
      <c r="MJX45" s="28"/>
      <c r="MJY45" s="28"/>
      <c r="MJZ45" s="28"/>
      <c r="MKA45" s="28"/>
      <c r="MKB45" s="28"/>
      <c r="MKC45" s="28"/>
      <c r="MKD45" s="28"/>
      <c r="MKE45" s="28"/>
      <c r="MKF45" s="28"/>
      <c r="MKG45" s="28"/>
      <c r="MKH45" s="28"/>
      <c r="MKI45" s="28"/>
      <c r="MKJ45" s="28"/>
      <c r="MKK45" s="28"/>
      <c r="MKL45" s="28"/>
      <c r="MKM45" s="28"/>
      <c r="MKN45" s="28"/>
      <c r="MKO45" s="28"/>
      <c r="MKP45" s="28"/>
      <c r="MKQ45" s="28"/>
      <c r="MKR45" s="28"/>
      <c r="MKS45" s="28"/>
      <c r="MKT45" s="28"/>
      <c r="MKU45" s="28"/>
      <c r="MKV45" s="28"/>
      <c r="MKW45" s="28"/>
      <c r="MKX45" s="28"/>
      <c r="MKY45" s="28"/>
      <c r="MKZ45" s="28"/>
      <c r="MLA45" s="28"/>
      <c r="MLB45" s="28"/>
      <c r="MLC45" s="28"/>
      <c r="MLD45" s="28"/>
      <c r="MLE45" s="28"/>
      <c r="MLF45" s="28"/>
      <c r="MLG45" s="28"/>
      <c r="MLH45" s="28"/>
      <c r="MLI45" s="28"/>
      <c r="MLJ45" s="28"/>
      <c r="MLK45" s="28"/>
      <c r="MLL45" s="28"/>
      <c r="MLM45" s="28"/>
      <c r="MLN45" s="28"/>
      <c r="MLO45" s="28"/>
      <c r="MLP45" s="28"/>
      <c r="MLQ45" s="28"/>
      <c r="MLR45" s="28"/>
      <c r="MLS45" s="28"/>
      <c r="MLT45" s="28"/>
      <c r="MLU45" s="28"/>
      <c r="MLV45" s="28"/>
      <c r="MLW45" s="28"/>
      <c r="MLX45" s="28"/>
      <c r="MLY45" s="28"/>
      <c r="MLZ45" s="28"/>
      <c r="MMA45" s="28"/>
      <c r="MMB45" s="28"/>
      <c r="MMC45" s="28"/>
      <c r="MMD45" s="28"/>
      <c r="MME45" s="28"/>
      <c r="MMF45" s="28"/>
      <c r="MMG45" s="28"/>
      <c r="MMH45" s="28"/>
      <c r="MMI45" s="28"/>
      <c r="MMJ45" s="28"/>
      <c r="MMK45" s="28"/>
      <c r="MML45" s="28"/>
      <c r="MMM45" s="28"/>
      <c r="MMN45" s="28"/>
      <c r="MMO45" s="28"/>
      <c r="MMP45" s="28"/>
      <c r="MMQ45" s="28"/>
      <c r="MMR45" s="28"/>
      <c r="MMS45" s="28"/>
      <c r="MMT45" s="28"/>
      <c r="MMU45" s="28"/>
      <c r="MMV45" s="28"/>
      <c r="MMW45" s="28"/>
      <c r="MMX45" s="28"/>
      <c r="MMY45" s="28"/>
      <c r="MMZ45" s="28"/>
      <c r="MNA45" s="28"/>
      <c r="MNB45" s="28"/>
      <c r="MNC45" s="28"/>
      <c r="MND45" s="28"/>
      <c r="MNE45" s="28"/>
      <c r="MNF45" s="28"/>
      <c r="MNG45" s="28"/>
      <c r="MNH45" s="28"/>
      <c r="MNI45" s="28"/>
      <c r="MNJ45" s="28"/>
      <c r="MNK45" s="28"/>
      <c r="MNL45" s="28"/>
      <c r="MNM45" s="28"/>
      <c r="MNN45" s="28"/>
      <c r="MNO45" s="28"/>
      <c r="MNP45" s="28"/>
      <c r="MNQ45" s="28"/>
      <c r="MNR45" s="28"/>
      <c r="MNS45" s="28"/>
      <c r="MNT45" s="28"/>
      <c r="MNU45" s="28"/>
      <c r="MNV45" s="28"/>
      <c r="MNW45" s="28"/>
      <c r="MNX45" s="28"/>
      <c r="MNY45" s="28"/>
      <c r="MNZ45" s="28"/>
      <c r="MOA45" s="28"/>
      <c r="MOB45" s="28"/>
      <c r="MOC45" s="28"/>
      <c r="MOD45" s="28"/>
      <c r="MOE45" s="28"/>
      <c r="MOF45" s="28"/>
      <c r="MOG45" s="28"/>
      <c r="MOH45" s="28"/>
      <c r="MOI45" s="28"/>
      <c r="MOJ45" s="28"/>
      <c r="MOK45" s="28"/>
      <c r="MOL45" s="28"/>
      <c r="MOM45" s="28"/>
      <c r="MON45" s="28"/>
      <c r="MOO45" s="28"/>
      <c r="MOP45" s="28"/>
      <c r="MOQ45" s="28"/>
      <c r="MOR45" s="28"/>
      <c r="MOS45" s="28"/>
      <c r="MOT45" s="28"/>
      <c r="MOU45" s="28"/>
      <c r="MOV45" s="28"/>
      <c r="MOW45" s="28"/>
      <c r="MOX45" s="28"/>
      <c r="MOY45" s="28"/>
      <c r="MOZ45" s="28"/>
      <c r="MPA45" s="28"/>
      <c r="MPB45" s="28"/>
      <c r="MPC45" s="28"/>
      <c r="MPD45" s="28"/>
      <c r="MPE45" s="28"/>
      <c r="MPF45" s="28"/>
      <c r="MPG45" s="28"/>
      <c r="MPH45" s="28"/>
      <c r="MPI45" s="28"/>
      <c r="MPJ45" s="28"/>
      <c r="MPK45" s="28"/>
      <c r="MPL45" s="28"/>
      <c r="MPM45" s="28"/>
      <c r="MPN45" s="28"/>
      <c r="MPO45" s="28"/>
      <c r="MPP45" s="28"/>
      <c r="MPQ45" s="28"/>
      <c r="MPR45" s="28"/>
      <c r="MPS45" s="28"/>
      <c r="MPT45" s="28"/>
      <c r="MPU45" s="28"/>
      <c r="MPV45" s="28"/>
      <c r="MPW45" s="28"/>
      <c r="MPX45" s="28"/>
      <c r="MPY45" s="28"/>
      <c r="MPZ45" s="28"/>
      <c r="MQA45" s="28"/>
      <c r="MQB45" s="28"/>
      <c r="MQC45" s="28"/>
      <c r="MQD45" s="28"/>
      <c r="MQE45" s="28"/>
      <c r="MQF45" s="28"/>
      <c r="MQG45" s="28"/>
      <c r="MQH45" s="28"/>
      <c r="MQI45" s="28"/>
      <c r="MQJ45" s="28"/>
      <c r="MQK45" s="28"/>
      <c r="MQL45" s="28"/>
      <c r="MQM45" s="28"/>
      <c r="MQN45" s="28"/>
      <c r="MQO45" s="28"/>
      <c r="MQP45" s="28"/>
      <c r="MQQ45" s="28"/>
      <c r="MQR45" s="28"/>
      <c r="MQS45" s="28"/>
      <c r="MQT45" s="28"/>
      <c r="MQU45" s="28"/>
      <c r="MQV45" s="28"/>
      <c r="MQW45" s="28"/>
      <c r="MQX45" s="28"/>
      <c r="MQY45" s="28"/>
      <c r="MQZ45" s="28"/>
      <c r="MRA45" s="28"/>
      <c r="MRB45" s="28"/>
      <c r="MRC45" s="28"/>
      <c r="MRD45" s="28"/>
      <c r="MRE45" s="28"/>
      <c r="MRF45" s="28"/>
      <c r="MRG45" s="28"/>
      <c r="MRH45" s="28"/>
      <c r="MRI45" s="28"/>
      <c r="MRJ45" s="28"/>
      <c r="MRK45" s="28"/>
      <c r="MRL45" s="28"/>
      <c r="MRM45" s="28"/>
      <c r="MRN45" s="28"/>
      <c r="MRO45" s="28"/>
      <c r="MRP45" s="28"/>
      <c r="MRQ45" s="28"/>
      <c r="MRR45" s="28"/>
      <c r="MRS45" s="28"/>
      <c r="MRT45" s="28"/>
      <c r="MRU45" s="28"/>
      <c r="MRV45" s="28"/>
      <c r="MRW45" s="28"/>
      <c r="MRX45" s="28"/>
      <c r="MRY45" s="28"/>
      <c r="MRZ45" s="28"/>
      <c r="MSA45" s="28"/>
      <c r="MSB45" s="28"/>
      <c r="MSC45" s="28"/>
      <c r="MSD45" s="28"/>
      <c r="MSE45" s="28"/>
      <c r="MSF45" s="28"/>
      <c r="MSG45" s="28"/>
      <c r="MSH45" s="28"/>
      <c r="MSI45" s="28"/>
      <c r="MSJ45" s="28"/>
      <c r="MSK45" s="28"/>
      <c r="MSL45" s="28"/>
      <c r="MSM45" s="28"/>
      <c r="MSN45" s="28"/>
      <c r="MSO45" s="28"/>
      <c r="MSP45" s="28"/>
      <c r="MSQ45" s="28"/>
      <c r="MSR45" s="28"/>
      <c r="MSS45" s="28"/>
      <c r="MST45" s="28"/>
      <c r="MSU45" s="28"/>
      <c r="MSV45" s="28"/>
      <c r="MSW45" s="28"/>
      <c r="MSX45" s="28"/>
      <c r="MSY45" s="28"/>
      <c r="MSZ45" s="28"/>
      <c r="MTA45" s="28"/>
      <c r="MTB45" s="28"/>
      <c r="MTC45" s="28"/>
      <c r="MTD45" s="28"/>
      <c r="MTE45" s="28"/>
      <c r="MTF45" s="28"/>
      <c r="MTG45" s="28"/>
      <c r="MTH45" s="28"/>
      <c r="MTI45" s="28"/>
      <c r="MTJ45" s="28"/>
      <c r="MTK45" s="28"/>
      <c r="MTL45" s="28"/>
      <c r="MTM45" s="28"/>
      <c r="MTN45" s="28"/>
      <c r="MTO45" s="28"/>
      <c r="MTP45" s="28"/>
      <c r="MTQ45" s="28"/>
      <c r="MTR45" s="28"/>
      <c r="MTS45" s="28"/>
      <c r="MTT45" s="28"/>
      <c r="MTU45" s="28"/>
      <c r="MTV45" s="28"/>
      <c r="MTW45" s="28"/>
      <c r="MTX45" s="28"/>
      <c r="MTY45" s="28"/>
      <c r="MTZ45" s="28"/>
      <c r="MUA45" s="28"/>
      <c r="MUB45" s="28"/>
      <c r="MUC45" s="28"/>
      <c r="MUD45" s="28"/>
      <c r="MUE45" s="28"/>
      <c r="MUF45" s="28"/>
      <c r="MUG45" s="28"/>
      <c r="MUH45" s="28"/>
      <c r="MUI45" s="28"/>
      <c r="MUJ45" s="28"/>
      <c r="MUK45" s="28"/>
      <c r="MUL45" s="28"/>
      <c r="MUM45" s="28"/>
      <c r="MUN45" s="28"/>
      <c r="MUO45" s="28"/>
      <c r="MUP45" s="28"/>
      <c r="MUQ45" s="28"/>
      <c r="MUR45" s="28"/>
      <c r="MUS45" s="28"/>
      <c r="MUT45" s="28"/>
      <c r="MUU45" s="28"/>
      <c r="MUV45" s="28"/>
      <c r="MUW45" s="28"/>
      <c r="MUX45" s="28"/>
      <c r="MUY45" s="28"/>
      <c r="MUZ45" s="28"/>
      <c r="MVA45" s="28"/>
      <c r="MVB45" s="28"/>
      <c r="MVC45" s="28"/>
      <c r="MVD45" s="28"/>
      <c r="MVE45" s="28"/>
      <c r="MVF45" s="28"/>
      <c r="MVG45" s="28"/>
      <c r="MVH45" s="28"/>
      <c r="MVI45" s="28"/>
      <c r="MVJ45" s="28"/>
      <c r="MVK45" s="28"/>
      <c r="MVL45" s="28"/>
      <c r="MVM45" s="28"/>
      <c r="MVN45" s="28"/>
      <c r="MVO45" s="28"/>
      <c r="MVP45" s="28"/>
      <c r="MVQ45" s="28"/>
      <c r="MVR45" s="28"/>
      <c r="MVS45" s="28"/>
      <c r="MVT45" s="28"/>
      <c r="MVU45" s="28"/>
      <c r="MVV45" s="28"/>
      <c r="MVW45" s="28"/>
      <c r="MVX45" s="28"/>
      <c r="MVY45" s="28"/>
      <c r="MVZ45" s="28"/>
      <c r="MWA45" s="28"/>
      <c r="MWB45" s="28"/>
      <c r="MWC45" s="28"/>
      <c r="MWD45" s="28"/>
      <c r="MWE45" s="28"/>
      <c r="MWF45" s="28"/>
      <c r="MWG45" s="28"/>
      <c r="MWH45" s="28"/>
      <c r="MWI45" s="28"/>
      <c r="MWJ45" s="28"/>
      <c r="MWK45" s="28"/>
      <c r="MWL45" s="28"/>
      <c r="MWM45" s="28"/>
      <c r="MWN45" s="28"/>
      <c r="MWO45" s="28"/>
      <c r="MWP45" s="28"/>
      <c r="MWQ45" s="28"/>
      <c r="MWR45" s="28"/>
      <c r="MWS45" s="28"/>
      <c r="MWT45" s="28"/>
      <c r="MWU45" s="28"/>
      <c r="MWV45" s="28"/>
      <c r="MWW45" s="28"/>
      <c r="MWX45" s="28"/>
      <c r="MWY45" s="28"/>
      <c r="MWZ45" s="28"/>
      <c r="MXA45" s="28"/>
      <c r="MXB45" s="28"/>
      <c r="MXC45" s="28"/>
      <c r="MXD45" s="28"/>
      <c r="MXE45" s="28"/>
      <c r="MXF45" s="28"/>
      <c r="MXG45" s="28"/>
      <c r="MXH45" s="28"/>
      <c r="MXI45" s="28"/>
      <c r="MXJ45" s="28"/>
      <c r="MXK45" s="28"/>
      <c r="MXL45" s="28"/>
      <c r="MXM45" s="28"/>
      <c r="MXN45" s="28"/>
      <c r="MXO45" s="28"/>
      <c r="MXP45" s="28"/>
      <c r="MXQ45" s="28"/>
      <c r="MXR45" s="28"/>
      <c r="MXS45" s="28"/>
      <c r="MXT45" s="28"/>
      <c r="MXU45" s="28"/>
      <c r="MXV45" s="28"/>
      <c r="MXW45" s="28"/>
      <c r="MXX45" s="28"/>
      <c r="MXY45" s="28"/>
      <c r="MXZ45" s="28"/>
      <c r="MYA45" s="28"/>
      <c r="MYB45" s="28"/>
      <c r="MYC45" s="28"/>
      <c r="MYD45" s="28"/>
      <c r="MYE45" s="28"/>
      <c r="MYF45" s="28"/>
      <c r="MYG45" s="28"/>
      <c r="MYH45" s="28"/>
      <c r="MYI45" s="28"/>
      <c r="MYJ45" s="28"/>
      <c r="MYK45" s="28"/>
      <c r="MYL45" s="28"/>
      <c r="MYM45" s="28"/>
      <c r="MYN45" s="28"/>
      <c r="MYO45" s="28"/>
      <c r="MYP45" s="28"/>
      <c r="MYQ45" s="28"/>
      <c r="MYR45" s="28"/>
      <c r="MYS45" s="28"/>
      <c r="MYT45" s="28"/>
      <c r="MYU45" s="28"/>
      <c r="MYV45" s="28"/>
      <c r="MYW45" s="28"/>
      <c r="MYX45" s="28"/>
      <c r="MYY45" s="28"/>
      <c r="MYZ45" s="28"/>
      <c r="MZA45" s="28"/>
      <c r="MZB45" s="28"/>
      <c r="MZC45" s="28"/>
      <c r="MZD45" s="28"/>
      <c r="MZE45" s="28"/>
      <c r="MZF45" s="28"/>
      <c r="MZG45" s="28"/>
      <c r="MZH45" s="28"/>
      <c r="MZI45" s="28"/>
      <c r="MZJ45" s="28"/>
      <c r="MZK45" s="28"/>
      <c r="MZL45" s="28"/>
      <c r="MZM45" s="28"/>
      <c r="MZN45" s="28"/>
      <c r="MZO45" s="28"/>
      <c r="MZP45" s="28"/>
      <c r="MZQ45" s="28"/>
      <c r="MZR45" s="28"/>
      <c r="MZS45" s="28"/>
      <c r="MZT45" s="28"/>
      <c r="MZU45" s="28"/>
      <c r="MZV45" s="28"/>
      <c r="MZW45" s="28"/>
      <c r="MZX45" s="28"/>
      <c r="MZY45" s="28"/>
      <c r="MZZ45" s="28"/>
      <c r="NAA45" s="28"/>
      <c r="NAB45" s="28"/>
      <c r="NAC45" s="28"/>
      <c r="NAD45" s="28"/>
      <c r="NAE45" s="28"/>
      <c r="NAF45" s="28"/>
      <c r="NAG45" s="28"/>
      <c r="NAH45" s="28"/>
      <c r="NAI45" s="28"/>
      <c r="NAJ45" s="28"/>
      <c r="NAK45" s="28"/>
      <c r="NAL45" s="28"/>
      <c r="NAM45" s="28"/>
      <c r="NAN45" s="28"/>
      <c r="NAO45" s="28"/>
      <c r="NAP45" s="28"/>
      <c r="NAQ45" s="28"/>
      <c r="NAR45" s="28"/>
      <c r="NAS45" s="28"/>
      <c r="NAT45" s="28"/>
      <c r="NAU45" s="28"/>
      <c r="NAV45" s="28"/>
      <c r="NAW45" s="28"/>
      <c r="NAX45" s="28"/>
      <c r="NAY45" s="28"/>
      <c r="NAZ45" s="28"/>
      <c r="NBA45" s="28"/>
      <c r="NBB45" s="28"/>
      <c r="NBC45" s="28"/>
      <c r="NBD45" s="28"/>
      <c r="NBE45" s="28"/>
      <c r="NBF45" s="28"/>
      <c r="NBG45" s="28"/>
      <c r="NBH45" s="28"/>
      <c r="NBI45" s="28"/>
      <c r="NBJ45" s="28"/>
      <c r="NBK45" s="28"/>
      <c r="NBL45" s="28"/>
      <c r="NBM45" s="28"/>
      <c r="NBN45" s="28"/>
      <c r="NBO45" s="28"/>
      <c r="NBP45" s="28"/>
      <c r="NBQ45" s="28"/>
      <c r="NBR45" s="28"/>
      <c r="NBS45" s="28"/>
      <c r="NBT45" s="28"/>
      <c r="NBU45" s="28"/>
      <c r="NBV45" s="28"/>
      <c r="NBW45" s="28"/>
      <c r="NBX45" s="28"/>
      <c r="NBY45" s="28"/>
      <c r="NBZ45" s="28"/>
      <c r="NCA45" s="28"/>
      <c r="NCB45" s="28"/>
      <c r="NCC45" s="28"/>
      <c r="NCD45" s="28"/>
      <c r="NCE45" s="28"/>
      <c r="NCF45" s="28"/>
      <c r="NCG45" s="28"/>
      <c r="NCH45" s="28"/>
      <c r="NCI45" s="28"/>
      <c r="NCJ45" s="28"/>
      <c r="NCK45" s="28"/>
      <c r="NCL45" s="28"/>
      <c r="NCM45" s="28"/>
      <c r="NCN45" s="28"/>
      <c r="NCO45" s="28"/>
      <c r="NCP45" s="28"/>
      <c r="NCQ45" s="28"/>
      <c r="NCR45" s="28"/>
      <c r="NCS45" s="28"/>
      <c r="NCT45" s="28"/>
      <c r="NCU45" s="28"/>
      <c r="NCV45" s="28"/>
      <c r="NCW45" s="28"/>
      <c r="NCX45" s="28"/>
      <c r="NCY45" s="28"/>
      <c r="NCZ45" s="28"/>
      <c r="NDA45" s="28"/>
      <c r="NDB45" s="28"/>
      <c r="NDC45" s="28"/>
      <c r="NDD45" s="28"/>
      <c r="NDE45" s="28"/>
      <c r="NDF45" s="28"/>
      <c r="NDG45" s="28"/>
      <c r="NDH45" s="28"/>
      <c r="NDI45" s="28"/>
      <c r="NDJ45" s="28"/>
      <c r="NDK45" s="28"/>
      <c r="NDL45" s="28"/>
      <c r="NDM45" s="28"/>
      <c r="NDN45" s="28"/>
      <c r="NDO45" s="28"/>
      <c r="NDP45" s="28"/>
      <c r="NDQ45" s="28"/>
      <c r="NDR45" s="28"/>
      <c r="NDS45" s="28"/>
      <c r="NDT45" s="28"/>
      <c r="NDU45" s="28"/>
      <c r="NDV45" s="28"/>
      <c r="NDW45" s="28"/>
      <c r="NDX45" s="28"/>
      <c r="NDY45" s="28"/>
      <c r="NDZ45" s="28"/>
      <c r="NEA45" s="28"/>
      <c r="NEB45" s="28"/>
      <c r="NEC45" s="28"/>
      <c r="NED45" s="28"/>
      <c r="NEE45" s="28"/>
      <c r="NEF45" s="28"/>
      <c r="NEG45" s="28"/>
      <c r="NEH45" s="28"/>
      <c r="NEI45" s="28"/>
      <c r="NEJ45" s="28"/>
      <c r="NEK45" s="28"/>
      <c r="NEL45" s="28"/>
      <c r="NEM45" s="28"/>
      <c r="NEN45" s="28"/>
      <c r="NEO45" s="28"/>
      <c r="NEP45" s="28"/>
      <c r="NEQ45" s="28"/>
      <c r="NER45" s="28"/>
      <c r="NES45" s="28"/>
      <c r="NET45" s="28"/>
      <c r="NEU45" s="28"/>
      <c r="NEV45" s="28"/>
      <c r="NEW45" s="28"/>
      <c r="NEX45" s="28"/>
      <c r="NEY45" s="28"/>
      <c r="NEZ45" s="28"/>
      <c r="NFA45" s="28"/>
      <c r="NFB45" s="28"/>
      <c r="NFC45" s="28"/>
      <c r="NFD45" s="28"/>
      <c r="NFE45" s="28"/>
      <c r="NFF45" s="28"/>
      <c r="NFG45" s="28"/>
      <c r="NFH45" s="28"/>
      <c r="NFI45" s="28"/>
      <c r="NFJ45" s="28"/>
      <c r="NFK45" s="28"/>
      <c r="NFL45" s="28"/>
      <c r="NFM45" s="28"/>
      <c r="NFN45" s="28"/>
      <c r="NFO45" s="28"/>
      <c r="NFP45" s="28"/>
      <c r="NFQ45" s="28"/>
      <c r="NFR45" s="28"/>
      <c r="NFS45" s="28"/>
      <c r="NFT45" s="28"/>
      <c r="NFU45" s="28"/>
      <c r="NFV45" s="28"/>
      <c r="NFW45" s="28"/>
      <c r="NFX45" s="28"/>
      <c r="NFY45" s="28"/>
      <c r="NFZ45" s="28"/>
      <c r="NGA45" s="28"/>
      <c r="NGB45" s="28"/>
      <c r="NGC45" s="28"/>
      <c r="NGD45" s="28"/>
      <c r="NGE45" s="28"/>
      <c r="NGF45" s="28"/>
      <c r="NGG45" s="28"/>
      <c r="NGH45" s="28"/>
      <c r="NGI45" s="28"/>
      <c r="NGJ45" s="28"/>
      <c r="NGK45" s="28"/>
      <c r="NGL45" s="28"/>
      <c r="NGM45" s="28"/>
      <c r="NGN45" s="28"/>
      <c r="NGO45" s="28"/>
      <c r="NGP45" s="28"/>
      <c r="NGQ45" s="28"/>
      <c r="NGR45" s="28"/>
      <c r="NGS45" s="28"/>
      <c r="NGT45" s="28"/>
      <c r="NGU45" s="28"/>
      <c r="NGV45" s="28"/>
      <c r="NGW45" s="28"/>
      <c r="NGX45" s="28"/>
      <c r="NGY45" s="28"/>
      <c r="NGZ45" s="28"/>
      <c r="NHA45" s="28"/>
      <c r="NHB45" s="28"/>
      <c r="NHC45" s="28"/>
      <c r="NHD45" s="28"/>
      <c r="NHE45" s="28"/>
      <c r="NHF45" s="28"/>
      <c r="NHG45" s="28"/>
      <c r="NHH45" s="28"/>
      <c r="NHI45" s="28"/>
      <c r="NHJ45" s="28"/>
      <c r="NHK45" s="28"/>
      <c r="NHL45" s="28"/>
      <c r="NHM45" s="28"/>
      <c r="NHN45" s="28"/>
      <c r="NHO45" s="28"/>
      <c r="NHP45" s="28"/>
      <c r="NHQ45" s="28"/>
      <c r="NHR45" s="28"/>
      <c r="NHS45" s="28"/>
      <c r="NHT45" s="28"/>
      <c r="NHU45" s="28"/>
      <c r="NHV45" s="28"/>
      <c r="NHW45" s="28"/>
      <c r="NHX45" s="28"/>
      <c r="NHY45" s="28"/>
      <c r="NHZ45" s="28"/>
      <c r="NIA45" s="28"/>
      <c r="NIB45" s="28"/>
      <c r="NIC45" s="28"/>
      <c r="NID45" s="28"/>
      <c r="NIE45" s="28"/>
      <c r="NIF45" s="28"/>
      <c r="NIG45" s="28"/>
      <c r="NIH45" s="28"/>
      <c r="NII45" s="28"/>
      <c r="NIJ45" s="28"/>
      <c r="NIK45" s="28"/>
      <c r="NIL45" s="28"/>
      <c r="NIM45" s="28"/>
      <c r="NIN45" s="28"/>
      <c r="NIO45" s="28"/>
      <c r="NIP45" s="28"/>
      <c r="NIQ45" s="28"/>
      <c r="NIR45" s="28"/>
      <c r="NIS45" s="28"/>
      <c r="NIT45" s="28"/>
      <c r="NIU45" s="28"/>
      <c r="NIV45" s="28"/>
      <c r="NIW45" s="28"/>
      <c r="NIX45" s="28"/>
      <c r="NIY45" s="28"/>
      <c r="NIZ45" s="28"/>
      <c r="NJA45" s="28"/>
      <c r="NJB45" s="28"/>
      <c r="NJC45" s="28"/>
      <c r="NJD45" s="28"/>
      <c r="NJE45" s="28"/>
      <c r="NJF45" s="28"/>
      <c r="NJG45" s="28"/>
      <c r="NJH45" s="28"/>
      <c r="NJI45" s="28"/>
      <c r="NJJ45" s="28"/>
      <c r="NJK45" s="28"/>
      <c r="NJL45" s="28"/>
      <c r="NJM45" s="28"/>
      <c r="NJN45" s="28"/>
      <c r="NJO45" s="28"/>
      <c r="NJP45" s="28"/>
      <c r="NJQ45" s="28"/>
      <c r="NJR45" s="28"/>
      <c r="NJS45" s="28"/>
      <c r="NJT45" s="28"/>
      <c r="NJU45" s="28"/>
      <c r="NJV45" s="28"/>
      <c r="NJW45" s="28"/>
      <c r="NJX45" s="28"/>
      <c r="NJY45" s="28"/>
      <c r="NJZ45" s="28"/>
      <c r="NKA45" s="28"/>
      <c r="NKB45" s="28"/>
      <c r="NKC45" s="28"/>
      <c r="NKD45" s="28"/>
      <c r="NKE45" s="28"/>
      <c r="NKF45" s="28"/>
      <c r="NKG45" s="28"/>
      <c r="NKH45" s="28"/>
      <c r="NKI45" s="28"/>
      <c r="NKJ45" s="28"/>
      <c r="NKK45" s="28"/>
      <c r="NKL45" s="28"/>
      <c r="NKM45" s="28"/>
      <c r="NKN45" s="28"/>
      <c r="NKO45" s="28"/>
      <c r="NKP45" s="28"/>
      <c r="NKQ45" s="28"/>
      <c r="NKR45" s="28"/>
      <c r="NKS45" s="28"/>
      <c r="NKT45" s="28"/>
      <c r="NKU45" s="28"/>
      <c r="NKV45" s="28"/>
      <c r="NKW45" s="28"/>
      <c r="NKX45" s="28"/>
      <c r="NKY45" s="28"/>
      <c r="NKZ45" s="28"/>
      <c r="NLA45" s="28"/>
      <c r="NLB45" s="28"/>
      <c r="NLC45" s="28"/>
      <c r="NLD45" s="28"/>
      <c r="NLE45" s="28"/>
      <c r="NLF45" s="28"/>
      <c r="NLG45" s="28"/>
      <c r="NLH45" s="28"/>
      <c r="NLI45" s="28"/>
      <c r="NLJ45" s="28"/>
      <c r="NLK45" s="28"/>
      <c r="NLL45" s="28"/>
      <c r="NLM45" s="28"/>
      <c r="NLN45" s="28"/>
      <c r="NLO45" s="28"/>
      <c r="NLP45" s="28"/>
      <c r="NLQ45" s="28"/>
      <c r="NLR45" s="28"/>
      <c r="NLS45" s="28"/>
      <c r="NLT45" s="28"/>
      <c r="NLU45" s="28"/>
      <c r="NLV45" s="28"/>
      <c r="NLW45" s="28"/>
      <c r="NLX45" s="28"/>
      <c r="NLY45" s="28"/>
      <c r="NLZ45" s="28"/>
      <c r="NMA45" s="28"/>
      <c r="NMB45" s="28"/>
      <c r="NMC45" s="28"/>
      <c r="NMD45" s="28"/>
      <c r="NME45" s="28"/>
      <c r="NMF45" s="28"/>
      <c r="NMG45" s="28"/>
      <c r="NMH45" s="28"/>
      <c r="NMI45" s="28"/>
      <c r="NMJ45" s="28"/>
      <c r="NMK45" s="28"/>
      <c r="NML45" s="28"/>
      <c r="NMM45" s="28"/>
      <c r="NMN45" s="28"/>
      <c r="NMO45" s="28"/>
      <c r="NMP45" s="28"/>
      <c r="NMQ45" s="28"/>
      <c r="NMR45" s="28"/>
      <c r="NMS45" s="28"/>
      <c r="NMT45" s="28"/>
      <c r="NMU45" s="28"/>
      <c r="NMV45" s="28"/>
      <c r="NMW45" s="28"/>
      <c r="NMX45" s="28"/>
      <c r="NMY45" s="28"/>
      <c r="NMZ45" s="28"/>
      <c r="NNA45" s="28"/>
      <c r="NNB45" s="28"/>
      <c r="NNC45" s="28"/>
      <c r="NND45" s="28"/>
      <c r="NNE45" s="28"/>
      <c r="NNF45" s="28"/>
      <c r="NNG45" s="28"/>
      <c r="NNH45" s="28"/>
      <c r="NNI45" s="28"/>
      <c r="NNJ45" s="28"/>
      <c r="NNK45" s="28"/>
      <c r="NNL45" s="28"/>
      <c r="NNM45" s="28"/>
      <c r="NNN45" s="28"/>
      <c r="NNO45" s="28"/>
      <c r="NNP45" s="28"/>
      <c r="NNQ45" s="28"/>
      <c r="NNR45" s="28"/>
      <c r="NNS45" s="28"/>
      <c r="NNT45" s="28"/>
      <c r="NNU45" s="28"/>
      <c r="NNV45" s="28"/>
      <c r="NNW45" s="28"/>
      <c r="NNX45" s="28"/>
      <c r="NNY45" s="28"/>
      <c r="NNZ45" s="28"/>
      <c r="NOA45" s="28"/>
      <c r="NOB45" s="28"/>
      <c r="NOC45" s="28"/>
      <c r="NOD45" s="28"/>
      <c r="NOE45" s="28"/>
      <c r="NOF45" s="28"/>
      <c r="NOG45" s="28"/>
      <c r="NOH45" s="28"/>
      <c r="NOI45" s="28"/>
      <c r="NOJ45" s="28"/>
      <c r="NOK45" s="28"/>
      <c r="NOL45" s="28"/>
      <c r="NOM45" s="28"/>
      <c r="NON45" s="28"/>
      <c r="NOO45" s="28"/>
      <c r="NOP45" s="28"/>
      <c r="NOQ45" s="28"/>
      <c r="NOR45" s="28"/>
      <c r="NOS45" s="28"/>
      <c r="NOT45" s="28"/>
      <c r="NOU45" s="28"/>
      <c r="NOV45" s="28"/>
      <c r="NOW45" s="28"/>
      <c r="NOX45" s="28"/>
      <c r="NOY45" s="28"/>
      <c r="NOZ45" s="28"/>
      <c r="NPA45" s="28"/>
      <c r="NPB45" s="28"/>
      <c r="NPC45" s="28"/>
      <c r="NPD45" s="28"/>
      <c r="NPE45" s="28"/>
      <c r="NPF45" s="28"/>
      <c r="NPG45" s="28"/>
      <c r="NPH45" s="28"/>
      <c r="NPI45" s="28"/>
      <c r="NPJ45" s="28"/>
      <c r="NPK45" s="28"/>
      <c r="NPL45" s="28"/>
      <c r="NPM45" s="28"/>
      <c r="NPN45" s="28"/>
      <c r="NPO45" s="28"/>
      <c r="NPP45" s="28"/>
      <c r="NPQ45" s="28"/>
      <c r="NPR45" s="28"/>
      <c r="NPS45" s="28"/>
      <c r="NPT45" s="28"/>
      <c r="NPU45" s="28"/>
      <c r="NPV45" s="28"/>
      <c r="NPW45" s="28"/>
      <c r="NPX45" s="28"/>
      <c r="NPY45" s="28"/>
      <c r="NPZ45" s="28"/>
      <c r="NQA45" s="28"/>
      <c r="NQB45" s="28"/>
      <c r="NQC45" s="28"/>
      <c r="NQD45" s="28"/>
      <c r="NQE45" s="28"/>
      <c r="NQF45" s="28"/>
      <c r="NQG45" s="28"/>
      <c r="NQH45" s="28"/>
      <c r="NQI45" s="28"/>
      <c r="NQJ45" s="28"/>
      <c r="NQK45" s="28"/>
      <c r="NQL45" s="28"/>
      <c r="NQM45" s="28"/>
      <c r="NQN45" s="28"/>
      <c r="NQO45" s="28"/>
      <c r="NQP45" s="28"/>
      <c r="NQQ45" s="28"/>
      <c r="NQR45" s="28"/>
      <c r="NQS45" s="28"/>
      <c r="NQT45" s="28"/>
      <c r="NQU45" s="28"/>
      <c r="NQV45" s="28"/>
      <c r="NQW45" s="28"/>
      <c r="NQX45" s="28"/>
      <c r="NQY45" s="28"/>
      <c r="NQZ45" s="28"/>
      <c r="NRA45" s="28"/>
      <c r="NRB45" s="28"/>
      <c r="NRC45" s="28"/>
      <c r="NRD45" s="28"/>
      <c r="NRE45" s="28"/>
      <c r="NRF45" s="28"/>
      <c r="NRG45" s="28"/>
      <c r="NRH45" s="28"/>
      <c r="NRI45" s="28"/>
      <c r="NRJ45" s="28"/>
      <c r="NRK45" s="28"/>
      <c r="NRL45" s="28"/>
      <c r="NRM45" s="28"/>
      <c r="NRN45" s="28"/>
      <c r="NRO45" s="28"/>
      <c r="NRP45" s="28"/>
      <c r="NRQ45" s="28"/>
      <c r="NRR45" s="28"/>
      <c r="NRS45" s="28"/>
      <c r="NRT45" s="28"/>
      <c r="NRU45" s="28"/>
      <c r="NRV45" s="28"/>
      <c r="NRW45" s="28"/>
      <c r="NRX45" s="28"/>
      <c r="NRY45" s="28"/>
      <c r="NRZ45" s="28"/>
      <c r="NSA45" s="28"/>
      <c r="NSB45" s="28"/>
      <c r="NSC45" s="28"/>
      <c r="NSD45" s="28"/>
      <c r="NSE45" s="28"/>
      <c r="NSF45" s="28"/>
      <c r="NSG45" s="28"/>
      <c r="NSH45" s="28"/>
      <c r="NSI45" s="28"/>
      <c r="NSJ45" s="28"/>
      <c r="NSK45" s="28"/>
      <c r="NSL45" s="28"/>
      <c r="NSM45" s="28"/>
      <c r="NSN45" s="28"/>
      <c r="NSO45" s="28"/>
      <c r="NSP45" s="28"/>
      <c r="NSQ45" s="28"/>
      <c r="NSR45" s="28"/>
      <c r="NSS45" s="28"/>
      <c r="NST45" s="28"/>
      <c r="NSU45" s="28"/>
      <c r="NSV45" s="28"/>
      <c r="NSW45" s="28"/>
      <c r="NSX45" s="28"/>
      <c r="NSY45" s="28"/>
      <c r="NSZ45" s="28"/>
      <c r="NTA45" s="28"/>
      <c r="NTB45" s="28"/>
      <c r="NTC45" s="28"/>
      <c r="NTD45" s="28"/>
      <c r="NTE45" s="28"/>
      <c r="NTF45" s="28"/>
      <c r="NTG45" s="28"/>
      <c r="NTH45" s="28"/>
      <c r="NTI45" s="28"/>
      <c r="NTJ45" s="28"/>
      <c r="NTK45" s="28"/>
      <c r="NTL45" s="28"/>
      <c r="NTM45" s="28"/>
      <c r="NTN45" s="28"/>
      <c r="NTO45" s="28"/>
      <c r="NTP45" s="28"/>
      <c r="NTQ45" s="28"/>
      <c r="NTR45" s="28"/>
      <c r="NTS45" s="28"/>
      <c r="NTT45" s="28"/>
      <c r="NTU45" s="28"/>
      <c r="NTV45" s="28"/>
      <c r="NTW45" s="28"/>
      <c r="NTX45" s="28"/>
      <c r="NTY45" s="28"/>
      <c r="NTZ45" s="28"/>
      <c r="NUA45" s="28"/>
      <c r="NUB45" s="28"/>
      <c r="NUC45" s="28"/>
      <c r="NUD45" s="28"/>
      <c r="NUE45" s="28"/>
      <c r="NUF45" s="28"/>
      <c r="NUG45" s="28"/>
      <c r="NUH45" s="28"/>
      <c r="NUI45" s="28"/>
      <c r="NUJ45" s="28"/>
      <c r="NUK45" s="28"/>
      <c r="NUL45" s="28"/>
      <c r="NUM45" s="28"/>
      <c r="NUN45" s="28"/>
      <c r="NUO45" s="28"/>
      <c r="NUP45" s="28"/>
      <c r="NUQ45" s="28"/>
      <c r="NUR45" s="28"/>
      <c r="NUS45" s="28"/>
      <c r="NUT45" s="28"/>
      <c r="NUU45" s="28"/>
      <c r="NUV45" s="28"/>
      <c r="NUW45" s="28"/>
      <c r="NUX45" s="28"/>
      <c r="NUY45" s="28"/>
      <c r="NUZ45" s="28"/>
      <c r="NVA45" s="28"/>
      <c r="NVB45" s="28"/>
      <c r="NVC45" s="28"/>
      <c r="NVD45" s="28"/>
      <c r="NVE45" s="28"/>
      <c r="NVF45" s="28"/>
      <c r="NVG45" s="28"/>
      <c r="NVH45" s="28"/>
      <c r="NVI45" s="28"/>
      <c r="NVJ45" s="28"/>
      <c r="NVK45" s="28"/>
      <c r="NVL45" s="28"/>
      <c r="NVM45" s="28"/>
      <c r="NVN45" s="28"/>
      <c r="NVO45" s="28"/>
      <c r="NVP45" s="28"/>
      <c r="NVQ45" s="28"/>
      <c r="NVR45" s="28"/>
      <c r="NVS45" s="28"/>
      <c r="NVT45" s="28"/>
      <c r="NVU45" s="28"/>
      <c r="NVV45" s="28"/>
      <c r="NVW45" s="28"/>
      <c r="NVX45" s="28"/>
      <c r="NVY45" s="28"/>
      <c r="NVZ45" s="28"/>
      <c r="NWA45" s="28"/>
      <c r="NWB45" s="28"/>
      <c r="NWC45" s="28"/>
      <c r="NWD45" s="28"/>
      <c r="NWE45" s="28"/>
      <c r="NWF45" s="28"/>
      <c r="NWG45" s="28"/>
      <c r="NWH45" s="28"/>
      <c r="NWI45" s="28"/>
      <c r="NWJ45" s="28"/>
      <c r="NWK45" s="28"/>
      <c r="NWL45" s="28"/>
      <c r="NWM45" s="28"/>
      <c r="NWN45" s="28"/>
      <c r="NWO45" s="28"/>
      <c r="NWP45" s="28"/>
      <c r="NWQ45" s="28"/>
      <c r="NWR45" s="28"/>
      <c r="NWS45" s="28"/>
      <c r="NWT45" s="28"/>
      <c r="NWU45" s="28"/>
      <c r="NWV45" s="28"/>
      <c r="NWW45" s="28"/>
      <c r="NWX45" s="28"/>
      <c r="NWY45" s="28"/>
      <c r="NWZ45" s="28"/>
      <c r="NXA45" s="28"/>
      <c r="NXB45" s="28"/>
      <c r="NXC45" s="28"/>
      <c r="NXD45" s="28"/>
      <c r="NXE45" s="28"/>
      <c r="NXF45" s="28"/>
      <c r="NXG45" s="28"/>
      <c r="NXH45" s="28"/>
      <c r="NXI45" s="28"/>
      <c r="NXJ45" s="28"/>
      <c r="NXK45" s="28"/>
      <c r="NXL45" s="28"/>
      <c r="NXM45" s="28"/>
      <c r="NXN45" s="28"/>
      <c r="NXO45" s="28"/>
      <c r="NXP45" s="28"/>
      <c r="NXQ45" s="28"/>
      <c r="NXR45" s="28"/>
      <c r="NXS45" s="28"/>
      <c r="NXT45" s="28"/>
      <c r="NXU45" s="28"/>
      <c r="NXV45" s="28"/>
      <c r="NXW45" s="28"/>
      <c r="NXX45" s="28"/>
      <c r="NXY45" s="28"/>
      <c r="NXZ45" s="28"/>
      <c r="NYA45" s="28"/>
      <c r="NYB45" s="28"/>
      <c r="NYC45" s="28"/>
      <c r="NYD45" s="28"/>
      <c r="NYE45" s="28"/>
      <c r="NYF45" s="28"/>
      <c r="NYG45" s="28"/>
      <c r="NYH45" s="28"/>
      <c r="NYI45" s="28"/>
      <c r="NYJ45" s="28"/>
      <c r="NYK45" s="28"/>
      <c r="NYL45" s="28"/>
      <c r="NYM45" s="28"/>
      <c r="NYN45" s="28"/>
      <c r="NYO45" s="28"/>
      <c r="NYP45" s="28"/>
      <c r="NYQ45" s="28"/>
      <c r="NYR45" s="28"/>
      <c r="NYS45" s="28"/>
      <c r="NYT45" s="28"/>
      <c r="NYU45" s="28"/>
      <c r="NYV45" s="28"/>
      <c r="NYW45" s="28"/>
      <c r="NYX45" s="28"/>
      <c r="NYY45" s="28"/>
      <c r="NYZ45" s="28"/>
      <c r="NZA45" s="28"/>
      <c r="NZB45" s="28"/>
      <c r="NZC45" s="28"/>
      <c r="NZD45" s="28"/>
      <c r="NZE45" s="28"/>
      <c r="NZF45" s="28"/>
      <c r="NZG45" s="28"/>
      <c r="NZH45" s="28"/>
      <c r="NZI45" s="28"/>
      <c r="NZJ45" s="28"/>
      <c r="NZK45" s="28"/>
      <c r="NZL45" s="28"/>
      <c r="NZM45" s="28"/>
      <c r="NZN45" s="28"/>
      <c r="NZO45" s="28"/>
      <c r="NZP45" s="28"/>
      <c r="NZQ45" s="28"/>
      <c r="NZR45" s="28"/>
      <c r="NZS45" s="28"/>
      <c r="NZT45" s="28"/>
      <c r="NZU45" s="28"/>
      <c r="NZV45" s="28"/>
      <c r="NZW45" s="28"/>
      <c r="NZX45" s="28"/>
      <c r="NZY45" s="28"/>
      <c r="NZZ45" s="28"/>
      <c r="OAA45" s="28"/>
      <c r="OAB45" s="28"/>
      <c r="OAC45" s="28"/>
      <c r="OAD45" s="28"/>
      <c r="OAE45" s="28"/>
      <c r="OAF45" s="28"/>
      <c r="OAG45" s="28"/>
      <c r="OAH45" s="28"/>
      <c r="OAI45" s="28"/>
      <c r="OAJ45" s="28"/>
      <c r="OAK45" s="28"/>
      <c r="OAL45" s="28"/>
      <c r="OAM45" s="28"/>
      <c r="OAN45" s="28"/>
      <c r="OAO45" s="28"/>
      <c r="OAP45" s="28"/>
      <c r="OAQ45" s="28"/>
      <c r="OAR45" s="28"/>
      <c r="OAS45" s="28"/>
      <c r="OAT45" s="28"/>
      <c r="OAU45" s="28"/>
      <c r="OAV45" s="28"/>
      <c r="OAW45" s="28"/>
      <c r="OAX45" s="28"/>
      <c r="OAY45" s="28"/>
      <c r="OAZ45" s="28"/>
      <c r="OBA45" s="28"/>
      <c r="OBB45" s="28"/>
      <c r="OBC45" s="28"/>
      <c r="OBD45" s="28"/>
      <c r="OBE45" s="28"/>
      <c r="OBF45" s="28"/>
      <c r="OBG45" s="28"/>
      <c r="OBH45" s="28"/>
      <c r="OBI45" s="28"/>
      <c r="OBJ45" s="28"/>
      <c r="OBK45" s="28"/>
      <c r="OBL45" s="28"/>
      <c r="OBM45" s="28"/>
      <c r="OBN45" s="28"/>
      <c r="OBO45" s="28"/>
      <c r="OBP45" s="28"/>
      <c r="OBQ45" s="28"/>
      <c r="OBR45" s="28"/>
      <c r="OBS45" s="28"/>
      <c r="OBT45" s="28"/>
      <c r="OBU45" s="28"/>
      <c r="OBV45" s="28"/>
      <c r="OBW45" s="28"/>
      <c r="OBX45" s="28"/>
      <c r="OBY45" s="28"/>
      <c r="OBZ45" s="28"/>
      <c r="OCA45" s="28"/>
      <c r="OCB45" s="28"/>
      <c r="OCC45" s="28"/>
      <c r="OCD45" s="28"/>
      <c r="OCE45" s="28"/>
      <c r="OCF45" s="28"/>
      <c r="OCG45" s="28"/>
      <c r="OCH45" s="28"/>
      <c r="OCI45" s="28"/>
      <c r="OCJ45" s="28"/>
      <c r="OCK45" s="28"/>
      <c r="OCL45" s="28"/>
      <c r="OCM45" s="28"/>
      <c r="OCN45" s="28"/>
      <c r="OCO45" s="28"/>
      <c r="OCP45" s="28"/>
      <c r="OCQ45" s="28"/>
      <c r="OCR45" s="28"/>
      <c r="OCS45" s="28"/>
      <c r="OCT45" s="28"/>
      <c r="OCU45" s="28"/>
      <c r="OCV45" s="28"/>
      <c r="OCW45" s="28"/>
      <c r="OCX45" s="28"/>
      <c r="OCY45" s="28"/>
      <c r="OCZ45" s="28"/>
      <c r="ODA45" s="28"/>
      <c r="ODB45" s="28"/>
      <c r="ODC45" s="28"/>
      <c r="ODD45" s="28"/>
      <c r="ODE45" s="28"/>
      <c r="ODF45" s="28"/>
      <c r="ODG45" s="28"/>
      <c r="ODH45" s="28"/>
      <c r="ODI45" s="28"/>
      <c r="ODJ45" s="28"/>
      <c r="ODK45" s="28"/>
      <c r="ODL45" s="28"/>
      <c r="ODM45" s="28"/>
      <c r="ODN45" s="28"/>
      <c r="ODO45" s="28"/>
      <c r="ODP45" s="28"/>
      <c r="ODQ45" s="28"/>
      <c r="ODR45" s="28"/>
      <c r="ODS45" s="28"/>
      <c r="ODT45" s="28"/>
      <c r="ODU45" s="28"/>
      <c r="ODV45" s="28"/>
      <c r="ODW45" s="28"/>
      <c r="ODX45" s="28"/>
      <c r="ODY45" s="28"/>
      <c r="ODZ45" s="28"/>
      <c r="OEA45" s="28"/>
      <c r="OEB45" s="28"/>
      <c r="OEC45" s="28"/>
      <c r="OED45" s="28"/>
      <c r="OEE45" s="28"/>
      <c r="OEF45" s="28"/>
      <c r="OEG45" s="28"/>
      <c r="OEH45" s="28"/>
      <c r="OEI45" s="28"/>
      <c r="OEJ45" s="28"/>
      <c r="OEK45" s="28"/>
      <c r="OEL45" s="28"/>
      <c r="OEM45" s="28"/>
      <c r="OEN45" s="28"/>
      <c r="OEO45" s="28"/>
      <c r="OEP45" s="28"/>
      <c r="OEQ45" s="28"/>
      <c r="OER45" s="28"/>
      <c r="OES45" s="28"/>
      <c r="OET45" s="28"/>
      <c r="OEU45" s="28"/>
      <c r="OEV45" s="28"/>
      <c r="OEW45" s="28"/>
      <c r="OEX45" s="28"/>
      <c r="OEY45" s="28"/>
      <c r="OEZ45" s="28"/>
      <c r="OFA45" s="28"/>
      <c r="OFB45" s="28"/>
      <c r="OFC45" s="28"/>
      <c r="OFD45" s="28"/>
      <c r="OFE45" s="28"/>
      <c r="OFF45" s="28"/>
      <c r="OFG45" s="28"/>
      <c r="OFH45" s="28"/>
      <c r="OFI45" s="28"/>
      <c r="OFJ45" s="28"/>
      <c r="OFK45" s="28"/>
      <c r="OFL45" s="28"/>
      <c r="OFM45" s="28"/>
      <c r="OFN45" s="28"/>
      <c r="OFO45" s="28"/>
      <c r="OFP45" s="28"/>
      <c r="OFQ45" s="28"/>
      <c r="OFR45" s="28"/>
      <c r="OFS45" s="28"/>
      <c r="OFT45" s="28"/>
      <c r="OFU45" s="28"/>
      <c r="OFV45" s="28"/>
      <c r="OFW45" s="28"/>
      <c r="OFX45" s="28"/>
      <c r="OFY45" s="28"/>
      <c r="OFZ45" s="28"/>
      <c r="OGA45" s="28"/>
      <c r="OGB45" s="28"/>
      <c r="OGC45" s="28"/>
      <c r="OGD45" s="28"/>
      <c r="OGE45" s="28"/>
      <c r="OGF45" s="28"/>
      <c r="OGG45" s="28"/>
      <c r="OGH45" s="28"/>
      <c r="OGI45" s="28"/>
      <c r="OGJ45" s="28"/>
      <c r="OGK45" s="28"/>
      <c r="OGL45" s="28"/>
      <c r="OGM45" s="28"/>
      <c r="OGN45" s="28"/>
      <c r="OGO45" s="28"/>
      <c r="OGP45" s="28"/>
      <c r="OGQ45" s="28"/>
      <c r="OGR45" s="28"/>
      <c r="OGS45" s="28"/>
      <c r="OGT45" s="28"/>
      <c r="OGU45" s="28"/>
      <c r="OGV45" s="28"/>
      <c r="OGW45" s="28"/>
      <c r="OGX45" s="28"/>
      <c r="OGY45" s="28"/>
      <c r="OGZ45" s="28"/>
      <c r="OHA45" s="28"/>
      <c r="OHB45" s="28"/>
      <c r="OHC45" s="28"/>
      <c r="OHD45" s="28"/>
      <c r="OHE45" s="28"/>
      <c r="OHF45" s="28"/>
      <c r="OHG45" s="28"/>
      <c r="OHH45" s="28"/>
      <c r="OHI45" s="28"/>
      <c r="OHJ45" s="28"/>
      <c r="OHK45" s="28"/>
      <c r="OHL45" s="28"/>
      <c r="OHM45" s="28"/>
      <c r="OHN45" s="28"/>
      <c r="OHO45" s="28"/>
      <c r="OHP45" s="28"/>
      <c r="OHQ45" s="28"/>
      <c r="OHR45" s="28"/>
      <c r="OHS45" s="28"/>
      <c r="OHT45" s="28"/>
      <c r="OHU45" s="28"/>
      <c r="OHV45" s="28"/>
      <c r="OHW45" s="28"/>
      <c r="OHX45" s="28"/>
      <c r="OHY45" s="28"/>
      <c r="OHZ45" s="28"/>
      <c r="OIA45" s="28"/>
      <c r="OIB45" s="28"/>
      <c r="OIC45" s="28"/>
      <c r="OID45" s="28"/>
      <c r="OIE45" s="28"/>
      <c r="OIF45" s="28"/>
      <c r="OIG45" s="28"/>
      <c r="OIH45" s="28"/>
      <c r="OII45" s="28"/>
      <c r="OIJ45" s="28"/>
      <c r="OIK45" s="28"/>
      <c r="OIL45" s="28"/>
      <c r="OIM45" s="28"/>
      <c r="OIN45" s="28"/>
      <c r="OIO45" s="28"/>
      <c r="OIP45" s="28"/>
      <c r="OIQ45" s="28"/>
      <c r="OIR45" s="28"/>
      <c r="OIS45" s="28"/>
      <c r="OIT45" s="28"/>
      <c r="OIU45" s="28"/>
      <c r="OIV45" s="28"/>
      <c r="OIW45" s="28"/>
      <c r="OIX45" s="28"/>
      <c r="OIY45" s="28"/>
      <c r="OIZ45" s="28"/>
      <c r="OJA45" s="28"/>
      <c r="OJB45" s="28"/>
      <c r="OJC45" s="28"/>
      <c r="OJD45" s="28"/>
      <c r="OJE45" s="28"/>
      <c r="OJF45" s="28"/>
      <c r="OJG45" s="28"/>
      <c r="OJH45" s="28"/>
      <c r="OJI45" s="28"/>
      <c r="OJJ45" s="28"/>
      <c r="OJK45" s="28"/>
      <c r="OJL45" s="28"/>
      <c r="OJM45" s="28"/>
      <c r="OJN45" s="28"/>
      <c r="OJO45" s="28"/>
      <c r="OJP45" s="28"/>
      <c r="OJQ45" s="28"/>
      <c r="OJR45" s="28"/>
      <c r="OJS45" s="28"/>
      <c r="OJT45" s="28"/>
      <c r="OJU45" s="28"/>
      <c r="OJV45" s="28"/>
      <c r="OJW45" s="28"/>
      <c r="OJX45" s="28"/>
      <c r="OJY45" s="28"/>
      <c r="OJZ45" s="28"/>
      <c r="OKA45" s="28"/>
      <c r="OKB45" s="28"/>
      <c r="OKC45" s="28"/>
      <c r="OKD45" s="28"/>
      <c r="OKE45" s="28"/>
      <c r="OKF45" s="28"/>
      <c r="OKG45" s="28"/>
      <c r="OKH45" s="28"/>
      <c r="OKI45" s="28"/>
      <c r="OKJ45" s="28"/>
      <c r="OKK45" s="28"/>
      <c r="OKL45" s="28"/>
      <c r="OKM45" s="28"/>
      <c r="OKN45" s="28"/>
      <c r="OKO45" s="28"/>
      <c r="OKP45" s="28"/>
      <c r="OKQ45" s="28"/>
      <c r="OKR45" s="28"/>
      <c r="OKS45" s="28"/>
      <c r="OKT45" s="28"/>
      <c r="OKU45" s="28"/>
      <c r="OKV45" s="28"/>
      <c r="OKW45" s="28"/>
      <c r="OKX45" s="28"/>
      <c r="OKY45" s="28"/>
      <c r="OKZ45" s="28"/>
      <c r="OLA45" s="28"/>
      <c r="OLB45" s="28"/>
      <c r="OLC45" s="28"/>
      <c r="OLD45" s="28"/>
      <c r="OLE45" s="28"/>
      <c r="OLF45" s="28"/>
      <c r="OLG45" s="28"/>
      <c r="OLH45" s="28"/>
      <c r="OLI45" s="28"/>
      <c r="OLJ45" s="28"/>
      <c r="OLK45" s="28"/>
      <c r="OLL45" s="28"/>
      <c r="OLM45" s="28"/>
      <c r="OLN45" s="28"/>
      <c r="OLO45" s="28"/>
      <c r="OLP45" s="28"/>
      <c r="OLQ45" s="28"/>
      <c r="OLR45" s="28"/>
      <c r="OLS45" s="28"/>
      <c r="OLT45" s="28"/>
      <c r="OLU45" s="28"/>
      <c r="OLV45" s="28"/>
      <c r="OLW45" s="28"/>
      <c r="OLX45" s="28"/>
      <c r="OLY45" s="28"/>
      <c r="OLZ45" s="28"/>
      <c r="OMA45" s="28"/>
      <c r="OMB45" s="28"/>
      <c r="OMC45" s="28"/>
      <c r="OMD45" s="28"/>
      <c r="OME45" s="28"/>
      <c r="OMF45" s="28"/>
      <c r="OMG45" s="28"/>
      <c r="OMH45" s="28"/>
      <c r="OMI45" s="28"/>
      <c r="OMJ45" s="28"/>
      <c r="OMK45" s="28"/>
      <c r="OML45" s="28"/>
      <c r="OMM45" s="28"/>
      <c r="OMN45" s="28"/>
      <c r="OMO45" s="28"/>
      <c r="OMP45" s="28"/>
      <c r="OMQ45" s="28"/>
      <c r="OMR45" s="28"/>
      <c r="OMS45" s="28"/>
      <c r="OMT45" s="28"/>
      <c r="OMU45" s="28"/>
      <c r="OMV45" s="28"/>
      <c r="OMW45" s="28"/>
      <c r="OMX45" s="28"/>
      <c r="OMY45" s="28"/>
      <c r="OMZ45" s="28"/>
      <c r="ONA45" s="28"/>
      <c r="ONB45" s="28"/>
      <c r="ONC45" s="28"/>
      <c r="OND45" s="28"/>
      <c r="ONE45" s="28"/>
      <c r="ONF45" s="28"/>
      <c r="ONG45" s="28"/>
      <c r="ONH45" s="28"/>
      <c r="ONI45" s="28"/>
      <c r="ONJ45" s="28"/>
      <c r="ONK45" s="28"/>
      <c r="ONL45" s="28"/>
      <c r="ONM45" s="28"/>
      <c r="ONN45" s="28"/>
      <c r="ONO45" s="28"/>
      <c r="ONP45" s="28"/>
      <c r="ONQ45" s="28"/>
      <c r="ONR45" s="28"/>
      <c r="ONS45" s="28"/>
      <c r="ONT45" s="28"/>
      <c r="ONU45" s="28"/>
      <c r="ONV45" s="28"/>
      <c r="ONW45" s="28"/>
      <c r="ONX45" s="28"/>
      <c r="ONY45" s="28"/>
      <c r="ONZ45" s="28"/>
      <c r="OOA45" s="28"/>
      <c r="OOB45" s="28"/>
      <c r="OOC45" s="28"/>
      <c r="OOD45" s="28"/>
      <c r="OOE45" s="28"/>
      <c r="OOF45" s="28"/>
      <c r="OOG45" s="28"/>
      <c r="OOH45" s="28"/>
      <c r="OOI45" s="28"/>
      <c r="OOJ45" s="28"/>
      <c r="OOK45" s="28"/>
      <c r="OOL45" s="28"/>
      <c r="OOM45" s="28"/>
      <c r="OON45" s="28"/>
      <c r="OOO45" s="28"/>
      <c r="OOP45" s="28"/>
      <c r="OOQ45" s="28"/>
      <c r="OOR45" s="28"/>
      <c r="OOS45" s="28"/>
      <c r="OOT45" s="28"/>
      <c r="OOU45" s="28"/>
      <c r="OOV45" s="28"/>
      <c r="OOW45" s="28"/>
      <c r="OOX45" s="28"/>
      <c r="OOY45" s="28"/>
      <c r="OOZ45" s="28"/>
      <c r="OPA45" s="28"/>
      <c r="OPB45" s="28"/>
      <c r="OPC45" s="28"/>
      <c r="OPD45" s="28"/>
      <c r="OPE45" s="28"/>
      <c r="OPF45" s="28"/>
      <c r="OPG45" s="28"/>
      <c r="OPH45" s="28"/>
      <c r="OPI45" s="28"/>
      <c r="OPJ45" s="28"/>
      <c r="OPK45" s="28"/>
      <c r="OPL45" s="28"/>
      <c r="OPM45" s="28"/>
      <c r="OPN45" s="28"/>
      <c r="OPO45" s="28"/>
      <c r="OPP45" s="28"/>
      <c r="OPQ45" s="28"/>
      <c r="OPR45" s="28"/>
      <c r="OPS45" s="28"/>
      <c r="OPT45" s="28"/>
      <c r="OPU45" s="28"/>
      <c r="OPV45" s="28"/>
      <c r="OPW45" s="28"/>
      <c r="OPX45" s="28"/>
      <c r="OPY45" s="28"/>
      <c r="OPZ45" s="28"/>
      <c r="OQA45" s="28"/>
      <c r="OQB45" s="28"/>
      <c r="OQC45" s="28"/>
      <c r="OQD45" s="28"/>
      <c r="OQE45" s="28"/>
      <c r="OQF45" s="28"/>
      <c r="OQG45" s="28"/>
      <c r="OQH45" s="28"/>
      <c r="OQI45" s="28"/>
      <c r="OQJ45" s="28"/>
      <c r="OQK45" s="28"/>
      <c r="OQL45" s="28"/>
      <c r="OQM45" s="28"/>
      <c r="OQN45" s="28"/>
      <c r="OQO45" s="28"/>
      <c r="OQP45" s="28"/>
      <c r="OQQ45" s="28"/>
      <c r="OQR45" s="28"/>
      <c r="OQS45" s="28"/>
      <c r="OQT45" s="28"/>
      <c r="OQU45" s="28"/>
      <c r="OQV45" s="28"/>
      <c r="OQW45" s="28"/>
      <c r="OQX45" s="28"/>
      <c r="OQY45" s="28"/>
      <c r="OQZ45" s="28"/>
      <c r="ORA45" s="28"/>
      <c r="ORB45" s="28"/>
      <c r="ORC45" s="28"/>
      <c r="ORD45" s="28"/>
      <c r="ORE45" s="28"/>
      <c r="ORF45" s="28"/>
      <c r="ORG45" s="28"/>
      <c r="ORH45" s="28"/>
      <c r="ORI45" s="28"/>
      <c r="ORJ45" s="28"/>
      <c r="ORK45" s="28"/>
      <c r="ORL45" s="28"/>
      <c r="ORM45" s="28"/>
      <c r="ORN45" s="28"/>
      <c r="ORO45" s="28"/>
      <c r="ORP45" s="28"/>
      <c r="ORQ45" s="28"/>
      <c r="ORR45" s="28"/>
      <c r="ORS45" s="28"/>
      <c r="ORT45" s="28"/>
      <c r="ORU45" s="28"/>
      <c r="ORV45" s="28"/>
      <c r="ORW45" s="28"/>
      <c r="ORX45" s="28"/>
      <c r="ORY45" s="28"/>
      <c r="ORZ45" s="28"/>
      <c r="OSA45" s="28"/>
      <c r="OSB45" s="28"/>
      <c r="OSC45" s="28"/>
      <c r="OSD45" s="28"/>
      <c r="OSE45" s="28"/>
      <c r="OSF45" s="28"/>
      <c r="OSG45" s="28"/>
      <c r="OSH45" s="28"/>
      <c r="OSI45" s="28"/>
      <c r="OSJ45" s="28"/>
      <c r="OSK45" s="28"/>
      <c r="OSL45" s="28"/>
      <c r="OSM45" s="28"/>
      <c r="OSN45" s="28"/>
      <c r="OSO45" s="28"/>
      <c r="OSP45" s="28"/>
      <c r="OSQ45" s="28"/>
      <c r="OSR45" s="28"/>
      <c r="OSS45" s="28"/>
      <c r="OST45" s="28"/>
      <c r="OSU45" s="28"/>
      <c r="OSV45" s="28"/>
      <c r="OSW45" s="28"/>
      <c r="OSX45" s="28"/>
      <c r="OSY45" s="28"/>
      <c r="OSZ45" s="28"/>
      <c r="OTA45" s="28"/>
      <c r="OTB45" s="28"/>
      <c r="OTC45" s="28"/>
      <c r="OTD45" s="28"/>
      <c r="OTE45" s="28"/>
      <c r="OTF45" s="28"/>
      <c r="OTG45" s="28"/>
      <c r="OTH45" s="28"/>
      <c r="OTI45" s="28"/>
      <c r="OTJ45" s="28"/>
      <c r="OTK45" s="28"/>
      <c r="OTL45" s="28"/>
      <c r="OTM45" s="28"/>
      <c r="OTN45" s="28"/>
      <c r="OTO45" s="28"/>
      <c r="OTP45" s="28"/>
      <c r="OTQ45" s="28"/>
      <c r="OTR45" s="28"/>
      <c r="OTS45" s="28"/>
      <c r="OTT45" s="28"/>
      <c r="OTU45" s="28"/>
      <c r="OTV45" s="28"/>
      <c r="OTW45" s="28"/>
      <c r="OTX45" s="28"/>
      <c r="OTY45" s="28"/>
      <c r="OTZ45" s="28"/>
      <c r="OUA45" s="28"/>
      <c r="OUB45" s="28"/>
      <c r="OUC45" s="28"/>
      <c r="OUD45" s="28"/>
      <c r="OUE45" s="28"/>
      <c r="OUF45" s="28"/>
      <c r="OUG45" s="28"/>
      <c r="OUH45" s="28"/>
      <c r="OUI45" s="28"/>
      <c r="OUJ45" s="28"/>
      <c r="OUK45" s="28"/>
      <c r="OUL45" s="28"/>
      <c r="OUM45" s="28"/>
      <c r="OUN45" s="28"/>
      <c r="OUO45" s="28"/>
      <c r="OUP45" s="28"/>
      <c r="OUQ45" s="28"/>
      <c r="OUR45" s="28"/>
      <c r="OUS45" s="28"/>
      <c r="OUT45" s="28"/>
      <c r="OUU45" s="28"/>
      <c r="OUV45" s="28"/>
      <c r="OUW45" s="28"/>
      <c r="OUX45" s="28"/>
      <c r="OUY45" s="28"/>
      <c r="OUZ45" s="28"/>
      <c r="OVA45" s="28"/>
      <c r="OVB45" s="28"/>
      <c r="OVC45" s="28"/>
      <c r="OVD45" s="28"/>
      <c r="OVE45" s="28"/>
      <c r="OVF45" s="28"/>
      <c r="OVG45" s="28"/>
      <c r="OVH45" s="28"/>
      <c r="OVI45" s="28"/>
      <c r="OVJ45" s="28"/>
      <c r="OVK45" s="28"/>
      <c r="OVL45" s="28"/>
      <c r="OVM45" s="28"/>
      <c r="OVN45" s="28"/>
      <c r="OVO45" s="28"/>
      <c r="OVP45" s="28"/>
      <c r="OVQ45" s="28"/>
      <c r="OVR45" s="28"/>
      <c r="OVS45" s="28"/>
      <c r="OVT45" s="28"/>
      <c r="OVU45" s="28"/>
      <c r="OVV45" s="28"/>
      <c r="OVW45" s="28"/>
      <c r="OVX45" s="28"/>
      <c r="OVY45" s="28"/>
      <c r="OVZ45" s="28"/>
      <c r="OWA45" s="28"/>
      <c r="OWB45" s="28"/>
      <c r="OWC45" s="28"/>
      <c r="OWD45" s="28"/>
      <c r="OWE45" s="28"/>
      <c r="OWF45" s="28"/>
      <c r="OWG45" s="28"/>
      <c r="OWH45" s="28"/>
      <c r="OWI45" s="28"/>
      <c r="OWJ45" s="28"/>
      <c r="OWK45" s="28"/>
      <c r="OWL45" s="28"/>
      <c r="OWM45" s="28"/>
      <c r="OWN45" s="28"/>
      <c r="OWO45" s="28"/>
      <c r="OWP45" s="28"/>
      <c r="OWQ45" s="28"/>
      <c r="OWR45" s="28"/>
      <c r="OWS45" s="28"/>
      <c r="OWT45" s="28"/>
      <c r="OWU45" s="28"/>
      <c r="OWV45" s="28"/>
      <c r="OWW45" s="28"/>
      <c r="OWX45" s="28"/>
      <c r="OWY45" s="28"/>
      <c r="OWZ45" s="28"/>
      <c r="OXA45" s="28"/>
      <c r="OXB45" s="28"/>
      <c r="OXC45" s="28"/>
      <c r="OXD45" s="28"/>
      <c r="OXE45" s="28"/>
      <c r="OXF45" s="28"/>
      <c r="OXG45" s="28"/>
      <c r="OXH45" s="28"/>
      <c r="OXI45" s="28"/>
      <c r="OXJ45" s="28"/>
      <c r="OXK45" s="28"/>
      <c r="OXL45" s="28"/>
      <c r="OXM45" s="28"/>
      <c r="OXN45" s="28"/>
      <c r="OXO45" s="28"/>
      <c r="OXP45" s="28"/>
      <c r="OXQ45" s="28"/>
      <c r="OXR45" s="28"/>
      <c r="OXS45" s="28"/>
      <c r="OXT45" s="28"/>
      <c r="OXU45" s="28"/>
      <c r="OXV45" s="28"/>
      <c r="OXW45" s="28"/>
      <c r="OXX45" s="28"/>
      <c r="OXY45" s="28"/>
      <c r="OXZ45" s="28"/>
      <c r="OYA45" s="28"/>
      <c r="OYB45" s="28"/>
      <c r="OYC45" s="28"/>
      <c r="OYD45" s="28"/>
      <c r="OYE45" s="28"/>
      <c r="OYF45" s="28"/>
      <c r="OYG45" s="28"/>
      <c r="OYH45" s="28"/>
      <c r="OYI45" s="28"/>
      <c r="OYJ45" s="28"/>
      <c r="OYK45" s="28"/>
      <c r="OYL45" s="28"/>
      <c r="OYM45" s="28"/>
      <c r="OYN45" s="28"/>
      <c r="OYO45" s="28"/>
      <c r="OYP45" s="28"/>
      <c r="OYQ45" s="28"/>
      <c r="OYR45" s="28"/>
      <c r="OYS45" s="28"/>
      <c r="OYT45" s="28"/>
      <c r="OYU45" s="28"/>
      <c r="OYV45" s="28"/>
      <c r="OYW45" s="28"/>
      <c r="OYX45" s="28"/>
      <c r="OYY45" s="28"/>
      <c r="OYZ45" s="28"/>
      <c r="OZA45" s="28"/>
      <c r="OZB45" s="28"/>
      <c r="OZC45" s="28"/>
      <c r="OZD45" s="28"/>
      <c r="OZE45" s="28"/>
      <c r="OZF45" s="28"/>
      <c r="OZG45" s="28"/>
      <c r="OZH45" s="28"/>
      <c r="OZI45" s="28"/>
      <c r="OZJ45" s="28"/>
      <c r="OZK45" s="28"/>
      <c r="OZL45" s="28"/>
      <c r="OZM45" s="28"/>
      <c r="OZN45" s="28"/>
      <c r="OZO45" s="28"/>
      <c r="OZP45" s="28"/>
      <c r="OZQ45" s="28"/>
      <c r="OZR45" s="28"/>
      <c r="OZS45" s="28"/>
      <c r="OZT45" s="28"/>
      <c r="OZU45" s="28"/>
      <c r="OZV45" s="28"/>
      <c r="OZW45" s="28"/>
      <c r="OZX45" s="28"/>
      <c r="OZY45" s="28"/>
      <c r="OZZ45" s="28"/>
      <c r="PAA45" s="28"/>
      <c r="PAB45" s="28"/>
      <c r="PAC45" s="28"/>
      <c r="PAD45" s="28"/>
      <c r="PAE45" s="28"/>
      <c r="PAF45" s="28"/>
      <c r="PAG45" s="28"/>
      <c r="PAH45" s="28"/>
      <c r="PAI45" s="28"/>
      <c r="PAJ45" s="28"/>
      <c r="PAK45" s="28"/>
      <c r="PAL45" s="28"/>
      <c r="PAM45" s="28"/>
      <c r="PAN45" s="28"/>
      <c r="PAO45" s="28"/>
      <c r="PAP45" s="28"/>
      <c r="PAQ45" s="28"/>
      <c r="PAR45" s="28"/>
      <c r="PAS45" s="28"/>
      <c r="PAT45" s="28"/>
      <c r="PAU45" s="28"/>
      <c r="PAV45" s="28"/>
      <c r="PAW45" s="28"/>
      <c r="PAX45" s="28"/>
      <c r="PAY45" s="28"/>
      <c r="PAZ45" s="28"/>
      <c r="PBA45" s="28"/>
      <c r="PBB45" s="28"/>
      <c r="PBC45" s="28"/>
      <c r="PBD45" s="28"/>
      <c r="PBE45" s="28"/>
      <c r="PBF45" s="28"/>
      <c r="PBG45" s="28"/>
      <c r="PBH45" s="28"/>
      <c r="PBI45" s="28"/>
      <c r="PBJ45" s="28"/>
      <c r="PBK45" s="28"/>
      <c r="PBL45" s="28"/>
      <c r="PBM45" s="28"/>
      <c r="PBN45" s="28"/>
      <c r="PBO45" s="28"/>
      <c r="PBP45" s="28"/>
      <c r="PBQ45" s="28"/>
      <c r="PBR45" s="28"/>
      <c r="PBS45" s="28"/>
      <c r="PBT45" s="28"/>
      <c r="PBU45" s="28"/>
      <c r="PBV45" s="28"/>
      <c r="PBW45" s="28"/>
      <c r="PBX45" s="28"/>
      <c r="PBY45" s="28"/>
      <c r="PBZ45" s="28"/>
      <c r="PCA45" s="28"/>
      <c r="PCB45" s="28"/>
      <c r="PCC45" s="28"/>
      <c r="PCD45" s="28"/>
      <c r="PCE45" s="28"/>
      <c r="PCF45" s="28"/>
      <c r="PCG45" s="28"/>
      <c r="PCH45" s="28"/>
      <c r="PCI45" s="28"/>
      <c r="PCJ45" s="28"/>
      <c r="PCK45" s="28"/>
      <c r="PCL45" s="28"/>
      <c r="PCM45" s="28"/>
      <c r="PCN45" s="28"/>
      <c r="PCO45" s="28"/>
      <c r="PCP45" s="28"/>
      <c r="PCQ45" s="28"/>
      <c r="PCR45" s="28"/>
      <c r="PCS45" s="28"/>
      <c r="PCT45" s="28"/>
      <c r="PCU45" s="28"/>
      <c r="PCV45" s="28"/>
      <c r="PCW45" s="28"/>
      <c r="PCX45" s="28"/>
      <c r="PCY45" s="28"/>
      <c r="PCZ45" s="28"/>
      <c r="PDA45" s="28"/>
      <c r="PDB45" s="28"/>
      <c r="PDC45" s="28"/>
      <c r="PDD45" s="28"/>
      <c r="PDE45" s="28"/>
      <c r="PDF45" s="28"/>
      <c r="PDG45" s="28"/>
      <c r="PDH45" s="28"/>
      <c r="PDI45" s="28"/>
      <c r="PDJ45" s="28"/>
      <c r="PDK45" s="28"/>
      <c r="PDL45" s="28"/>
      <c r="PDM45" s="28"/>
      <c r="PDN45" s="28"/>
      <c r="PDO45" s="28"/>
      <c r="PDP45" s="28"/>
      <c r="PDQ45" s="28"/>
      <c r="PDR45" s="28"/>
      <c r="PDS45" s="28"/>
      <c r="PDT45" s="28"/>
      <c r="PDU45" s="28"/>
      <c r="PDV45" s="28"/>
      <c r="PDW45" s="28"/>
      <c r="PDX45" s="28"/>
      <c r="PDY45" s="28"/>
      <c r="PDZ45" s="28"/>
      <c r="PEA45" s="28"/>
      <c r="PEB45" s="28"/>
      <c r="PEC45" s="28"/>
      <c r="PED45" s="28"/>
      <c r="PEE45" s="28"/>
      <c r="PEF45" s="28"/>
      <c r="PEG45" s="28"/>
      <c r="PEH45" s="28"/>
      <c r="PEI45" s="28"/>
      <c r="PEJ45" s="28"/>
      <c r="PEK45" s="28"/>
      <c r="PEL45" s="28"/>
      <c r="PEM45" s="28"/>
      <c r="PEN45" s="28"/>
      <c r="PEO45" s="28"/>
      <c r="PEP45" s="28"/>
      <c r="PEQ45" s="28"/>
      <c r="PER45" s="28"/>
      <c r="PES45" s="28"/>
      <c r="PET45" s="28"/>
      <c r="PEU45" s="28"/>
      <c r="PEV45" s="28"/>
      <c r="PEW45" s="28"/>
      <c r="PEX45" s="28"/>
      <c r="PEY45" s="28"/>
      <c r="PEZ45" s="28"/>
      <c r="PFA45" s="28"/>
      <c r="PFB45" s="28"/>
      <c r="PFC45" s="28"/>
      <c r="PFD45" s="28"/>
      <c r="PFE45" s="28"/>
      <c r="PFF45" s="28"/>
      <c r="PFG45" s="28"/>
      <c r="PFH45" s="28"/>
      <c r="PFI45" s="28"/>
      <c r="PFJ45" s="28"/>
      <c r="PFK45" s="28"/>
      <c r="PFL45" s="28"/>
      <c r="PFM45" s="28"/>
      <c r="PFN45" s="28"/>
      <c r="PFO45" s="28"/>
      <c r="PFP45" s="28"/>
      <c r="PFQ45" s="28"/>
      <c r="PFR45" s="28"/>
      <c r="PFS45" s="28"/>
      <c r="PFT45" s="28"/>
      <c r="PFU45" s="28"/>
      <c r="PFV45" s="28"/>
      <c r="PFW45" s="28"/>
      <c r="PFX45" s="28"/>
      <c r="PFY45" s="28"/>
      <c r="PFZ45" s="28"/>
      <c r="PGA45" s="28"/>
      <c r="PGB45" s="28"/>
      <c r="PGC45" s="28"/>
      <c r="PGD45" s="28"/>
      <c r="PGE45" s="28"/>
      <c r="PGF45" s="28"/>
      <c r="PGG45" s="28"/>
      <c r="PGH45" s="28"/>
      <c r="PGI45" s="28"/>
      <c r="PGJ45" s="28"/>
      <c r="PGK45" s="28"/>
      <c r="PGL45" s="28"/>
      <c r="PGM45" s="28"/>
      <c r="PGN45" s="28"/>
      <c r="PGO45" s="28"/>
      <c r="PGP45" s="28"/>
      <c r="PGQ45" s="28"/>
      <c r="PGR45" s="28"/>
      <c r="PGS45" s="28"/>
      <c r="PGT45" s="28"/>
      <c r="PGU45" s="28"/>
      <c r="PGV45" s="28"/>
      <c r="PGW45" s="28"/>
      <c r="PGX45" s="28"/>
      <c r="PGY45" s="28"/>
      <c r="PGZ45" s="28"/>
      <c r="PHA45" s="28"/>
      <c r="PHB45" s="28"/>
      <c r="PHC45" s="28"/>
      <c r="PHD45" s="28"/>
      <c r="PHE45" s="28"/>
      <c r="PHF45" s="28"/>
      <c r="PHG45" s="28"/>
      <c r="PHH45" s="28"/>
      <c r="PHI45" s="28"/>
      <c r="PHJ45" s="28"/>
      <c r="PHK45" s="28"/>
      <c r="PHL45" s="28"/>
      <c r="PHM45" s="28"/>
      <c r="PHN45" s="28"/>
      <c r="PHO45" s="28"/>
      <c r="PHP45" s="28"/>
      <c r="PHQ45" s="28"/>
      <c r="PHR45" s="28"/>
      <c r="PHS45" s="28"/>
      <c r="PHT45" s="28"/>
      <c r="PHU45" s="28"/>
      <c r="PHV45" s="28"/>
      <c r="PHW45" s="28"/>
      <c r="PHX45" s="28"/>
      <c r="PHY45" s="28"/>
      <c r="PHZ45" s="28"/>
      <c r="PIA45" s="28"/>
      <c r="PIB45" s="28"/>
      <c r="PIC45" s="28"/>
      <c r="PID45" s="28"/>
      <c r="PIE45" s="28"/>
      <c r="PIF45" s="28"/>
      <c r="PIG45" s="28"/>
      <c r="PIH45" s="28"/>
      <c r="PII45" s="28"/>
      <c r="PIJ45" s="28"/>
      <c r="PIK45" s="28"/>
      <c r="PIL45" s="28"/>
      <c r="PIM45" s="28"/>
      <c r="PIN45" s="28"/>
      <c r="PIO45" s="28"/>
      <c r="PIP45" s="28"/>
      <c r="PIQ45" s="28"/>
      <c r="PIR45" s="28"/>
      <c r="PIS45" s="28"/>
      <c r="PIT45" s="28"/>
      <c r="PIU45" s="28"/>
      <c r="PIV45" s="28"/>
      <c r="PIW45" s="28"/>
      <c r="PIX45" s="28"/>
      <c r="PIY45" s="28"/>
      <c r="PIZ45" s="28"/>
      <c r="PJA45" s="28"/>
      <c r="PJB45" s="28"/>
      <c r="PJC45" s="28"/>
      <c r="PJD45" s="28"/>
      <c r="PJE45" s="28"/>
      <c r="PJF45" s="28"/>
      <c r="PJG45" s="28"/>
      <c r="PJH45" s="28"/>
      <c r="PJI45" s="28"/>
      <c r="PJJ45" s="28"/>
      <c r="PJK45" s="28"/>
      <c r="PJL45" s="28"/>
      <c r="PJM45" s="28"/>
      <c r="PJN45" s="28"/>
      <c r="PJO45" s="28"/>
      <c r="PJP45" s="28"/>
      <c r="PJQ45" s="28"/>
      <c r="PJR45" s="28"/>
      <c r="PJS45" s="28"/>
      <c r="PJT45" s="28"/>
      <c r="PJU45" s="28"/>
      <c r="PJV45" s="28"/>
      <c r="PJW45" s="28"/>
      <c r="PJX45" s="28"/>
      <c r="PJY45" s="28"/>
      <c r="PJZ45" s="28"/>
      <c r="PKA45" s="28"/>
      <c r="PKB45" s="28"/>
      <c r="PKC45" s="28"/>
      <c r="PKD45" s="28"/>
      <c r="PKE45" s="28"/>
      <c r="PKF45" s="28"/>
      <c r="PKG45" s="28"/>
      <c r="PKH45" s="28"/>
      <c r="PKI45" s="28"/>
      <c r="PKJ45" s="28"/>
      <c r="PKK45" s="28"/>
      <c r="PKL45" s="28"/>
      <c r="PKM45" s="28"/>
      <c r="PKN45" s="28"/>
      <c r="PKO45" s="28"/>
      <c r="PKP45" s="28"/>
      <c r="PKQ45" s="28"/>
      <c r="PKR45" s="28"/>
      <c r="PKS45" s="28"/>
      <c r="PKT45" s="28"/>
      <c r="PKU45" s="28"/>
      <c r="PKV45" s="28"/>
      <c r="PKW45" s="28"/>
      <c r="PKX45" s="28"/>
      <c r="PKY45" s="28"/>
      <c r="PKZ45" s="28"/>
      <c r="PLA45" s="28"/>
      <c r="PLB45" s="28"/>
      <c r="PLC45" s="28"/>
      <c r="PLD45" s="28"/>
      <c r="PLE45" s="28"/>
      <c r="PLF45" s="28"/>
      <c r="PLG45" s="28"/>
      <c r="PLH45" s="28"/>
      <c r="PLI45" s="28"/>
      <c r="PLJ45" s="28"/>
      <c r="PLK45" s="28"/>
      <c r="PLL45" s="28"/>
      <c r="PLM45" s="28"/>
      <c r="PLN45" s="28"/>
      <c r="PLO45" s="28"/>
      <c r="PLP45" s="28"/>
      <c r="PLQ45" s="28"/>
      <c r="PLR45" s="28"/>
      <c r="PLS45" s="28"/>
      <c r="PLT45" s="28"/>
      <c r="PLU45" s="28"/>
      <c r="PLV45" s="28"/>
      <c r="PLW45" s="28"/>
      <c r="PLX45" s="28"/>
      <c r="PLY45" s="28"/>
      <c r="PLZ45" s="28"/>
      <c r="PMA45" s="28"/>
      <c r="PMB45" s="28"/>
      <c r="PMC45" s="28"/>
      <c r="PMD45" s="28"/>
      <c r="PME45" s="28"/>
      <c r="PMF45" s="28"/>
      <c r="PMG45" s="28"/>
      <c r="PMH45" s="28"/>
      <c r="PMI45" s="28"/>
      <c r="PMJ45" s="28"/>
      <c r="PMK45" s="28"/>
      <c r="PML45" s="28"/>
      <c r="PMM45" s="28"/>
      <c r="PMN45" s="28"/>
      <c r="PMO45" s="28"/>
      <c r="PMP45" s="28"/>
      <c r="PMQ45" s="28"/>
      <c r="PMR45" s="28"/>
      <c r="PMS45" s="28"/>
      <c r="PMT45" s="28"/>
      <c r="PMU45" s="28"/>
      <c r="PMV45" s="28"/>
      <c r="PMW45" s="28"/>
      <c r="PMX45" s="28"/>
      <c r="PMY45" s="28"/>
      <c r="PMZ45" s="28"/>
      <c r="PNA45" s="28"/>
      <c r="PNB45" s="28"/>
      <c r="PNC45" s="28"/>
      <c r="PND45" s="28"/>
      <c r="PNE45" s="28"/>
      <c r="PNF45" s="28"/>
      <c r="PNG45" s="28"/>
      <c r="PNH45" s="28"/>
      <c r="PNI45" s="28"/>
      <c r="PNJ45" s="28"/>
      <c r="PNK45" s="28"/>
      <c r="PNL45" s="28"/>
      <c r="PNM45" s="28"/>
      <c r="PNN45" s="28"/>
      <c r="PNO45" s="28"/>
      <c r="PNP45" s="28"/>
      <c r="PNQ45" s="28"/>
      <c r="PNR45" s="28"/>
      <c r="PNS45" s="28"/>
      <c r="PNT45" s="28"/>
      <c r="PNU45" s="28"/>
      <c r="PNV45" s="28"/>
      <c r="PNW45" s="28"/>
      <c r="PNX45" s="28"/>
      <c r="PNY45" s="28"/>
      <c r="PNZ45" s="28"/>
      <c r="POA45" s="28"/>
      <c r="POB45" s="28"/>
      <c r="POC45" s="28"/>
      <c r="POD45" s="28"/>
      <c r="POE45" s="28"/>
      <c r="POF45" s="28"/>
      <c r="POG45" s="28"/>
      <c r="POH45" s="28"/>
      <c r="POI45" s="28"/>
      <c r="POJ45" s="28"/>
      <c r="POK45" s="28"/>
      <c r="POL45" s="28"/>
      <c r="POM45" s="28"/>
      <c r="PON45" s="28"/>
      <c r="POO45" s="28"/>
      <c r="POP45" s="28"/>
      <c r="POQ45" s="28"/>
      <c r="POR45" s="28"/>
      <c r="POS45" s="28"/>
      <c r="POT45" s="28"/>
      <c r="POU45" s="28"/>
      <c r="POV45" s="28"/>
      <c r="POW45" s="28"/>
      <c r="POX45" s="28"/>
      <c r="POY45" s="28"/>
      <c r="POZ45" s="28"/>
      <c r="PPA45" s="28"/>
      <c r="PPB45" s="28"/>
      <c r="PPC45" s="28"/>
      <c r="PPD45" s="28"/>
      <c r="PPE45" s="28"/>
      <c r="PPF45" s="28"/>
      <c r="PPG45" s="28"/>
      <c r="PPH45" s="28"/>
      <c r="PPI45" s="28"/>
      <c r="PPJ45" s="28"/>
      <c r="PPK45" s="28"/>
      <c r="PPL45" s="28"/>
      <c r="PPM45" s="28"/>
      <c r="PPN45" s="28"/>
      <c r="PPO45" s="28"/>
      <c r="PPP45" s="28"/>
      <c r="PPQ45" s="28"/>
      <c r="PPR45" s="28"/>
      <c r="PPS45" s="28"/>
      <c r="PPT45" s="28"/>
      <c r="PPU45" s="28"/>
      <c r="PPV45" s="28"/>
      <c r="PPW45" s="28"/>
      <c r="PPX45" s="28"/>
      <c r="PPY45" s="28"/>
      <c r="PPZ45" s="28"/>
      <c r="PQA45" s="28"/>
      <c r="PQB45" s="28"/>
      <c r="PQC45" s="28"/>
      <c r="PQD45" s="28"/>
      <c r="PQE45" s="28"/>
      <c r="PQF45" s="28"/>
      <c r="PQG45" s="28"/>
      <c r="PQH45" s="28"/>
      <c r="PQI45" s="28"/>
      <c r="PQJ45" s="28"/>
      <c r="PQK45" s="28"/>
      <c r="PQL45" s="28"/>
      <c r="PQM45" s="28"/>
      <c r="PQN45" s="28"/>
      <c r="PQO45" s="28"/>
      <c r="PQP45" s="28"/>
      <c r="PQQ45" s="28"/>
      <c r="PQR45" s="28"/>
      <c r="PQS45" s="28"/>
      <c r="PQT45" s="28"/>
      <c r="PQU45" s="28"/>
      <c r="PQV45" s="28"/>
      <c r="PQW45" s="28"/>
      <c r="PQX45" s="28"/>
      <c r="PQY45" s="28"/>
      <c r="PQZ45" s="28"/>
      <c r="PRA45" s="28"/>
      <c r="PRB45" s="28"/>
      <c r="PRC45" s="28"/>
      <c r="PRD45" s="28"/>
      <c r="PRE45" s="28"/>
      <c r="PRF45" s="28"/>
      <c r="PRG45" s="28"/>
      <c r="PRH45" s="28"/>
      <c r="PRI45" s="28"/>
      <c r="PRJ45" s="28"/>
      <c r="PRK45" s="28"/>
      <c r="PRL45" s="28"/>
      <c r="PRM45" s="28"/>
      <c r="PRN45" s="28"/>
      <c r="PRO45" s="28"/>
      <c r="PRP45" s="28"/>
      <c r="PRQ45" s="28"/>
      <c r="PRR45" s="28"/>
      <c r="PRS45" s="28"/>
      <c r="PRT45" s="28"/>
      <c r="PRU45" s="28"/>
      <c r="PRV45" s="28"/>
      <c r="PRW45" s="28"/>
      <c r="PRX45" s="28"/>
      <c r="PRY45" s="28"/>
      <c r="PRZ45" s="28"/>
      <c r="PSA45" s="28"/>
      <c r="PSB45" s="28"/>
      <c r="PSC45" s="28"/>
      <c r="PSD45" s="28"/>
      <c r="PSE45" s="28"/>
      <c r="PSF45" s="28"/>
      <c r="PSG45" s="28"/>
      <c r="PSH45" s="28"/>
      <c r="PSI45" s="28"/>
      <c r="PSJ45" s="28"/>
      <c r="PSK45" s="28"/>
      <c r="PSL45" s="28"/>
      <c r="PSM45" s="28"/>
      <c r="PSN45" s="28"/>
      <c r="PSO45" s="28"/>
      <c r="PSP45" s="28"/>
      <c r="PSQ45" s="28"/>
      <c r="PSR45" s="28"/>
      <c r="PSS45" s="28"/>
      <c r="PST45" s="28"/>
      <c r="PSU45" s="28"/>
      <c r="PSV45" s="28"/>
      <c r="PSW45" s="28"/>
      <c r="PSX45" s="28"/>
      <c r="PSY45" s="28"/>
      <c r="PSZ45" s="28"/>
      <c r="PTA45" s="28"/>
      <c r="PTB45" s="28"/>
      <c r="PTC45" s="28"/>
      <c r="PTD45" s="28"/>
      <c r="PTE45" s="28"/>
      <c r="PTF45" s="28"/>
      <c r="PTG45" s="28"/>
      <c r="PTH45" s="28"/>
      <c r="PTI45" s="28"/>
      <c r="PTJ45" s="28"/>
      <c r="PTK45" s="28"/>
      <c r="PTL45" s="28"/>
      <c r="PTM45" s="28"/>
      <c r="PTN45" s="28"/>
      <c r="PTO45" s="28"/>
      <c r="PTP45" s="28"/>
      <c r="PTQ45" s="28"/>
      <c r="PTR45" s="28"/>
      <c r="PTS45" s="28"/>
      <c r="PTT45" s="28"/>
      <c r="PTU45" s="28"/>
      <c r="PTV45" s="28"/>
      <c r="PTW45" s="28"/>
      <c r="PTX45" s="28"/>
      <c r="PTY45" s="28"/>
      <c r="PTZ45" s="28"/>
      <c r="PUA45" s="28"/>
      <c r="PUB45" s="28"/>
      <c r="PUC45" s="28"/>
      <c r="PUD45" s="28"/>
      <c r="PUE45" s="28"/>
      <c r="PUF45" s="28"/>
      <c r="PUG45" s="28"/>
      <c r="PUH45" s="28"/>
      <c r="PUI45" s="28"/>
      <c r="PUJ45" s="28"/>
      <c r="PUK45" s="28"/>
      <c r="PUL45" s="28"/>
      <c r="PUM45" s="28"/>
      <c r="PUN45" s="28"/>
      <c r="PUO45" s="28"/>
      <c r="PUP45" s="28"/>
      <c r="PUQ45" s="28"/>
      <c r="PUR45" s="28"/>
      <c r="PUS45" s="28"/>
      <c r="PUT45" s="28"/>
      <c r="PUU45" s="28"/>
      <c r="PUV45" s="28"/>
      <c r="PUW45" s="28"/>
      <c r="PUX45" s="28"/>
      <c r="PUY45" s="28"/>
      <c r="PUZ45" s="28"/>
      <c r="PVA45" s="28"/>
      <c r="PVB45" s="28"/>
      <c r="PVC45" s="28"/>
      <c r="PVD45" s="28"/>
      <c r="PVE45" s="28"/>
      <c r="PVF45" s="28"/>
      <c r="PVG45" s="28"/>
      <c r="PVH45" s="28"/>
      <c r="PVI45" s="28"/>
      <c r="PVJ45" s="28"/>
      <c r="PVK45" s="28"/>
      <c r="PVL45" s="28"/>
      <c r="PVM45" s="28"/>
      <c r="PVN45" s="28"/>
      <c r="PVO45" s="28"/>
      <c r="PVP45" s="28"/>
      <c r="PVQ45" s="28"/>
      <c r="PVR45" s="28"/>
      <c r="PVS45" s="28"/>
      <c r="PVT45" s="28"/>
      <c r="PVU45" s="28"/>
      <c r="PVV45" s="28"/>
      <c r="PVW45" s="28"/>
      <c r="PVX45" s="28"/>
      <c r="PVY45" s="28"/>
      <c r="PVZ45" s="28"/>
      <c r="PWA45" s="28"/>
      <c r="PWB45" s="28"/>
      <c r="PWC45" s="28"/>
      <c r="PWD45" s="28"/>
      <c r="PWE45" s="28"/>
      <c r="PWF45" s="28"/>
      <c r="PWG45" s="28"/>
      <c r="PWH45" s="28"/>
      <c r="PWI45" s="28"/>
      <c r="PWJ45" s="28"/>
      <c r="PWK45" s="28"/>
      <c r="PWL45" s="28"/>
      <c r="PWM45" s="28"/>
      <c r="PWN45" s="28"/>
      <c r="PWO45" s="28"/>
      <c r="PWP45" s="28"/>
      <c r="PWQ45" s="28"/>
      <c r="PWR45" s="28"/>
      <c r="PWS45" s="28"/>
      <c r="PWT45" s="28"/>
      <c r="PWU45" s="28"/>
      <c r="PWV45" s="28"/>
      <c r="PWW45" s="28"/>
      <c r="PWX45" s="28"/>
      <c r="PWY45" s="28"/>
      <c r="PWZ45" s="28"/>
      <c r="PXA45" s="28"/>
      <c r="PXB45" s="28"/>
      <c r="PXC45" s="28"/>
      <c r="PXD45" s="28"/>
      <c r="PXE45" s="28"/>
      <c r="PXF45" s="28"/>
      <c r="PXG45" s="28"/>
      <c r="PXH45" s="28"/>
      <c r="PXI45" s="28"/>
      <c r="PXJ45" s="28"/>
      <c r="PXK45" s="28"/>
      <c r="PXL45" s="28"/>
      <c r="PXM45" s="28"/>
      <c r="PXN45" s="28"/>
      <c r="PXO45" s="28"/>
      <c r="PXP45" s="28"/>
      <c r="PXQ45" s="28"/>
      <c r="PXR45" s="28"/>
      <c r="PXS45" s="28"/>
      <c r="PXT45" s="28"/>
      <c r="PXU45" s="28"/>
      <c r="PXV45" s="28"/>
      <c r="PXW45" s="28"/>
      <c r="PXX45" s="28"/>
      <c r="PXY45" s="28"/>
      <c r="PXZ45" s="28"/>
      <c r="PYA45" s="28"/>
      <c r="PYB45" s="28"/>
      <c r="PYC45" s="28"/>
      <c r="PYD45" s="28"/>
      <c r="PYE45" s="28"/>
      <c r="PYF45" s="28"/>
      <c r="PYG45" s="28"/>
      <c r="PYH45" s="28"/>
      <c r="PYI45" s="28"/>
      <c r="PYJ45" s="28"/>
      <c r="PYK45" s="28"/>
      <c r="PYL45" s="28"/>
      <c r="PYM45" s="28"/>
      <c r="PYN45" s="28"/>
      <c r="PYO45" s="28"/>
      <c r="PYP45" s="28"/>
      <c r="PYQ45" s="28"/>
      <c r="PYR45" s="28"/>
      <c r="PYS45" s="28"/>
      <c r="PYT45" s="28"/>
      <c r="PYU45" s="28"/>
      <c r="PYV45" s="28"/>
      <c r="PYW45" s="28"/>
      <c r="PYX45" s="28"/>
      <c r="PYY45" s="28"/>
      <c r="PYZ45" s="28"/>
      <c r="PZA45" s="28"/>
      <c r="PZB45" s="28"/>
      <c r="PZC45" s="28"/>
      <c r="PZD45" s="28"/>
      <c r="PZE45" s="28"/>
      <c r="PZF45" s="28"/>
      <c r="PZG45" s="28"/>
      <c r="PZH45" s="28"/>
      <c r="PZI45" s="28"/>
      <c r="PZJ45" s="28"/>
      <c r="PZK45" s="28"/>
      <c r="PZL45" s="28"/>
      <c r="PZM45" s="28"/>
      <c r="PZN45" s="28"/>
      <c r="PZO45" s="28"/>
      <c r="PZP45" s="28"/>
      <c r="PZQ45" s="28"/>
      <c r="PZR45" s="28"/>
      <c r="PZS45" s="28"/>
      <c r="PZT45" s="28"/>
      <c r="PZU45" s="28"/>
      <c r="PZV45" s="28"/>
      <c r="PZW45" s="28"/>
      <c r="PZX45" s="28"/>
      <c r="PZY45" s="28"/>
      <c r="PZZ45" s="28"/>
      <c r="QAA45" s="28"/>
      <c r="QAB45" s="28"/>
      <c r="QAC45" s="28"/>
      <c r="QAD45" s="28"/>
      <c r="QAE45" s="28"/>
      <c r="QAF45" s="28"/>
      <c r="QAG45" s="28"/>
      <c r="QAH45" s="28"/>
      <c r="QAI45" s="28"/>
      <c r="QAJ45" s="28"/>
      <c r="QAK45" s="28"/>
      <c r="QAL45" s="28"/>
      <c r="QAM45" s="28"/>
      <c r="QAN45" s="28"/>
      <c r="QAO45" s="28"/>
      <c r="QAP45" s="28"/>
      <c r="QAQ45" s="28"/>
      <c r="QAR45" s="28"/>
      <c r="QAS45" s="28"/>
      <c r="QAT45" s="28"/>
      <c r="QAU45" s="28"/>
      <c r="QAV45" s="28"/>
      <c r="QAW45" s="28"/>
      <c r="QAX45" s="28"/>
      <c r="QAY45" s="28"/>
      <c r="QAZ45" s="28"/>
      <c r="QBA45" s="28"/>
      <c r="QBB45" s="28"/>
      <c r="QBC45" s="28"/>
      <c r="QBD45" s="28"/>
      <c r="QBE45" s="28"/>
      <c r="QBF45" s="28"/>
      <c r="QBG45" s="28"/>
      <c r="QBH45" s="28"/>
      <c r="QBI45" s="28"/>
      <c r="QBJ45" s="28"/>
      <c r="QBK45" s="28"/>
      <c r="QBL45" s="28"/>
      <c r="QBM45" s="28"/>
      <c r="QBN45" s="28"/>
      <c r="QBO45" s="28"/>
      <c r="QBP45" s="28"/>
      <c r="QBQ45" s="28"/>
      <c r="QBR45" s="28"/>
      <c r="QBS45" s="28"/>
      <c r="QBT45" s="28"/>
      <c r="QBU45" s="28"/>
      <c r="QBV45" s="28"/>
      <c r="QBW45" s="28"/>
      <c r="QBX45" s="28"/>
      <c r="QBY45" s="28"/>
      <c r="QBZ45" s="28"/>
      <c r="QCA45" s="28"/>
      <c r="QCB45" s="28"/>
      <c r="QCC45" s="28"/>
      <c r="QCD45" s="28"/>
      <c r="QCE45" s="28"/>
      <c r="QCF45" s="28"/>
      <c r="QCG45" s="28"/>
      <c r="QCH45" s="28"/>
      <c r="QCI45" s="28"/>
      <c r="QCJ45" s="28"/>
      <c r="QCK45" s="28"/>
      <c r="QCL45" s="28"/>
      <c r="QCM45" s="28"/>
      <c r="QCN45" s="28"/>
      <c r="QCO45" s="28"/>
      <c r="QCP45" s="28"/>
      <c r="QCQ45" s="28"/>
      <c r="QCR45" s="28"/>
      <c r="QCS45" s="28"/>
      <c r="QCT45" s="28"/>
      <c r="QCU45" s="28"/>
      <c r="QCV45" s="28"/>
      <c r="QCW45" s="28"/>
      <c r="QCX45" s="28"/>
      <c r="QCY45" s="28"/>
      <c r="QCZ45" s="28"/>
      <c r="QDA45" s="28"/>
      <c r="QDB45" s="28"/>
      <c r="QDC45" s="28"/>
      <c r="QDD45" s="28"/>
      <c r="QDE45" s="28"/>
      <c r="QDF45" s="28"/>
      <c r="QDG45" s="28"/>
      <c r="QDH45" s="28"/>
      <c r="QDI45" s="28"/>
      <c r="QDJ45" s="28"/>
      <c r="QDK45" s="28"/>
      <c r="QDL45" s="28"/>
      <c r="QDM45" s="28"/>
      <c r="QDN45" s="28"/>
      <c r="QDO45" s="28"/>
      <c r="QDP45" s="28"/>
      <c r="QDQ45" s="28"/>
      <c r="QDR45" s="28"/>
      <c r="QDS45" s="28"/>
      <c r="QDT45" s="28"/>
      <c r="QDU45" s="28"/>
      <c r="QDV45" s="28"/>
      <c r="QDW45" s="28"/>
      <c r="QDX45" s="28"/>
      <c r="QDY45" s="28"/>
      <c r="QDZ45" s="28"/>
      <c r="QEA45" s="28"/>
      <c r="QEB45" s="28"/>
      <c r="QEC45" s="28"/>
      <c r="QED45" s="28"/>
      <c r="QEE45" s="28"/>
      <c r="QEF45" s="28"/>
      <c r="QEG45" s="28"/>
      <c r="QEH45" s="28"/>
      <c r="QEI45" s="28"/>
      <c r="QEJ45" s="28"/>
      <c r="QEK45" s="28"/>
      <c r="QEL45" s="28"/>
      <c r="QEM45" s="28"/>
      <c r="QEN45" s="28"/>
      <c r="QEO45" s="28"/>
      <c r="QEP45" s="28"/>
      <c r="QEQ45" s="28"/>
      <c r="QER45" s="28"/>
      <c r="QES45" s="28"/>
      <c r="QET45" s="28"/>
      <c r="QEU45" s="28"/>
      <c r="QEV45" s="28"/>
      <c r="QEW45" s="28"/>
      <c r="QEX45" s="28"/>
      <c r="QEY45" s="28"/>
      <c r="QEZ45" s="28"/>
      <c r="QFA45" s="28"/>
      <c r="QFB45" s="28"/>
      <c r="QFC45" s="28"/>
      <c r="QFD45" s="28"/>
      <c r="QFE45" s="28"/>
      <c r="QFF45" s="28"/>
      <c r="QFG45" s="28"/>
      <c r="QFH45" s="28"/>
      <c r="QFI45" s="28"/>
      <c r="QFJ45" s="28"/>
      <c r="QFK45" s="28"/>
      <c r="QFL45" s="28"/>
      <c r="QFM45" s="28"/>
      <c r="QFN45" s="28"/>
      <c r="QFO45" s="28"/>
      <c r="QFP45" s="28"/>
      <c r="QFQ45" s="28"/>
      <c r="QFR45" s="28"/>
      <c r="QFS45" s="28"/>
      <c r="QFT45" s="28"/>
      <c r="QFU45" s="28"/>
      <c r="QFV45" s="28"/>
      <c r="QFW45" s="28"/>
      <c r="QFX45" s="28"/>
      <c r="QFY45" s="28"/>
      <c r="QFZ45" s="28"/>
      <c r="QGA45" s="28"/>
      <c r="QGB45" s="28"/>
      <c r="QGC45" s="28"/>
      <c r="QGD45" s="28"/>
      <c r="QGE45" s="28"/>
      <c r="QGF45" s="28"/>
      <c r="QGG45" s="28"/>
      <c r="QGH45" s="28"/>
      <c r="QGI45" s="28"/>
      <c r="QGJ45" s="28"/>
      <c r="QGK45" s="28"/>
      <c r="QGL45" s="28"/>
      <c r="QGM45" s="28"/>
      <c r="QGN45" s="28"/>
      <c r="QGO45" s="28"/>
      <c r="QGP45" s="28"/>
      <c r="QGQ45" s="28"/>
      <c r="QGR45" s="28"/>
      <c r="QGS45" s="28"/>
      <c r="QGT45" s="28"/>
      <c r="QGU45" s="28"/>
      <c r="QGV45" s="28"/>
      <c r="QGW45" s="28"/>
      <c r="QGX45" s="28"/>
      <c r="QGY45" s="28"/>
      <c r="QGZ45" s="28"/>
      <c r="QHA45" s="28"/>
      <c r="QHB45" s="28"/>
      <c r="QHC45" s="28"/>
      <c r="QHD45" s="28"/>
      <c r="QHE45" s="28"/>
      <c r="QHF45" s="28"/>
      <c r="QHG45" s="28"/>
      <c r="QHH45" s="28"/>
      <c r="QHI45" s="28"/>
      <c r="QHJ45" s="28"/>
      <c r="QHK45" s="28"/>
      <c r="QHL45" s="28"/>
      <c r="QHM45" s="28"/>
      <c r="QHN45" s="28"/>
      <c r="QHO45" s="28"/>
      <c r="QHP45" s="28"/>
      <c r="QHQ45" s="28"/>
      <c r="QHR45" s="28"/>
      <c r="QHS45" s="28"/>
      <c r="QHT45" s="28"/>
      <c r="QHU45" s="28"/>
      <c r="QHV45" s="28"/>
      <c r="QHW45" s="28"/>
      <c r="QHX45" s="28"/>
      <c r="QHY45" s="28"/>
      <c r="QHZ45" s="28"/>
      <c r="QIA45" s="28"/>
      <c r="QIB45" s="28"/>
      <c r="QIC45" s="28"/>
      <c r="QID45" s="28"/>
      <c r="QIE45" s="28"/>
      <c r="QIF45" s="28"/>
      <c r="QIG45" s="28"/>
      <c r="QIH45" s="28"/>
      <c r="QII45" s="28"/>
      <c r="QIJ45" s="28"/>
      <c r="QIK45" s="28"/>
      <c r="QIL45" s="28"/>
      <c r="QIM45" s="28"/>
      <c r="QIN45" s="28"/>
      <c r="QIO45" s="28"/>
      <c r="QIP45" s="28"/>
      <c r="QIQ45" s="28"/>
      <c r="QIR45" s="28"/>
      <c r="QIS45" s="28"/>
      <c r="QIT45" s="28"/>
      <c r="QIU45" s="28"/>
      <c r="QIV45" s="28"/>
      <c r="QIW45" s="28"/>
      <c r="QIX45" s="28"/>
      <c r="QIY45" s="28"/>
      <c r="QIZ45" s="28"/>
      <c r="QJA45" s="28"/>
      <c r="QJB45" s="28"/>
      <c r="QJC45" s="28"/>
      <c r="QJD45" s="28"/>
      <c r="QJE45" s="28"/>
      <c r="QJF45" s="28"/>
      <c r="QJG45" s="28"/>
      <c r="QJH45" s="28"/>
      <c r="QJI45" s="28"/>
      <c r="QJJ45" s="28"/>
      <c r="QJK45" s="28"/>
      <c r="QJL45" s="28"/>
      <c r="QJM45" s="28"/>
      <c r="QJN45" s="28"/>
      <c r="QJO45" s="28"/>
      <c r="QJP45" s="28"/>
      <c r="QJQ45" s="28"/>
      <c r="QJR45" s="28"/>
      <c r="QJS45" s="28"/>
      <c r="QJT45" s="28"/>
      <c r="QJU45" s="28"/>
      <c r="QJV45" s="28"/>
      <c r="QJW45" s="28"/>
      <c r="QJX45" s="28"/>
      <c r="QJY45" s="28"/>
      <c r="QJZ45" s="28"/>
      <c r="QKA45" s="28"/>
      <c r="QKB45" s="28"/>
      <c r="QKC45" s="28"/>
      <c r="QKD45" s="28"/>
      <c r="QKE45" s="28"/>
      <c r="QKF45" s="28"/>
      <c r="QKG45" s="28"/>
      <c r="QKH45" s="28"/>
      <c r="QKI45" s="28"/>
      <c r="QKJ45" s="28"/>
      <c r="QKK45" s="28"/>
      <c r="QKL45" s="28"/>
      <c r="QKM45" s="28"/>
      <c r="QKN45" s="28"/>
      <c r="QKO45" s="28"/>
      <c r="QKP45" s="28"/>
      <c r="QKQ45" s="28"/>
      <c r="QKR45" s="28"/>
      <c r="QKS45" s="28"/>
      <c r="QKT45" s="28"/>
      <c r="QKU45" s="28"/>
      <c r="QKV45" s="28"/>
      <c r="QKW45" s="28"/>
      <c r="QKX45" s="28"/>
      <c r="QKY45" s="28"/>
      <c r="QKZ45" s="28"/>
      <c r="QLA45" s="28"/>
      <c r="QLB45" s="28"/>
      <c r="QLC45" s="28"/>
      <c r="QLD45" s="28"/>
      <c r="QLE45" s="28"/>
      <c r="QLF45" s="28"/>
      <c r="QLG45" s="28"/>
      <c r="QLH45" s="28"/>
      <c r="QLI45" s="28"/>
      <c r="QLJ45" s="28"/>
      <c r="QLK45" s="28"/>
      <c r="QLL45" s="28"/>
      <c r="QLM45" s="28"/>
      <c r="QLN45" s="28"/>
      <c r="QLO45" s="28"/>
      <c r="QLP45" s="28"/>
      <c r="QLQ45" s="28"/>
      <c r="QLR45" s="28"/>
      <c r="QLS45" s="28"/>
      <c r="QLT45" s="28"/>
      <c r="QLU45" s="28"/>
      <c r="QLV45" s="28"/>
      <c r="QLW45" s="28"/>
      <c r="QLX45" s="28"/>
      <c r="QLY45" s="28"/>
      <c r="QLZ45" s="28"/>
      <c r="QMA45" s="28"/>
      <c r="QMB45" s="28"/>
      <c r="QMC45" s="28"/>
      <c r="QMD45" s="28"/>
      <c r="QME45" s="28"/>
      <c r="QMF45" s="28"/>
      <c r="QMG45" s="28"/>
      <c r="QMH45" s="28"/>
      <c r="QMI45" s="28"/>
      <c r="QMJ45" s="28"/>
      <c r="QMK45" s="28"/>
      <c r="QML45" s="28"/>
      <c r="QMM45" s="28"/>
      <c r="QMN45" s="28"/>
      <c r="QMO45" s="28"/>
      <c r="QMP45" s="28"/>
      <c r="QMQ45" s="28"/>
      <c r="QMR45" s="28"/>
      <c r="QMS45" s="28"/>
      <c r="QMT45" s="28"/>
      <c r="QMU45" s="28"/>
      <c r="QMV45" s="28"/>
      <c r="QMW45" s="28"/>
      <c r="QMX45" s="28"/>
      <c r="QMY45" s="28"/>
      <c r="QMZ45" s="28"/>
      <c r="QNA45" s="28"/>
      <c r="QNB45" s="28"/>
      <c r="QNC45" s="28"/>
      <c r="QND45" s="28"/>
      <c r="QNE45" s="28"/>
      <c r="QNF45" s="28"/>
      <c r="QNG45" s="28"/>
      <c r="QNH45" s="28"/>
      <c r="QNI45" s="28"/>
      <c r="QNJ45" s="28"/>
      <c r="QNK45" s="28"/>
      <c r="QNL45" s="28"/>
      <c r="QNM45" s="28"/>
      <c r="QNN45" s="28"/>
      <c r="QNO45" s="28"/>
      <c r="QNP45" s="28"/>
      <c r="QNQ45" s="28"/>
      <c r="QNR45" s="28"/>
      <c r="QNS45" s="28"/>
      <c r="QNT45" s="28"/>
      <c r="QNU45" s="28"/>
      <c r="QNV45" s="28"/>
      <c r="QNW45" s="28"/>
      <c r="QNX45" s="28"/>
      <c r="QNY45" s="28"/>
      <c r="QNZ45" s="28"/>
      <c r="QOA45" s="28"/>
      <c r="QOB45" s="28"/>
      <c r="QOC45" s="28"/>
      <c r="QOD45" s="28"/>
      <c r="QOE45" s="28"/>
      <c r="QOF45" s="28"/>
      <c r="QOG45" s="28"/>
      <c r="QOH45" s="28"/>
      <c r="QOI45" s="28"/>
      <c r="QOJ45" s="28"/>
      <c r="QOK45" s="28"/>
      <c r="QOL45" s="28"/>
      <c r="QOM45" s="28"/>
      <c r="QON45" s="28"/>
      <c r="QOO45" s="28"/>
      <c r="QOP45" s="28"/>
      <c r="QOQ45" s="28"/>
      <c r="QOR45" s="28"/>
      <c r="QOS45" s="28"/>
      <c r="QOT45" s="28"/>
      <c r="QOU45" s="28"/>
      <c r="QOV45" s="28"/>
      <c r="QOW45" s="28"/>
      <c r="QOX45" s="28"/>
      <c r="QOY45" s="28"/>
      <c r="QOZ45" s="28"/>
      <c r="QPA45" s="28"/>
      <c r="QPB45" s="28"/>
      <c r="QPC45" s="28"/>
      <c r="QPD45" s="28"/>
      <c r="QPE45" s="28"/>
      <c r="QPF45" s="28"/>
      <c r="QPG45" s="28"/>
      <c r="QPH45" s="28"/>
      <c r="QPI45" s="28"/>
      <c r="QPJ45" s="28"/>
      <c r="QPK45" s="28"/>
      <c r="QPL45" s="28"/>
      <c r="QPM45" s="28"/>
      <c r="QPN45" s="28"/>
      <c r="QPO45" s="28"/>
      <c r="QPP45" s="28"/>
      <c r="QPQ45" s="28"/>
      <c r="QPR45" s="28"/>
      <c r="QPS45" s="28"/>
      <c r="QPT45" s="28"/>
      <c r="QPU45" s="28"/>
      <c r="QPV45" s="28"/>
      <c r="QPW45" s="28"/>
      <c r="QPX45" s="28"/>
      <c r="QPY45" s="28"/>
      <c r="QPZ45" s="28"/>
      <c r="QQA45" s="28"/>
      <c r="QQB45" s="28"/>
      <c r="QQC45" s="28"/>
      <c r="QQD45" s="28"/>
      <c r="QQE45" s="28"/>
      <c r="QQF45" s="28"/>
      <c r="QQG45" s="28"/>
      <c r="QQH45" s="28"/>
      <c r="QQI45" s="28"/>
      <c r="QQJ45" s="28"/>
      <c r="QQK45" s="28"/>
      <c r="QQL45" s="28"/>
      <c r="QQM45" s="28"/>
      <c r="QQN45" s="28"/>
      <c r="QQO45" s="28"/>
      <c r="QQP45" s="28"/>
      <c r="QQQ45" s="28"/>
      <c r="QQR45" s="28"/>
      <c r="QQS45" s="28"/>
      <c r="QQT45" s="28"/>
      <c r="QQU45" s="28"/>
      <c r="QQV45" s="28"/>
      <c r="QQW45" s="28"/>
      <c r="QQX45" s="28"/>
      <c r="QQY45" s="28"/>
      <c r="QQZ45" s="28"/>
      <c r="QRA45" s="28"/>
      <c r="QRB45" s="28"/>
      <c r="QRC45" s="28"/>
      <c r="QRD45" s="28"/>
      <c r="QRE45" s="28"/>
      <c r="QRF45" s="28"/>
      <c r="QRG45" s="28"/>
      <c r="QRH45" s="28"/>
      <c r="QRI45" s="28"/>
      <c r="QRJ45" s="28"/>
      <c r="QRK45" s="28"/>
      <c r="QRL45" s="28"/>
      <c r="QRM45" s="28"/>
      <c r="QRN45" s="28"/>
      <c r="QRO45" s="28"/>
      <c r="QRP45" s="28"/>
      <c r="QRQ45" s="28"/>
      <c r="QRR45" s="28"/>
      <c r="QRS45" s="28"/>
      <c r="QRT45" s="28"/>
      <c r="QRU45" s="28"/>
      <c r="QRV45" s="28"/>
      <c r="QRW45" s="28"/>
      <c r="QRX45" s="28"/>
      <c r="QRY45" s="28"/>
      <c r="QRZ45" s="28"/>
      <c r="QSA45" s="28"/>
      <c r="QSB45" s="28"/>
      <c r="QSC45" s="28"/>
      <c r="QSD45" s="28"/>
      <c r="QSE45" s="28"/>
      <c r="QSF45" s="28"/>
      <c r="QSG45" s="28"/>
      <c r="QSH45" s="28"/>
      <c r="QSI45" s="28"/>
      <c r="QSJ45" s="28"/>
      <c r="QSK45" s="28"/>
      <c r="QSL45" s="28"/>
      <c r="QSM45" s="28"/>
      <c r="QSN45" s="28"/>
      <c r="QSO45" s="28"/>
      <c r="QSP45" s="28"/>
      <c r="QSQ45" s="28"/>
      <c r="QSR45" s="28"/>
      <c r="QSS45" s="28"/>
      <c r="QST45" s="28"/>
      <c r="QSU45" s="28"/>
      <c r="QSV45" s="28"/>
      <c r="QSW45" s="28"/>
      <c r="QSX45" s="28"/>
      <c r="QSY45" s="28"/>
      <c r="QSZ45" s="28"/>
      <c r="QTA45" s="28"/>
      <c r="QTB45" s="28"/>
      <c r="QTC45" s="28"/>
      <c r="QTD45" s="28"/>
      <c r="QTE45" s="28"/>
      <c r="QTF45" s="28"/>
      <c r="QTG45" s="28"/>
      <c r="QTH45" s="28"/>
      <c r="QTI45" s="28"/>
      <c r="QTJ45" s="28"/>
      <c r="QTK45" s="28"/>
      <c r="QTL45" s="28"/>
      <c r="QTM45" s="28"/>
      <c r="QTN45" s="28"/>
      <c r="QTO45" s="28"/>
      <c r="QTP45" s="28"/>
      <c r="QTQ45" s="28"/>
      <c r="QTR45" s="28"/>
      <c r="QTS45" s="28"/>
      <c r="QTT45" s="28"/>
      <c r="QTU45" s="28"/>
      <c r="QTV45" s="28"/>
      <c r="QTW45" s="28"/>
      <c r="QTX45" s="28"/>
      <c r="QTY45" s="28"/>
      <c r="QTZ45" s="28"/>
      <c r="QUA45" s="28"/>
      <c r="QUB45" s="28"/>
      <c r="QUC45" s="28"/>
      <c r="QUD45" s="28"/>
      <c r="QUE45" s="28"/>
      <c r="QUF45" s="28"/>
      <c r="QUG45" s="28"/>
      <c r="QUH45" s="28"/>
      <c r="QUI45" s="28"/>
      <c r="QUJ45" s="28"/>
      <c r="QUK45" s="28"/>
      <c r="QUL45" s="28"/>
      <c r="QUM45" s="28"/>
      <c r="QUN45" s="28"/>
      <c r="QUO45" s="28"/>
      <c r="QUP45" s="28"/>
      <c r="QUQ45" s="28"/>
      <c r="QUR45" s="28"/>
      <c r="QUS45" s="28"/>
      <c r="QUT45" s="28"/>
      <c r="QUU45" s="28"/>
      <c r="QUV45" s="28"/>
      <c r="QUW45" s="28"/>
      <c r="QUX45" s="28"/>
      <c r="QUY45" s="28"/>
      <c r="QUZ45" s="28"/>
      <c r="QVA45" s="28"/>
      <c r="QVB45" s="28"/>
      <c r="QVC45" s="28"/>
      <c r="QVD45" s="28"/>
      <c r="QVE45" s="28"/>
      <c r="QVF45" s="28"/>
      <c r="QVG45" s="28"/>
      <c r="QVH45" s="28"/>
      <c r="QVI45" s="28"/>
      <c r="QVJ45" s="28"/>
      <c r="QVK45" s="28"/>
      <c r="QVL45" s="28"/>
      <c r="QVM45" s="28"/>
      <c r="QVN45" s="28"/>
      <c r="QVO45" s="28"/>
      <c r="QVP45" s="28"/>
      <c r="QVQ45" s="28"/>
      <c r="QVR45" s="28"/>
      <c r="QVS45" s="28"/>
      <c r="QVT45" s="28"/>
      <c r="QVU45" s="28"/>
      <c r="QVV45" s="28"/>
      <c r="QVW45" s="28"/>
      <c r="QVX45" s="28"/>
      <c r="QVY45" s="28"/>
      <c r="QVZ45" s="28"/>
      <c r="QWA45" s="28"/>
      <c r="QWB45" s="28"/>
      <c r="QWC45" s="28"/>
      <c r="QWD45" s="28"/>
      <c r="QWE45" s="28"/>
      <c r="QWF45" s="28"/>
      <c r="QWG45" s="28"/>
      <c r="QWH45" s="28"/>
      <c r="QWI45" s="28"/>
      <c r="QWJ45" s="28"/>
      <c r="QWK45" s="28"/>
      <c r="QWL45" s="28"/>
      <c r="QWM45" s="28"/>
      <c r="QWN45" s="28"/>
      <c r="QWO45" s="28"/>
      <c r="QWP45" s="28"/>
      <c r="QWQ45" s="28"/>
      <c r="QWR45" s="28"/>
      <c r="QWS45" s="28"/>
      <c r="QWT45" s="28"/>
      <c r="QWU45" s="28"/>
      <c r="QWV45" s="28"/>
      <c r="QWW45" s="28"/>
      <c r="QWX45" s="28"/>
      <c r="QWY45" s="28"/>
      <c r="QWZ45" s="28"/>
      <c r="QXA45" s="28"/>
      <c r="QXB45" s="28"/>
      <c r="QXC45" s="28"/>
      <c r="QXD45" s="28"/>
      <c r="QXE45" s="28"/>
      <c r="QXF45" s="28"/>
      <c r="QXG45" s="28"/>
      <c r="QXH45" s="28"/>
      <c r="QXI45" s="28"/>
      <c r="QXJ45" s="28"/>
      <c r="QXK45" s="28"/>
      <c r="QXL45" s="28"/>
      <c r="QXM45" s="28"/>
      <c r="QXN45" s="28"/>
      <c r="QXO45" s="28"/>
      <c r="QXP45" s="28"/>
      <c r="QXQ45" s="28"/>
      <c r="QXR45" s="28"/>
      <c r="QXS45" s="28"/>
      <c r="QXT45" s="28"/>
      <c r="QXU45" s="28"/>
      <c r="QXV45" s="28"/>
      <c r="QXW45" s="28"/>
      <c r="QXX45" s="28"/>
      <c r="QXY45" s="28"/>
      <c r="QXZ45" s="28"/>
      <c r="QYA45" s="28"/>
      <c r="QYB45" s="28"/>
      <c r="QYC45" s="28"/>
      <c r="QYD45" s="28"/>
      <c r="QYE45" s="28"/>
      <c r="QYF45" s="28"/>
      <c r="QYG45" s="28"/>
      <c r="QYH45" s="28"/>
      <c r="QYI45" s="28"/>
      <c r="QYJ45" s="28"/>
      <c r="QYK45" s="28"/>
      <c r="QYL45" s="28"/>
      <c r="QYM45" s="28"/>
      <c r="QYN45" s="28"/>
      <c r="QYO45" s="28"/>
      <c r="QYP45" s="28"/>
      <c r="QYQ45" s="28"/>
      <c r="QYR45" s="28"/>
      <c r="QYS45" s="28"/>
      <c r="QYT45" s="28"/>
      <c r="QYU45" s="28"/>
      <c r="QYV45" s="28"/>
      <c r="QYW45" s="28"/>
      <c r="QYX45" s="28"/>
      <c r="QYY45" s="28"/>
      <c r="QYZ45" s="28"/>
      <c r="QZA45" s="28"/>
      <c r="QZB45" s="28"/>
      <c r="QZC45" s="28"/>
      <c r="QZD45" s="28"/>
      <c r="QZE45" s="28"/>
      <c r="QZF45" s="28"/>
      <c r="QZG45" s="28"/>
      <c r="QZH45" s="28"/>
      <c r="QZI45" s="28"/>
      <c r="QZJ45" s="28"/>
      <c r="QZK45" s="28"/>
      <c r="QZL45" s="28"/>
      <c r="QZM45" s="28"/>
      <c r="QZN45" s="28"/>
      <c r="QZO45" s="28"/>
      <c r="QZP45" s="28"/>
      <c r="QZQ45" s="28"/>
      <c r="QZR45" s="28"/>
      <c r="QZS45" s="28"/>
      <c r="QZT45" s="28"/>
      <c r="QZU45" s="28"/>
      <c r="QZV45" s="28"/>
      <c r="QZW45" s="28"/>
      <c r="QZX45" s="28"/>
      <c r="QZY45" s="28"/>
      <c r="QZZ45" s="28"/>
      <c r="RAA45" s="28"/>
      <c r="RAB45" s="28"/>
      <c r="RAC45" s="28"/>
      <c r="RAD45" s="28"/>
      <c r="RAE45" s="28"/>
      <c r="RAF45" s="28"/>
      <c r="RAG45" s="28"/>
      <c r="RAH45" s="28"/>
      <c r="RAI45" s="28"/>
      <c r="RAJ45" s="28"/>
      <c r="RAK45" s="28"/>
      <c r="RAL45" s="28"/>
      <c r="RAM45" s="28"/>
      <c r="RAN45" s="28"/>
      <c r="RAO45" s="28"/>
      <c r="RAP45" s="28"/>
      <c r="RAQ45" s="28"/>
      <c r="RAR45" s="28"/>
      <c r="RAS45" s="28"/>
      <c r="RAT45" s="28"/>
      <c r="RAU45" s="28"/>
      <c r="RAV45" s="28"/>
      <c r="RAW45" s="28"/>
      <c r="RAX45" s="28"/>
      <c r="RAY45" s="28"/>
      <c r="RAZ45" s="28"/>
      <c r="RBA45" s="28"/>
      <c r="RBB45" s="28"/>
      <c r="RBC45" s="28"/>
      <c r="RBD45" s="28"/>
      <c r="RBE45" s="28"/>
      <c r="RBF45" s="28"/>
      <c r="RBG45" s="28"/>
      <c r="RBH45" s="28"/>
      <c r="RBI45" s="28"/>
      <c r="RBJ45" s="28"/>
      <c r="RBK45" s="28"/>
      <c r="RBL45" s="28"/>
      <c r="RBM45" s="28"/>
      <c r="RBN45" s="28"/>
      <c r="RBO45" s="28"/>
      <c r="RBP45" s="28"/>
      <c r="RBQ45" s="28"/>
      <c r="RBR45" s="28"/>
      <c r="RBS45" s="28"/>
      <c r="RBT45" s="28"/>
      <c r="RBU45" s="28"/>
      <c r="RBV45" s="28"/>
      <c r="RBW45" s="28"/>
      <c r="RBX45" s="28"/>
      <c r="RBY45" s="28"/>
      <c r="RBZ45" s="28"/>
      <c r="RCA45" s="28"/>
      <c r="RCB45" s="28"/>
      <c r="RCC45" s="28"/>
      <c r="RCD45" s="28"/>
      <c r="RCE45" s="28"/>
      <c r="RCF45" s="28"/>
      <c r="RCG45" s="28"/>
      <c r="RCH45" s="28"/>
      <c r="RCI45" s="28"/>
      <c r="RCJ45" s="28"/>
      <c r="RCK45" s="28"/>
      <c r="RCL45" s="28"/>
      <c r="RCM45" s="28"/>
      <c r="RCN45" s="28"/>
      <c r="RCO45" s="28"/>
      <c r="RCP45" s="28"/>
      <c r="RCQ45" s="28"/>
      <c r="RCR45" s="28"/>
      <c r="RCS45" s="28"/>
      <c r="RCT45" s="28"/>
      <c r="RCU45" s="28"/>
      <c r="RCV45" s="28"/>
      <c r="RCW45" s="28"/>
      <c r="RCX45" s="28"/>
      <c r="RCY45" s="28"/>
      <c r="RCZ45" s="28"/>
      <c r="RDA45" s="28"/>
      <c r="RDB45" s="28"/>
      <c r="RDC45" s="28"/>
      <c r="RDD45" s="28"/>
      <c r="RDE45" s="28"/>
      <c r="RDF45" s="28"/>
      <c r="RDG45" s="28"/>
      <c r="RDH45" s="28"/>
      <c r="RDI45" s="28"/>
      <c r="RDJ45" s="28"/>
      <c r="RDK45" s="28"/>
      <c r="RDL45" s="28"/>
      <c r="RDM45" s="28"/>
      <c r="RDN45" s="28"/>
      <c r="RDO45" s="28"/>
      <c r="RDP45" s="28"/>
      <c r="RDQ45" s="28"/>
      <c r="RDR45" s="28"/>
      <c r="RDS45" s="28"/>
      <c r="RDT45" s="28"/>
      <c r="RDU45" s="28"/>
      <c r="RDV45" s="28"/>
      <c r="RDW45" s="28"/>
      <c r="RDX45" s="28"/>
      <c r="RDY45" s="28"/>
      <c r="RDZ45" s="28"/>
      <c r="REA45" s="28"/>
      <c r="REB45" s="28"/>
      <c r="REC45" s="28"/>
      <c r="RED45" s="28"/>
      <c r="REE45" s="28"/>
      <c r="REF45" s="28"/>
      <c r="REG45" s="28"/>
      <c r="REH45" s="28"/>
      <c r="REI45" s="28"/>
      <c r="REJ45" s="28"/>
      <c r="REK45" s="28"/>
      <c r="REL45" s="28"/>
      <c r="REM45" s="28"/>
      <c r="REN45" s="28"/>
      <c r="REO45" s="28"/>
      <c r="REP45" s="28"/>
      <c r="REQ45" s="28"/>
      <c r="RER45" s="28"/>
      <c r="RES45" s="28"/>
      <c r="RET45" s="28"/>
      <c r="REU45" s="28"/>
      <c r="REV45" s="28"/>
      <c r="REW45" s="28"/>
      <c r="REX45" s="28"/>
      <c r="REY45" s="28"/>
      <c r="REZ45" s="28"/>
      <c r="RFA45" s="28"/>
      <c r="RFB45" s="28"/>
      <c r="RFC45" s="28"/>
      <c r="RFD45" s="28"/>
      <c r="RFE45" s="28"/>
      <c r="RFF45" s="28"/>
      <c r="RFG45" s="28"/>
      <c r="RFH45" s="28"/>
      <c r="RFI45" s="28"/>
      <c r="RFJ45" s="28"/>
      <c r="RFK45" s="28"/>
      <c r="RFL45" s="28"/>
      <c r="RFM45" s="28"/>
      <c r="RFN45" s="28"/>
      <c r="RFO45" s="28"/>
      <c r="RFP45" s="28"/>
      <c r="RFQ45" s="28"/>
      <c r="RFR45" s="28"/>
      <c r="RFS45" s="28"/>
      <c r="RFT45" s="28"/>
      <c r="RFU45" s="28"/>
      <c r="RFV45" s="28"/>
      <c r="RFW45" s="28"/>
      <c r="RFX45" s="28"/>
      <c r="RFY45" s="28"/>
      <c r="RFZ45" s="28"/>
      <c r="RGA45" s="28"/>
      <c r="RGB45" s="28"/>
      <c r="RGC45" s="28"/>
      <c r="RGD45" s="28"/>
      <c r="RGE45" s="28"/>
      <c r="RGF45" s="28"/>
      <c r="RGG45" s="28"/>
      <c r="RGH45" s="28"/>
      <c r="RGI45" s="28"/>
      <c r="RGJ45" s="28"/>
      <c r="RGK45" s="28"/>
      <c r="RGL45" s="28"/>
      <c r="RGM45" s="28"/>
      <c r="RGN45" s="28"/>
      <c r="RGO45" s="28"/>
      <c r="RGP45" s="28"/>
      <c r="RGQ45" s="28"/>
      <c r="RGR45" s="28"/>
      <c r="RGS45" s="28"/>
      <c r="RGT45" s="28"/>
      <c r="RGU45" s="28"/>
      <c r="RGV45" s="28"/>
      <c r="RGW45" s="28"/>
      <c r="RGX45" s="28"/>
      <c r="RGY45" s="28"/>
      <c r="RGZ45" s="28"/>
      <c r="RHA45" s="28"/>
      <c r="RHB45" s="28"/>
      <c r="RHC45" s="28"/>
      <c r="RHD45" s="28"/>
      <c r="RHE45" s="28"/>
      <c r="RHF45" s="28"/>
      <c r="RHG45" s="28"/>
      <c r="RHH45" s="28"/>
      <c r="RHI45" s="28"/>
      <c r="RHJ45" s="28"/>
      <c r="RHK45" s="28"/>
      <c r="RHL45" s="28"/>
      <c r="RHM45" s="28"/>
      <c r="RHN45" s="28"/>
      <c r="RHO45" s="28"/>
      <c r="RHP45" s="28"/>
      <c r="RHQ45" s="28"/>
      <c r="RHR45" s="28"/>
      <c r="RHS45" s="28"/>
      <c r="RHT45" s="28"/>
      <c r="RHU45" s="28"/>
      <c r="RHV45" s="28"/>
      <c r="RHW45" s="28"/>
      <c r="RHX45" s="28"/>
      <c r="RHY45" s="28"/>
      <c r="RHZ45" s="28"/>
      <c r="RIA45" s="28"/>
      <c r="RIB45" s="28"/>
      <c r="RIC45" s="28"/>
      <c r="RID45" s="28"/>
      <c r="RIE45" s="28"/>
      <c r="RIF45" s="28"/>
      <c r="RIG45" s="28"/>
      <c r="RIH45" s="28"/>
      <c r="RII45" s="28"/>
      <c r="RIJ45" s="28"/>
      <c r="RIK45" s="28"/>
      <c r="RIL45" s="28"/>
      <c r="RIM45" s="28"/>
      <c r="RIN45" s="28"/>
      <c r="RIO45" s="28"/>
      <c r="RIP45" s="28"/>
      <c r="RIQ45" s="28"/>
      <c r="RIR45" s="28"/>
      <c r="RIS45" s="28"/>
      <c r="RIT45" s="28"/>
      <c r="RIU45" s="28"/>
      <c r="RIV45" s="28"/>
      <c r="RIW45" s="28"/>
      <c r="RIX45" s="28"/>
      <c r="RIY45" s="28"/>
      <c r="RIZ45" s="28"/>
      <c r="RJA45" s="28"/>
      <c r="RJB45" s="28"/>
      <c r="RJC45" s="28"/>
      <c r="RJD45" s="28"/>
      <c r="RJE45" s="28"/>
      <c r="RJF45" s="28"/>
      <c r="RJG45" s="28"/>
      <c r="RJH45" s="28"/>
      <c r="RJI45" s="28"/>
      <c r="RJJ45" s="28"/>
      <c r="RJK45" s="28"/>
      <c r="RJL45" s="28"/>
      <c r="RJM45" s="28"/>
      <c r="RJN45" s="28"/>
      <c r="RJO45" s="28"/>
      <c r="RJP45" s="28"/>
      <c r="RJQ45" s="28"/>
      <c r="RJR45" s="28"/>
      <c r="RJS45" s="28"/>
      <c r="RJT45" s="28"/>
      <c r="RJU45" s="28"/>
      <c r="RJV45" s="28"/>
      <c r="RJW45" s="28"/>
      <c r="RJX45" s="28"/>
      <c r="RJY45" s="28"/>
      <c r="RJZ45" s="28"/>
      <c r="RKA45" s="28"/>
      <c r="RKB45" s="28"/>
      <c r="RKC45" s="28"/>
      <c r="RKD45" s="28"/>
      <c r="RKE45" s="28"/>
      <c r="RKF45" s="28"/>
      <c r="RKG45" s="28"/>
      <c r="RKH45" s="28"/>
      <c r="RKI45" s="28"/>
      <c r="RKJ45" s="28"/>
      <c r="RKK45" s="28"/>
      <c r="RKL45" s="28"/>
      <c r="RKM45" s="28"/>
      <c r="RKN45" s="28"/>
      <c r="RKO45" s="28"/>
      <c r="RKP45" s="28"/>
      <c r="RKQ45" s="28"/>
      <c r="RKR45" s="28"/>
      <c r="RKS45" s="28"/>
      <c r="RKT45" s="28"/>
      <c r="RKU45" s="28"/>
      <c r="RKV45" s="28"/>
      <c r="RKW45" s="28"/>
      <c r="RKX45" s="28"/>
      <c r="RKY45" s="28"/>
      <c r="RKZ45" s="28"/>
      <c r="RLA45" s="28"/>
      <c r="RLB45" s="28"/>
      <c r="RLC45" s="28"/>
      <c r="RLD45" s="28"/>
      <c r="RLE45" s="28"/>
      <c r="RLF45" s="28"/>
      <c r="RLG45" s="28"/>
      <c r="RLH45" s="28"/>
      <c r="RLI45" s="28"/>
      <c r="RLJ45" s="28"/>
      <c r="RLK45" s="28"/>
      <c r="RLL45" s="28"/>
      <c r="RLM45" s="28"/>
      <c r="RLN45" s="28"/>
      <c r="RLO45" s="28"/>
      <c r="RLP45" s="28"/>
      <c r="RLQ45" s="28"/>
      <c r="RLR45" s="28"/>
      <c r="RLS45" s="28"/>
      <c r="RLT45" s="28"/>
      <c r="RLU45" s="28"/>
      <c r="RLV45" s="28"/>
      <c r="RLW45" s="28"/>
      <c r="RLX45" s="28"/>
      <c r="RLY45" s="28"/>
      <c r="RLZ45" s="28"/>
      <c r="RMA45" s="28"/>
      <c r="RMB45" s="28"/>
      <c r="RMC45" s="28"/>
      <c r="RMD45" s="28"/>
      <c r="RME45" s="28"/>
      <c r="RMF45" s="28"/>
      <c r="RMG45" s="28"/>
      <c r="RMH45" s="28"/>
      <c r="RMI45" s="28"/>
      <c r="RMJ45" s="28"/>
      <c r="RMK45" s="28"/>
      <c r="RML45" s="28"/>
      <c r="RMM45" s="28"/>
      <c r="RMN45" s="28"/>
      <c r="RMO45" s="28"/>
      <c r="RMP45" s="28"/>
      <c r="RMQ45" s="28"/>
      <c r="RMR45" s="28"/>
      <c r="RMS45" s="28"/>
      <c r="RMT45" s="28"/>
      <c r="RMU45" s="28"/>
      <c r="RMV45" s="28"/>
      <c r="RMW45" s="28"/>
      <c r="RMX45" s="28"/>
      <c r="RMY45" s="28"/>
      <c r="RMZ45" s="28"/>
      <c r="RNA45" s="28"/>
      <c r="RNB45" s="28"/>
      <c r="RNC45" s="28"/>
      <c r="RND45" s="28"/>
      <c r="RNE45" s="28"/>
      <c r="RNF45" s="28"/>
      <c r="RNG45" s="28"/>
      <c r="RNH45" s="28"/>
      <c r="RNI45" s="28"/>
      <c r="RNJ45" s="28"/>
      <c r="RNK45" s="28"/>
      <c r="RNL45" s="28"/>
      <c r="RNM45" s="28"/>
      <c r="RNN45" s="28"/>
      <c r="RNO45" s="28"/>
      <c r="RNP45" s="28"/>
      <c r="RNQ45" s="28"/>
      <c r="RNR45" s="28"/>
      <c r="RNS45" s="28"/>
      <c r="RNT45" s="28"/>
      <c r="RNU45" s="28"/>
      <c r="RNV45" s="28"/>
      <c r="RNW45" s="28"/>
      <c r="RNX45" s="28"/>
      <c r="RNY45" s="28"/>
      <c r="RNZ45" s="28"/>
      <c r="ROA45" s="28"/>
      <c r="ROB45" s="28"/>
      <c r="ROC45" s="28"/>
      <c r="ROD45" s="28"/>
      <c r="ROE45" s="28"/>
      <c r="ROF45" s="28"/>
      <c r="ROG45" s="28"/>
      <c r="ROH45" s="28"/>
      <c r="ROI45" s="28"/>
      <c r="ROJ45" s="28"/>
      <c r="ROK45" s="28"/>
      <c r="ROL45" s="28"/>
      <c r="ROM45" s="28"/>
      <c r="RON45" s="28"/>
      <c r="ROO45" s="28"/>
      <c r="ROP45" s="28"/>
      <c r="ROQ45" s="28"/>
      <c r="ROR45" s="28"/>
      <c r="ROS45" s="28"/>
      <c r="ROT45" s="28"/>
      <c r="ROU45" s="28"/>
      <c r="ROV45" s="28"/>
      <c r="ROW45" s="28"/>
      <c r="ROX45" s="28"/>
      <c r="ROY45" s="28"/>
      <c r="ROZ45" s="28"/>
      <c r="RPA45" s="28"/>
      <c r="RPB45" s="28"/>
      <c r="RPC45" s="28"/>
      <c r="RPD45" s="28"/>
      <c r="RPE45" s="28"/>
      <c r="RPF45" s="28"/>
      <c r="RPG45" s="28"/>
      <c r="RPH45" s="28"/>
      <c r="RPI45" s="28"/>
      <c r="RPJ45" s="28"/>
      <c r="RPK45" s="28"/>
      <c r="RPL45" s="28"/>
      <c r="RPM45" s="28"/>
      <c r="RPN45" s="28"/>
      <c r="RPO45" s="28"/>
      <c r="RPP45" s="28"/>
      <c r="RPQ45" s="28"/>
      <c r="RPR45" s="28"/>
      <c r="RPS45" s="28"/>
      <c r="RPT45" s="28"/>
      <c r="RPU45" s="28"/>
      <c r="RPV45" s="28"/>
      <c r="RPW45" s="28"/>
      <c r="RPX45" s="28"/>
      <c r="RPY45" s="28"/>
      <c r="RPZ45" s="28"/>
      <c r="RQA45" s="28"/>
      <c r="RQB45" s="28"/>
      <c r="RQC45" s="28"/>
      <c r="RQD45" s="28"/>
      <c r="RQE45" s="28"/>
      <c r="RQF45" s="28"/>
      <c r="RQG45" s="28"/>
      <c r="RQH45" s="28"/>
      <c r="RQI45" s="28"/>
      <c r="RQJ45" s="28"/>
      <c r="RQK45" s="28"/>
      <c r="RQL45" s="28"/>
      <c r="RQM45" s="28"/>
      <c r="RQN45" s="28"/>
      <c r="RQO45" s="28"/>
      <c r="RQP45" s="28"/>
      <c r="RQQ45" s="28"/>
      <c r="RQR45" s="28"/>
      <c r="RQS45" s="28"/>
      <c r="RQT45" s="28"/>
      <c r="RQU45" s="28"/>
      <c r="RQV45" s="28"/>
      <c r="RQW45" s="28"/>
      <c r="RQX45" s="28"/>
      <c r="RQY45" s="28"/>
      <c r="RQZ45" s="28"/>
      <c r="RRA45" s="28"/>
      <c r="RRB45" s="28"/>
      <c r="RRC45" s="28"/>
      <c r="RRD45" s="28"/>
      <c r="RRE45" s="28"/>
      <c r="RRF45" s="28"/>
      <c r="RRG45" s="28"/>
      <c r="RRH45" s="28"/>
      <c r="RRI45" s="28"/>
      <c r="RRJ45" s="28"/>
      <c r="RRK45" s="28"/>
      <c r="RRL45" s="28"/>
      <c r="RRM45" s="28"/>
      <c r="RRN45" s="28"/>
      <c r="RRO45" s="28"/>
      <c r="RRP45" s="28"/>
      <c r="RRQ45" s="28"/>
      <c r="RRR45" s="28"/>
      <c r="RRS45" s="28"/>
      <c r="RRT45" s="28"/>
      <c r="RRU45" s="28"/>
      <c r="RRV45" s="28"/>
      <c r="RRW45" s="28"/>
      <c r="RRX45" s="28"/>
      <c r="RRY45" s="28"/>
      <c r="RRZ45" s="28"/>
      <c r="RSA45" s="28"/>
      <c r="RSB45" s="28"/>
      <c r="RSC45" s="28"/>
      <c r="RSD45" s="28"/>
      <c r="RSE45" s="28"/>
      <c r="RSF45" s="28"/>
      <c r="RSG45" s="28"/>
      <c r="RSH45" s="28"/>
      <c r="RSI45" s="28"/>
      <c r="RSJ45" s="28"/>
      <c r="RSK45" s="28"/>
      <c r="RSL45" s="28"/>
      <c r="RSM45" s="28"/>
      <c r="RSN45" s="28"/>
      <c r="RSO45" s="28"/>
      <c r="RSP45" s="28"/>
      <c r="RSQ45" s="28"/>
      <c r="RSR45" s="28"/>
      <c r="RSS45" s="28"/>
      <c r="RST45" s="28"/>
      <c r="RSU45" s="28"/>
      <c r="RSV45" s="28"/>
      <c r="RSW45" s="28"/>
      <c r="RSX45" s="28"/>
      <c r="RSY45" s="28"/>
      <c r="RSZ45" s="28"/>
      <c r="RTA45" s="28"/>
      <c r="RTB45" s="28"/>
      <c r="RTC45" s="28"/>
      <c r="RTD45" s="28"/>
      <c r="RTE45" s="28"/>
      <c r="RTF45" s="28"/>
      <c r="RTG45" s="28"/>
      <c r="RTH45" s="28"/>
      <c r="RTI45" s="28"/>
      <c r="RTJ45" s="28"/>
      <c r="RTK45" s="28"/>
      <c r="RTL45" s="28"/>
      <c r="RTM45" s="28"/>
      <c r="RTN45" s="28"/>
      <c r="RTO45" s="28"/>
      <c r="RTP45" s="28"/>
      <c r="RTQ45" s="28"/>
      <c r="RTR45" s="28"/>
      <c r="RTS45" s="28"/>
      <c r="RTT45" s="28"/>
      <c r="RTU45" s="28"/>
      <c r="RTV45" s="28"/>
      <c r="RTW45" s="28"/>
      <c r="RTX45" s="28"/>
      <c r="RTY45" s="28"/>
      <c r="RTZ45" s="28"/>
      <c r="RUA45" s="28"/>
      <c r="RUB45" s="28"/>
      <c r="RUC45" s="28"/>
      <c r="RUD45" s="28"/>
      <c r="RUE45" s="28"/>
      <c r="RUF45" s="28"/>
      <c r="RUG45" s="28"/>
      <c r="RUH45" s="28"/>
      <c r="RUI45" s="28"/>
      <c r="RUJ45" s="28"/>
      <c r="RUK45" s="28"/>
      <c r="RUL45" s="28"/>
      <c r="RUM45" s="28"/>
      <c r="RUN45" s="28"/>
      <c r="RUO45" s="28"/>
      <c r="RUP45" s="28"/>
      <c r="RUQ45" s="28"/>
      <c r="RUR45" s="28"/>
      <c r="RUS45" s="28"/>
      <c r="RUT45" s="28"/>
      <c r="RUU45" s="28"/>
      <c r="RUV45" s="28"/>
      <c r="RUW45" s="28"/>
      <c r="RUX45" s="28"/>
      <c r="RUY45" s="28"/>
      <c r="RUZ45" s="28"/>
      <c r="RVA45" s="28"/>
      <c r="RVB45" s="28"/>
      <c r="RVC45" s="28"/>
      <c r="RVD45" s="28"/>
      <c r="RVE45" s="28"/>
      <c r="RVF45" s="28"/>
      <c r="RVG45" s="28"/>
      <c r="RVH45" s="28"/>
      <c r="RVI45" s="28"/>
      <c r="RVJ45" s="28"/>
      <c r="RVK45" s="28"/>
      <c r="RVL45" s="28"/>
      <c r="RVM45" s="28"/>
      <c r="RVN45" s="28"/>
      <c r="RVO45" s="28"/>
      <c r="RVP45" s="28"/>
      <c r="RVQ45" s="28"/>
      <c r="RVR45" s="28"/>
      <c r="RVS45" s="28"/>
      <c r="RVT45" s="28"/>
      <c r="RVU45" s="28"/>
      <c r="RVV45" s="28"/>
      <c r="RVW45" s="28"/>
      <c r="RVX45" s="28"/>
      <c r="RVY45" s="28"/>
      <c r="RVZ45" s="28"/>
      <c r="RWA45" s="28"/>
      <c r="RWB45" s="28"/>
      <c r="RWC45" s="28"/>
      <c r="RWD45" s="28"/>
      <c r="RWE45" s="28"/>
      <c r="RWF45" s="28"/>
      <c r="RWG45" s="28"/>
      <c r="RWH45" s="28"/>
      <c r="RWI45" s="28"/>
      <c r="RWJ45" s="28"/>
      <c r="RWK45" s="28"/>
      <c r="RWL45" s="28"/>
      <c r="RWM45" s="28"/>
      <c r="RWN45" s="28"/>
      <c r="RWO45" s="28"/>
      <c r="RWP45" s="28"/>
      <c r="RWQ45" s="28"/>
      <c r="RWR45" s="28"/>
      <c r="RWS45" s="28"/>
      <c r="RWT45" s="28"/>
      <c r="RWU45" s="28"/>
      <c r="RWV45" s="28"/>
      <c r="RWW45" s="28"/>
      <c r="RWX45" s="28"/>
      <c r="RWY45" s="28"/>
      <c r="RWZ45" s="28"/>
      <c r="RXA45" s="28"/>
      <c r="RXB45" s="28"/>
      <c r="RXC45" s="28"/>
      <c r="RXD45" s="28"/>
      <c r="RXE45" s="28"/>
      <c r="RXF45" s="28"/>
      <c r="RXG45" s="28"/>
      <c r="RXH45" s="28"/>
      <c r="RXI45" s="28"/>
      <c r="RXJ45" s="28"/>
      <c r="RXK45" s="28"/>
      <c r="RXL45" s="28"/>
      <c r="RXM45" s="28"/>
      <c r="RXN45" s="28"/>
      <c r="RXO45" s="28"/>
      <c r="RXP45" s="28"/>
      <c r="RXQ45" s="28"/>
      <c r="RXR45" s="28"/>
      <c r="RXS45" s="28"/>
      <c r="RXT45" s="28"/>
      <c r="RXU45" s="28"/>
      <c r="RXV45" s="28"/>
      <c r="RXW45" s="28"/>
      <c r="RXX45" s="28"/>
      <c r="RXY45" s="28"/>
      <c r="RXZ45" s="28"/>
      <c r="RYA45" s="28"/>
      <c r="RYB45" s="28"/>
      <c r="RYC45" s="28"/>
      <c r="RYD45" s="28"/>
      <c r="RYE45" s="28"/>
      <c r="RYF45" s="28"/>
      <c r="RYG45" s="28"/>
      <c r="RYH45" s="28"/>
      <c r="RYI45" s="28"/>
      <c r="RYJ45" s="28"/>
      <c r="RYK45" s="28"/>
      <c r="RYL45" s="28"/>
      <c r="RYM45" s="28"/>
      <c r="RYN45" s="28"/>
      <c r="RYO45" s="28"/>
      <c r="RYP45" s="28"/>
      <c r="RYQ45" s="28"/>
      <c r="RYR45" s="28"/>
      <c r="RYS45" s="28"/>
      <c r="RYT45" s="28"/>
      <c r="RYU45" s="28"/>
      <c r="RYV45" s="28"/>
      <c r="RYW45" s="28"/>
      <c r="RYX45" s="28"/>
      <c r="RYY45" s="28"/>
      <c r="RYZ45" s="28"/>
      <c r="RZA45" s="28"/>
      <c r="RZB45" s="28"/>
      <c r="RZC45" s="28"/>
      <c r="RZD45" s="28"/>
      <c r="RZE45" s="28"/>
      <c r="RZF45" s="28"/>
      <c r="RZG45" s="28"/>
      <c r="RZH45" s="28"/>
      <c r="RZI45" s="28"/>
      <c r="RZJ45" s="28"/>
      <c r="RZK45" s="28"/>
      <c r="RZL45" s="28"/>
      <c r="RZM45" s="28"/>
      <c r="RZN45" s="28"/>
      <c r="RZO45" s="28"/>
      <c r="RZP45" s="28"/>
      <c r="RZQ45" s="28"/>
      <c r="RZR45" s="28"/>
      <c r="RZS45" s="28"/>
      <c r="RZT45" s="28"/>
      <c r="RZU45" s="28"/>
      <c r="RZV45" s="28"/>
      <c r="RZW45" s="28"/>
      <c r="RZX45" s="28"/>
      <c r="RZY45" s="28"/>
      <c r="RZZ45" s="28"/>
      <c r="SAA45" s="28"/>
      <c r="SAB45" s="28"/>
      <c r="SAC45" s="28"/>
      <c r="SAD45" s="28"/>
      <c r="SAE45" s="28"/>
      <c r="SAF45" s="28"/>
      <c r="SAG45" s="28"/>
      <c r="SAH45" s="28"/>
      <c r="SAI45" s="28"/>
      <c r="SAJ45" s="28"/>
      <c r="SAK45" s="28"/>
      <c r="SAL45" s="28"/>
      <c r="SAM45" s="28"/>
      <c r="SAN45" s="28"/>
      <c r="SAO45" s="28"/>
      <c r="SAP45" s="28"/>
      <c r="SAQ45" s="28"/>
      <c r="SAR45" s="28"/>
      <c r="SAS45" s="28"/>
      <c r="SAT45" s="28"/>
      <c r="SAU45" s="28"/>
      <c r="SAV45" s="28"/>
      <c r="SAW45" s="28"/>
      <c r="SAX45" s="28"/>
      <c r="SAY45" s="28"/>
      <c r="SAZ45" s="28"/>
      <c r="SBA45" s="28"/>
      <c r="SBB45" s="28"/>
      <c r="SBC45" s="28"/>
      <c r="SBD45" s="28"/>
      <c r="SBE45" s="28"/>
      <c r="SBF45" s="28"/>
      <c r="SBG45" s="28"/>
      <c r="SBH45" s="28"/>
      <c r="SBI45" s="28"/>
      <c r="SBJ45" s="28"/>
      <c r="SBK45" s="28"/>
      <c r="SBL45" s="28"/>
      <c r="SBM45" s="28"/>
      <c r="SBN45" s="28"/>
      <c r="SBO45" s="28"/>
      <c r="SBP45" s="28"/>
      <c r="SBQ45" s="28"/>
      <c r="SBR45" s="28"/>
      <c r="SBS45" s="28"/>
      <c r="SBT45" s="28"/>
      <c r="SBU45" s="28"/>
      <c r="SBV45" s="28"/>
      <c r="SBW45" s="28"/>
      <c r="SBX45" s="28"/>
      <c r="SBY45" s="28"/>
      <c r="SBZ45" s="28"/>
      <c r="SCA45" s="28"/>
      <c r="SCB45" s="28"/>
      <c r="SCC45" s="28"/>
      <c r="SCD45" s="28"/>
      <c r="SCE45" s="28"/>
      <c r="SCF45" s="28"/>
      <c r="SCG45" s="28"/>
      <c r="SCH45" s="28"/>
      <c r="SCI45" s="28"/>
      <c r="SCJ45" s="28"/>
      <c r="SCK45" s="28"/>
      <c r="SCL45" s="28"/>
      <c r="SCM45" s="28"/>
      <c r="SCN45" s="28"/>
      <c r="SCO45" s="28"/>
      <c r="SCP45" s="28"/>
      <c r="SCQ45" s="28"/>
      <c r="SCR45" s="28"/>
      <c r="SCS45" s="28"/>
      <c r="SCT45" s="28"/>
      <c r="SCU45" s="28"/>
      <c r="SCV45" s="28"/>
      <c r="SCW45" s="28"/>
      <c r="SCX45" s="28"/>
      <c r="SCY45" s="28"/>
      <c r="SCZ45" s="28"/>
      <c r="SDA45" s="28"/>
      <c r="SDB45" s="28"/>
      <c r="SDC45" s="28"/>
      <c r="SDD45" s="28"/>
      <c r="SDE45" s="28"/>
      <c r="SDF45" s="28"/>
      <c r="SDG45" s="28"/>
      <c r="SDH45" s="28"/>
      <c r="SDI45" s="28"/>
      <c r="SDJ45" s="28"/>
      <c r="SDK45" s="28"/>
      <c r="SDL45" s="28"/>
      <c r="SDM45" s="28"/>
      <c r="SDN45" s="28"/>
      <c r="SDO45" s="28"/>
      <c r="SDP45" s="28"/>
      <c r="SDQ45" s="28"/>
      <c r="SDR45" s="28"/>
      <c r="SDS45" s="28"/>
      <c r="SDT45" s="28"/>
      <c r="SDU45" s="28"/>
      <c r="SDV45" s="28"/>
      <c r="SDW45" s="28"/>
      <c r="SDX45" s="28"/>
      <c r="SDY45" s="28"/>
      <c r="SDZ45" s="28"/>
      <c r="SEA45" s="28"/>
      <c r="SEB45" s="28"/>
      <c r="SEC45" s="28"/>
      <c r="SED45" s="28"/>
      <c r="SEE45" s="28"/>
      <c r="SEF45" s="28"/>
      <c r="SEG45" s="28"/>
      <c r="SEH45" s="28"/>
      <c r="SEI45" s="28"/>
      <c r="SEJ45" s="28"/>
      <c r="SEK45" s="28"/>
      <c r="SEL45" s="28"/>
      <c r="SEM45" s="28"/>
      <c r="SEN45" s="28"/>
      <c r="SEO45" s="28"/>
      <c r="SEP45" s="28"/>
      <c r="SEQ45" s="28"/>
      <c r="SER45" s="28"/>
      <c r="SES45" s="28"/>
      <c r="SET45" s="28"/>
      <c r="SEU45" s="28"/>
      <c r="SEV45" s="28"/>
      <c r="SEW45" s="28"/>
      <c r="SEX45" s="28"/>
      <c r="SEY45" s="28"/>
      <c r="SEZ45" s="28"/>
      <c r="SFA45" s="28"/>
      <c r="SFB45" s="28"/>
      <c r="SFC45" s="28"/>
      <c r="SFD45" s="28"/>
      <c r="SFE45" s="28"/>
      <c r="SFF45" s="28"/>
      <c r="SFG45" s="28"/>
      <c r="SFH45" s="28"/>
      <c r="SFI45" s="28"/>
      <c r="SFJ45" s="28"/>
      <c r="SFK45" s="28"/>
      <c r="SFL45" s="28"/>
      <c r="SFM45" s="28"/>
      <c r="SFN45" s="28"/>
      <c r="SFO45" s="28"/>
      <c r="SFP45" s="28"/>
      <c r="SFQ45" s="28"/>
      <c r="SFR45" s="28"/>
      <c r="SFS45" s="28"/>
      <c r="SFT45" s="28"/>
      <c r="SFU45" s="28"/>
      <c r="SFV45" s="28"/>
      <c r="SFW45" s="28"/>
      <c r="SFX45" s="28"/>
      <c r="SFY45" s="28"/>
      <c r="SFZ45" s="28"/>
      <c r="SGA45" s="28"/>
      <c r="SGB45" s="28"/>
      <c r="SGC45" s="28"/>
      <c r="SGD45" s="28"/>
      <c r="SGE45" s="28"/>
      <c r="SGF45" s="28"/>
      <c r="SGG45" s="28"/>
      <c r="SGH45" s="28"/>
      <c r="SGI45" s="28"/>
      <c r="SGJ45" s="28"/>
      <c r="SGK45" s="28"/>
      <c r="SGL45" s="28"/>
      <c r="SGM45" s="28"/>
      <c r="SGN45" s="28"/>
      <c r="SGO45" s="28"/>
      <c r="SGP45" s="28"/>
      <c r="SGQ45" s="28"/>
      <c r="SGR45" s="28"/>
      <c r="SGS45" s="28"/>
      <c r="SGT45" s="28"/>
      <c r="SGU45" s="28"/>
      <c r="SGV45" s="28"/>
      <c r="SGW45" s="28"/>
      <c r="SGX45" s="28"/>
      <c r="SGY45" s="28"/>
      <c r="SGZ45" s="28"/>
      <c r="SHA45" s="28"/>
      <c r="SHB45" s="28"/>
      <c r="SHC45" s="28"/>
      <c r="SHD45" s="28"/>
      <c r="SHE45" s="28"/>
      <c r="SHF45" s="28"/>
      <c r="SHG45" s="28"/>
      <c r="SHH45" s="28"/>
      <c r="SHI45" s="28"/>
      <c r="SHJ45" s="28"/>
      <c r="SHK45" s="28"/>
      <c r="SHL45" s="28"/>
      <c r="SHM45" s="28"/>
      <c r="SHN45" s="28"/>
      <c r="SHO45" s="28"/>
      <c r="SHP45" s="28"/>
      <c r="SHQ45" s="28"/>
      <c r="SHR45" s="28"/>
      <c r="SHS45" s="28"/>
      <c r="SHT45" s="28"/>
      <c r="SHU45" s="28"/>
      <c r="SHV45" s="28"/>
      <c r="SHW45" s="28"/>
      <c r="SHX45" s="28"/>
      <c r="SHY45" s="28"/>
      <c r="SHZ45" s="28"/>
      <c r="SIA45" s="28"/>
      <c r="SIB45" s="28"/>
      <c r="SIC45" s="28"/>
      <c r="SID45" s="28"/>
      <c r="SIE45" s="28"/>
      <c r="SIF45" s="28"/>
      <c r="SIG45" s="28"/>
      <c r="SIH45" s="28"/>
      <c r="SII45" s="28"/>
      <c r="SIJ45" s="28"/>
      <c r="SIK45" s="28"/>
      <c r="SIL45" s="28"/>
      <c r="SIM45" s="28"/>
      <c r="SIN45" s="28"/>
      <c r="SIO45" s="28"/>
      <c r="SIP45" s="28"/>
      <c r="SIQ45" s="28"/>
      <c r="SIR45" s="28"/>
      <c r="SIS45" s="28"/>
      <c r="SIT45" s="28"/>
      <c r="SIU45" s="28"/>
      <c r="SIV45" s="28"/>
      <c r="SIW45" s="28"/>
      <c r="SIX45" s="28"/>
      <c r="SIY45" s="28"/>
      <c r="SIZ45" s="28"/>
      <c r="SJA45" s="28"/>
      <c r="SJB45" s="28"/>
      <c r="SJC45" s="28"/>
      <c r="SJD45" s="28"/>
      <c r="SJE45" s="28"/>
      <c r="SJF45" s="28"/>
      <c r="SJG45" s="28"/>
      <c r="SJH45" s="28"/>
      <c r="SJI45" s="28"/>
      <c r="SJJ45" s="28"/>
      <c r="SJK45" s="28"/>
      <c r="SJL45" s="28"/>
      <c r="SJM45" s="28"/>
      <c r="SJN45" s="28"/>
      <c r="SJO45" s="28"/>
      <c r="SJP45" s="28"/>
      <c r="SJQ45" s="28"/>
      <c r="SJR45" s="28"/>
      <c r="SJS45" s="28"/>
      <c r="SJT45" s="28"/>
      <c r="SJU45" s="28"/>
      <c r="SJV45" s="28"/>
      <c r="SJW45" s="28"/>
      <c r="SJX45" s="28"/>
      <c r="SJY45" s="28"/>
      <c r="SJZ45" s="28"/>
      <c r="SKA45" s="28"/>
      <c r="SKB45" s="28"/>
      <c r="SKC45" s="28"/>
      <c r="SKD45" s="28"/>
      <c r="SKE45" s="28"/>
      <c r="SKF45" s="28"/>
      <c r="SKG45" s="28"/>
      <c r="SKH45" s="28"/>
      <c r="SKI45" s="28"/>
      <c r="SKJ45" s="28"/>
      <c r="SKK45" s="28"/>
      <c r="SKL45" s="28"/>
      <c r="SKM45" s="28"/>
      <c r="SKN45" s="28"/>
      <c r="SKO45" s="28"/>
      <c r="SKP45" s="28"/>
      <c r="SKQ45" s="28"/>
      <c r="SKR45" s="28"/>
      <c r="SKS45" s="28"/>
      <c r="SKT45" s="28"/>
      <c r="SKU45" s="28"/>
      <c r="SKV45" s="28"/>
      <c r="SKW45" s="28"/>
      <c r="SKX45" s="28"/>
      <c r="SKY45" s="28"/>
      <c r="SKZ45" s="28"/>
      <c r="SLA45" s="28"/>
      <c r="SLB45" s="28"/>
      <c r="SLC45" s="28"/>
      <c r="SLD45" s="28"/>
      <c r="SLE45" s="28"/>
      <c r="SLF45" s="28"/>
      <c r="SLG45" s="28"/>
      <c r="SLH45" s="28"/>
      <c r="SLI45" s="28"/>
      <c r="SLJ45" s="28"/>
      <c r="SLK45" s="28"/>
      <c r="SLL45" s="28"/>
      <c r="SLM45" s="28"/>
      <c r="SLN45" s="28"/>
      <c r="SLO45" s="28"/>
      <c r="SLP45" s="28"/>
      <c r="SLQ45" s="28"/>
      <c r="SLR45" s="28"/>
      <c r="SLS45" s="28"/>
      <c r="SLT45" s="28"/>
      <c r="SLU45" s="28"/>
      <c r="SLV45" s="28"/>
      <c r="SLW45" s="28"/>
      <c r="SLX45" s="28"/>
      <c r="SLY45" s="28"/>
      <c r="SLZ45" s="28"/>
      <c r="SMA45" s="28"/>
      <c r="SMB45" s="28"/>
      <c r="SMC45" s="28"/>
      <c r="SMD45" s="28"/>
      <c r="SME45" s="28"/>
      <c r="SMF45" s="28"/>
      <c r="SMG45" s="28"/>
      <c r="SMH45" s="28"/>
      <c r="SMI45" s="28"/>
      <c r="SMJ45" s="28"/>
      <c r="SMK45" s="28"/>
      <c r="SML45" s="28"/>
      <c r="SMM45" s="28"/>
      <c r="SMN45" s="28"/>
      <c r="SMO45" s="28"/>
      <c r="SMP45" s="28"/>
      <c r="SMQ45" s="28"/>
      <c r="SMR45" s="28"/>
      <c r="SMS45" s="28"/>
      <c r="SMT45" s="28"/>
      <c r="SMU45" s="28"/>
      <c r="SMV45" s="28"/>
      <c r="SMW45" s="28"/>
      <c r="SMX45" s="28"/>
      <c r="SMY45" s="28"/>
      <c r="SMZ45" s="28"/>
      <c r="SNA45" s="28"/>
      <c r="SNB45" s="28"/>
      <c r="SNC45" s="28"/>
      <c r="SND45" s="28"/>
      <c r="SNE45" s="28"/>
      <c r="SNF45" s="28"/>
      <c r="SNG45" s="28"/>
      <c r="SNH45" s="28"/>
      <c r="SNI45" s="28"/>
      <c r="SNJ45" s="28"/>
      <c r="SNK45" s="28"/>
      <c r="SNL45" s="28"/>
      <c r="SNM45" s="28"/>
      <c r="SNN45" s="28"/>
      <c r="SNO45" s="28"/>
      <c r="SNP45" s="28"/>
      <c r="SNQ45" s="28"/>
      <c r="SNR45" s="28"/>
      <c r="SNS45" s="28"/>
      <c r="SNT45" s="28"/>
      <c r="SNU45" s="28"/>
      <c r="SNV45" s="28"/>
      <c r="SNW45" s="28"/>
      <c r="SNX45" s="28"/>
      <c r="SNY45" s="28"/>
      <c r="SNZ45" s="28"/>
      <c r="SOA45" s="28"/>
      <c r="SOB45" s="28"/>
      <c r="SOC45" s="28"/>
      <c r="SOD45" s="28"/>
      <c r="SOE45" s="28"/>
      <c r="SOF45" s="28"/>
      <c r="SOG45" s="28"/>
      <c r="SOH45" s="28"/>
      <c r="SOI45" s="28"/>
      <c r="SOJ45" s="28"/>
      <c r="SOK45" s="28"/>
      <c r="SOL45" s="28"/>
      <c r="SOM45" s="28"/>
      <c r="SON45" s="28"/>
      <c r="SOO45" s="28"/>
      <c r="SOP45" s="28"/>
      <c r="SOQ45" s="28"/>
      <c r="SOR45" s="28"/>
      <c r="SOS45" s="28"/>
      <c r="SOT45" s="28"/>
      <c r="SOU45" s="28"/>
      <c r="SOV45" s="28"/>
      <c r="SOW45" s="28"/>
      <c r="SOX45" s="28"/>
      <c r="SOY45" s="28"/>
      <c r="SOZ45" s="28"/>
      <c r="SPA45" s="28"/>
      <c r="SPB45" s="28"/>
      <c r="SPC45" s="28"/>
      <c r="SPD45" s="28"/>
      <c r="SPE45" s="28"/>
      <c r="SPF45" s="28"/>
      <c r="SPG45" s="28"/>
      <c r="SPH45" s="28"/>
      <c r="SPI45" s="28"/>
      <c r="SPJ45" s="28"/>
      <c r="SPK45" s="28"/>
      <c r="SPL45" s="28"/>
      <c r="SPM45" s="28"/>
      <c r="SPN45" s="28"/>
      <c r="SPO45" s="28"/>
      <c r="SPP45" s="28"/>
      <c r="SPQ45" s="28"/>
      <c r="SPR45" s="28"/>
      <c r="SPS45" s="28"/>
      <c r="SPT45" s="28"/>
      <c r="SPU45" s="28"/>
      <c r="SPV45" s="28"/>
      <c r="SPW45" s="28"/>
      <c r="SPX45" s="28"/>
      <c r="SPY45" s="28"/>
      <c r="SPZ45" s="28"/>
      <c r="SQA45" s="28"/>
      <c r="SQB45" s="28"/>
      <c r="SQC45" s="28"/>
      <c r="SQD45" s="28"/>
      <c r="SQE45" s="28"/>
      <c r="SQF45" s="28"/>
      <c r="SQG45" s="28"/>
      <c r="SQH45" s="28"/>
      <c r="SQI45" s="28"/>
      <c r="SQJ45" s="28"/>
      <c r="SQK45" s="28"/>
      <c r="SQL45" s="28"/>
      <c r="SQM45" s="28"/>
      <c r="SQN45" s="28"/>
      <c r="SQO45" s="28"/>
      <c r="SQP45" s="28"/>
      <c r="SQQ45" s="28"/>
      <c r="SQR45" s="28"/>
      <c r="SQS45" s="28"/>
      <c r="SQT45" s="28"/>
      <c r="SQU45" s="28"/>
      <c r="SQV45" s="28"/>
      <c r="SQW45" s="28"/>
      <c r="SQX45" s="28"/>
      <c r="SQY45" s="28"/>
      <c r="SQZ45" s="28"/>
      <c r="SRA45" s="28"/>
      <c r="SRB45" s="28"/>
      <c r="SRC45" s="28"/>
      <c r="SRD45" s="28"/>
      <c r="SRE45" s="28"/>
      <c r="SRF45" s="28"/>
      <c r="SRG45" s="28"/>
      <c r="SRH45" s="28"/>
      <c r="SRI45" s="28"/>
      <c r="SRJ45" s="28"/>
      <c r="SRK45" s="28"/>
      <c r="SRL45" s="28"/>
      <c r="SRM45" s="28"/>
      <c r="SRN45" s="28"/>
      <c r="SRO45" s="28"/>
      <c r="SRP45" s="28"/>
      <c r="SRQ45" s="28"/>
      <c r="SRR45" s="28"/>
      <c r="SRS45" s="28"/>
      <c r="SRT45" s="28"/>
      <c r="SRU45" s="28"/>
      <c r="SRV45" s="28"/>
      <c r="SRW45" s="28"/>
      <c r="SRX45" s="28"/>
      <c r="SRY45" s="28"/>
      <c r="SRZ45" s="28"/>
      <c r="SSA45" s="28"/>
      <c r="SSB45" s="28"/>
      <c r="SSC45" s="28"/>
      <c r="SSD45" s="28"/>
      <c r="SSE45" s="28"/>
      <c r="SSF45" s="28"/>
      <c r="SSG45" s="28"/>
      <c r="SSH45" s="28"/>
      <c r="SSI45" s="28"/>
      <c r="SSJ45" s="28"/>
      <c r="SSK45" s="28"/>
      <c r="SSL45" s="28"/>
      <c r="SSM45" s="28"/>
      <c r="SSN45" s="28"/>
      <c r="SSO45" s="28"/>
      <c r="SSP45" s="28"/>
      <c r="SSQ45" s="28"/>
      <c r="SSR45" s="28"/>
      <c r="SSS45" s="28"/>
      <c r="SST45" s="28"/>
      <c r="SSU45" s="28"/>
      <c r="SSV45" s="28"/>
      <c r="SSW45" s="28"/>
      <c r="SSX45" s="28"/>
      <c r="SSY45" s="28"/>
      <c r="SSZ45" s="28"/>
      <c r="STA45" s="28"/>
      <c r="STB45" s="28"/>
      <c r="STC45" s="28"/>
      <c r="STD45" s="28"/>
      <c r="STE45" s="28"/>
      <c r="STF45" s="28"/>
      <c r="STG45" s="28"/>
      <c r="STH45" s="28"/>
      <c r="STI45" s="28"/>
      <c r="STJ45" s="28"/>
      <c r="STK45" s="28"/>
      <c r="STL45" s="28"/>
      <c r="STM45" s="28"/>
      <c r="STN45" s="28"/>
      <c r="STO45" s="28"/>
      <c r="STP45" s="28"/>
      <c r="STQ45" s="28"/>
      <c r="STR45" s="28"/>
      <c r="STS45" s="28"/>
      <c r="STT45" s="28"/>
      <c r="STU45" s="28"/>
      <c r="STV45" s="28"/>
      <c r="STW45" s="28"/>
      <c r="STX45" s="28"/>
      <c r="STY45" s="28"/>
      <c r="STZ45" s="28"/>
      <c r="SUA45" s="28"/>
      <c r="SUB45" s="28"/>
      <c r="SUC45" s="28"/>
      <c r="SUD45" s="28"/>
      <c r="SUE45" s="28"/>
      <c r="SUF45" s="28"/>
      <c r="SUG45" s="28"/>
      <c r="SUH45" s="28"/>
      <c r="SUI45" s="28"/>
      <c r="SUJ45" s="28"/>
      <c r="SUK45" s="28"/>
      <c r="SUL45" s="28"/>
      <c r="SUM45" s="28"/>
      <c r="SUN45" s="28"/>
      <c r="SUO45" s="28"/>
      <c r="SUP45" s="28"/>
      <c r="SUQ45" s="28"/>
      <c r="SUR45" s="28"/>
      <c r="SUS45" s="28"/>
      <c r="SUT45" s="28"/>
      <c r="SUU45" s="28"/>
      <c r="SUV45" s="28"/>
      <c r="SUW45" s="28"/>
      <c r="SUX45" s="28"/>
      <c r="SUY45" s="28"/>
      <c r="SUZ45" s="28"/>
      <c r="SVA45" s="28"/>
      <c r="SVB45" s="28"/>
      <c r="SVC45" s="28"/>
      <c r="SVD45" s="28"/>
      <c r="SVE45" s="28"/>
      <c r="SVF45" s="28"/>
      <c r="SVG45" s="28"/>
      <c r="SVH45" s="28"/>
      <c r="SVI45" s="28"/>
      <c r="SVJ45" s="28"/>
      <c r="SVK45" s="28"/>
      <c r="SVL45" s="28"/>
      <c r="SVM45" s="28"/>
      <c r="SVN45" s="28"/>
      <c r="SVO45" s="28"/>
      <c r="SVP45" s="28"/>
      <c r="SVQ45" s="28"/>
      <c r="SVR45" s="28"/>
      <c r="SVS45" s="28"/>
      <c r="SVT45" s="28"/>
      <c r="SVU45" s="28"/>
      <c r="SVV45" s="28"/>
      <c r="SVW45" s="28"/>
      <c r="SVX45" s="28"/>
      <c r="SVY45" s="28"/>
      <c r="SVZ45" s="28"/>
      <c r="SWA45" s="28"/>
      <c r="SWB45" s="28"/>
      <c r="SWC45" s="28"/>
      <c r="SWD45" s="28"/>
      <c r="SWE45" s="28"/>
      <c r="SWF45" s="28"/>
      <c r="SWG45" s="28"/>
      <c r="SWH45" s="28"/>
      <c r="SWI45" s="28"/>
      <c r="SWJ45" s="28"/>
      <c r="SWK45" s="28"/>
      <c r="SWL45" s="28"/>
      <c r="SWM45" s="28"/>
      <c r="SWN45" s="28"/>
      <c r="SWO45" s="28"/>
      <c r="SWP45" s="28"/>
      <c r="SWQ45" s="28"/>
      <c r="SWR45" s="28"/>
      <c r="SWS45" s="28"/>
      <c r="SWT45" s="28"/>
      <c r="SWU45" s="28"/>
      <c r="SWV45" s="28"/>
      <c r="SWW45" s="28"/>
      <c r="SWX45" s="28"/>
      <c r="SWY45" s="28"/>
      <c r="SWZ45" s="28"/>
      <c r="SXA45" s="28"/>
      <c r="SXB45" s="28"/>
      <c r="SXC45" s="28"/>
      <c r="SXD45" s="28"/>
      <c r="SXE45" s="28"/>
      <c r="SXF45" s="28"/>
      <c r="SXG45" s="28"/>
      <c r="SXH45" s="28"/>
      <c r="SXI45" s="28"/>
      <c r="SXJ45" s="28"/>
      <c r="SXK45" s="28"/>
      <c r="SXL45" s="28"/>
      <c r="SXM45" s="28"/>
      <c r="SXN45" s="28"/>
      <c r="SXO45" s="28"/>
      <c r="SXP45" s="28"/>
      <c r="SXQ45" s="28"/>
      <c r="SXR45" s="28"/>
      <c r="SXS45" s="28"/>
      <c r="SXT45" s="28"/>
      <c r="SXU45" s="28"/>
      <c r="SXV45" s="28"/>
      <c r="SXW45" s="28"/>
      <c r="SXX45" s="28"/>
      <c r="SXY45" s="28"/>
      <c r="SXZ45" s="28"/>
      <c r="SYA45" s="28"/>
      <c r="SYB45" s="28"/>
      <c r="SYC45" s="28"/>
      <c r="SYD45" s="28"/>
      <c r="SYE45" s="28"/>
      <c r="SYF45" s="28"/>
      <c r="SYG45" s="28"/>
      <c r="SYH45" s="28"/>
      <c r="SYI45" s="28"/>
      <c r="SYJ45" s="28"/>
      <c r="SYK45" s="28"/>
      <c r="SYL45" s="28"/>
      <c r="SYM45" s="28"/>
      <c r="SYN45" s="28"/>
      <c r="SYO45" s="28"/>
      <c r="SYP45" s="28"/>
      <c r="SYQ45" s="28"/>
      <c r="SYR45" s="28"/>
      <c r="SYS45" s="28"/>
      <c r="SYT45" s="28"/>
      <c r="SYU45" s="28"/>
      <c r="SYV45" s="28"/>
      <c r="SYW45" s="28"/>
      <c r="SYX45" s="28"/>
      <c r="SYY45" s="28"/>
      <c r="SYZ45" s="28"/>
      <c r="SZA45" s="28"/>
      <c r="SZB45" s="28"/>
      <c r="SZC45" s="28"/>
      <c r="SZD45" s="28"/>
      <c r="SZE45" s="28"/>
      <c r="SZF45" s="28"/>
      <c r="SZG45" s="28"/>
      <c r="SZH45" s="28"/>
      <c r="SZI45" s="28"/>
      <c r="SZJ45" s="28"/>
      <c r="SZK45" s="28"/>
      <c r="SZL45" s="28"/>
      <c r="SZM45" s="28"/>
      <c r="SZN45" s="28"/>
      <c r="SZO45" s="28"/>
      <c r="SZP45" s="28"/>
      <c r="SZQ45" s="28"/>
      <c r="SZR45" s="28"/>
      <c r="SZS45" s="28"/>
      <c r="SZT45" s="28"/>
      <c r="SZU45" s="28"/>
      <c r="SZV45" s="28"/>
      <c r="SZW45" s="28"/>
      <c r="SZX45" s="28"/>
      <c r="SZY45" s="28"/>
      <c r="SZZ45" s="28"/>
      <c r="TAA45" s="28"/>
      <c r="TAB45" s="28"/>
      <c r="TAC45" s="28"/>
      <c r="TAD45" s="28"/>
      <c r="TAE45" s="28"/>
      <c r="TAF45" s="28"/>
      <c r="TAG45" s="28"/>
      <c r="TAH45" s="28"/>
      <c r="TAI45" s="28"/>
      <c r="TAJ45" s="28"/>
      <c r="TAK45" s="28"/>
      <c r="TAL45" s="28"/>
      <c r="TAM45" s="28"/>
      <c r="TAN45" s="28"/>
      <c r="TAO45" s="28"/>
      <c r="TAP45" s="28"/>
      <c r="TAQ45" s="28"/>
      <c r="TAR45" s="28"/>
      <c r="TAS45" s="28"/>
      <c r="TAT45" s="28"/>
      <c r="TAU45" s="28"/>
      <c r="TAV45" s="28"/>
      <c r="TAW45" s="28"/>
      <c r="TAX45" s="28"/>
      <c r="TAY45" s="28"/>
      <c r="TAZ45" s="28"/>
      <c r="TBA45" s="28"/>
      <c r="TBB45" s="28"/>
      <c r="TBC45" s="28"/>
      <c r="TBD45" s="28"/>
      <c r="TBE45" s="28"/>
      <c r="TBF45" s="28"/>
      <c r="TBG45" s="28"/>
      <c r="TBH45" s="28"/>
      <c r="TBI45" s="28"/>
      <c r="TBJ45" s="28"/>
      <c r="TBK45" s="28"/>
      <c r="TBL45" s="28"/>
      <c r="TBM45" s="28"/>
      <c r="TBN45" s="28"/>
      <c r="TBO45" s="28"/>
      <c r="TBP45" s="28"/>
      <c r="TBQ45" s="28"/>
      <c r="TBR45" s="28"/>
      <c r="TBS45" s="28"/>
      <c r="TBT45" s="28"/>
      <c r="TBU45" s="28"/>
      <c r="TBV45" s="28"/>
      <c r="TBW45" s="28"/>
      <c r="TBX45" s="28"/>
      <c r="TBY45" s="28"/>
      <c r="TBZ45" s="28"/>
      <c r="TCA45" s="28"/>
      <c r="TCB45" s="28"/>
      <c r="TCC45" s="28"/>
      <c r="TCD45" s="28"/>
      <c r="TCE45" s="28"/>
      <c r="TCF45" s="28"/>
      <c r="TCG45" s="28"/>
      <c r="TCH45" s="28"/>
      <c r="TCI45" s="28"/>
      <c r="TCJ45" s="28"/>
      <c r="TCK45" s="28"/>
      <c r="TCL45" s="28"/>
      <c r="TCM45" s="28"/>
      <c r="TCN45" s="28"/>
      <c r="TCO45" s="28"/>
      <c r="TCP45" s="28"/>
      <c r="TCQ45" s="28"/>
      <c r="TCR45" s="28"/>
      <c r="TCS45" s="28"/>
      <c r="TCT45" s="28"/>
      <c r="TCU45" s="28"/>
      <c r="TCV45" s="28"/>
      <c r="TCW45" s="28"/>
      <c r="TCX45" s="28"/>
      <c r="TCY45" s="28"/>
      <c r="TCZ45" s="28"/>
      <c r="TDA45" s="28"/>
      <c r="TDB45" s="28"/>
      <c r="TDC45" s="28"/>
      <c r="TDD45" s="28"/>
      <c r="TDE45" s="28"/>
      <c r="TDF45" s="28"/>
      <c r="TDG45" s="28"/>
      <c r="TDH45" s="28"/>
      <c r="TDI45" s="28"/>
      <c r="TDJ45" s="28"/>
      <c r="TDK45" s="28"/>
      <c r="TDL45" s="28"/>
      <c r="TDM45" s="28"/>
      <c r="TDN45" s="28"/>
      <c r="TDO45" s="28"/>
      <c r="TDP45" s="28"/>
      <c r="TDQ45" s="28"/>
      <c r="TDR45" s="28"/>
      <c r="TDS45" s="28"/>
      <c r="TDT45" s="28"/>
      <c r="TDU45" s="28"/>
      <c r="TDV45" s="28"/>
      <c r="TDW45" s="28"/>
      <c r="TDX45" s="28"/>
      <c r="TDY45" s="28"/>
      <c r="TDZ45" s="28"/>
      <c r="TEA45" s="28"/>
      <c r="TEB45" s="28"/>
      <c r="TEC45" s="28"/>
      <c r="TED45" s="28"/>
      <c r="TEE45" s="28"/>
      <c r="TEF45" s="28"/>
      <c r="TEG45" s="28"/>
      <c r="TEH45" s="28"/>
      <c r="TEI45" s="28"/>
      <c r="TEJ45" s="28"/>
      <c r="TEK45" s="28"/>
      <c r="TEL45" s="28"/>
      <c r="TEM45" s="28"/>
      <c r="TEN45" s="28"/>
      <c r="TEO45" s="28"/>
      <c r="TEP45" s="28"/>
      <c r="TEQ45" s="28"/>
      <c r="TER45" s="28"/>
      <c r="TES45" s="28"/>
      <c r="TET45" s="28"/>
      <c r="TEU45" s="28"/>
      <c r="TEV45" s="28"/>
      <c r="TEW45" s="28"/>
      <c r="TEX45" s="28"/>
      <c r="TEY45" s="28"/>
      <c r="TEZ45" s="28"/>
      <c r="TFA45" s="28"/>
      <c r="TFB45" s="28"/>
      <c r="TFC45" s="28"/>
      <c r="TFD45" s="28"/>
      <c r="TFE45" s="28"/>
      <c r="TFF45" s="28"/>
      <c r="TFG45" s="28"/>
      <c r="TFH45" s="28"/>
      <c r="TFI45" s="28"/>
      <c r="TFJ45" s="28"/>
      <c r="TFK45" s="28"/>
      <c r="TFL45" s="28"/>
      <c r="TFM45" s="28"/>
      <c r="TFN45" s="28"/>
      <c r="TFO45" s="28"/>
      <c r="TFP45" s="28"/>
      <c r="TFQ45" s="28"/>
      <c r="TFR45" s="28"/>
      <c r="TFS45" s="28"/>
      <c r="TFT45" s="28"/>
      <c r="TFU45" s="28"/>
      <c r="TFV45" s="28"/>
      <c r="TFW45" s="28"/>
      <c r="TFX45" s="28"/>
      <c r="TFY45" s="28"/>
      <c r="TFZ45" s="28"/>
      <c r="TGA45" s="28"/>
      <c r="TGB45" s="28"/>
      <c r="TGC45" s="28"/>
      <c r="TGD45" s="28"/>
      <c r="TGE45" s="28"/>
      <c r="TGF45" s="28"/>
      <c r="TGG45" s="28"/>
      <c r="TGH45" s="28"/>
      <c r="TGI45" s="28"/>
      <c r="TGJ45" s="28"/>
      <c r="TGK45" s="28"/>
      <c r="TGL45" s="28"/>
      <c r="TGM45" s="28"/>
      <c r="TGN45" s="28"/>
      <c r="TGO45" s="28"/>
      <c r="TGP45" s="28"/>
      <c r="TGQ45" s="28"/>
      <c r="TGR45" s="28"/>
      <c r="TGS45" s="28"/>
      <c r="TGT45" s="28"/>
      <c r="TGU45" s="28"/>
      <c r="TGV45" s="28"/>
      <c r="TGW45" s="28"/>
      <c r="TGX45" s="28"/>
      <c r="TGY45" s="28"/>
      <c r="TGZ45" s="28"/>
      <c r="THA45" s="28"/>
      <c r="THB45" s="28"/>
      <c r="THC45" s="28"/>
      <c r="THD45" s="28"/>
      <c r="THE45" s="28"/>
      <c r="THF45" s="28"/>
      <c r="THG45" s="28"/>
      <c r="THH45" s="28"/>
      <c r="THI45" s="28"/>
      <c r="THJ45" s="28"/>
      <c r="THK45" s="28"/>
      <c r="THL45" s="28"/>
      <c r="THM45" s="28"/>
      <c r="THN45" s="28"/>
      <c r="THO45" s="28"/>
      <c r="THP45" s="28"/>
      <c r="THQ45" s="28"/>
      <c r="THR45" s="28"/>
      <c r="THS45" s="28"/>
      <c r="THT45" s="28"/>
      <c r="THU45" s="28"/>
      <c r="THV45" s="28"/>
      <c r="THW45" s="28"/>
      <c r="THX45" s="28"/>
      <c r="THY45" s="28"/>
      <c r="THZ45" s="28"/>
      <c r="TIA45" s="28"/>
      <c r="TIB45" s="28"/>
      <c r="TIC45" s="28"/>
      <c r="TID45" s="28"/>
      <c r="TIE45" s="28"/>
      <c r="TIF45" s="28"/>
      <c r="TIG45" s="28"/>
      <c r="TIH45" s="28"/>
      <c r="TII45" s="28"/>
      <c r="TIJ45" s="28"/>
      <c r="TIK45" s="28"/>
      <c r="TIL45" s="28"/>
      <c r="TIM45" s="28"/>
      <c r="TIN45" s="28"/>
      <c r="TIO45" s="28"/>
      <c r="TIP45" s="28"/>
      <c r="TIQ45" s="28"/>
      <c r="TIR45" s="28"/>
      <c r="TIS45" s="28"/>
      <c r="TIT45" s="28"/>
      <c r="TIU45" s="28"/>
      <c r="TIV45" s="28"/>
      <c r="TIW45" s="28"/>
      <c r="TIX45" s="28"/>
      <c r="TIY45" s="28"/>
      <c r="TIZ45" s="28"/>
      <c r="TJA45" s="28"/>
      <c r="TJB45" s="28"/>
      <c r="TJC45" s="28"/>
      <c r="TJD45" s="28"/>
      <c r="TJE45" s="28"/>
      <c r="TJF45" s="28"/>
      <c r="TJG45" s="28"/>
      <c r="TJH45" s="28"/>
      <c r="TJI45" s="28"/>
      <c r="TJJ45" s="28"/>
      <c r="TJK45" s="28"/>
      <c r="TJL45" s="28"/>
      <c r="TJM45" s="28"/>
      <c r="TJN45" s="28"/>
      <c r="TJO45" s="28"/>
      <c r="TJP45" s="28"/>
      <c r="TJQ45" s="28"/>
      <c r="TJR45" s="28"/>
      <c r="TJS45" s="28"/>
      <c r="TJT45" s="28"/>
      <c r="TJU45" s="28"/>
      <c r="TJV45" s="28"/>
      <c r="TJW45" s="28"/>
      <c r="TJX45" s="28"/>
      <c r="TJY45" s="28"/>
      <c r="TJZ45" s="28"/>
      <c r="TKA45" s="28"/>
      <c r="TKB45" s="28"/>
      <c r="TKC45" s="28"/>
      <c r="TKD45" s="28"/>
      <c r="TKE45" s="28"/>
      <c r="TKF45" s="28"/>
      <c r="TKG45" s="28"/>
      <c r="TKH45" s="28"/>
      <c r="TKI45" s="28"/>
      <c r="TKJ45" s="28"/>
      <c r="TKK45" s="28"/>
      <c r="TKL45" s="28"/>
      <c r="TKM45" s="28"/>
      <c r="TKN45" s="28"/>
      <c r="TKO45" s="28"/>
      <c r="TKP45" s="28"/>
      <c r="TKQ45" s="28"/>
      <c r="TKR45" s="28"/>
      <c r="TKS45" s="28"/>
      <c r="TKT45" s="28"/>
      <c r="TKU45" s="28"/>
      <c r="TKV45" s="28"/>
      <c r="TKW45" s="28"/>
      <c r="TKX45" s="28"/>
      <c r="TKY45" s="28"/>
      <c r="TKZ45" s="28"/>
      <c r="TLA45" s="28"/>
      <c r="TLB45" s="28"/>
      <c r="TLC45" s="28"/>
      <c r="TLD45" s="28"/>
      <c r="TLE45" s="28"/>
      <c r="TLF45" s="28"/>
      <c r="TLG45" s="28"/>
      <c r="TLH45" s="28"/>
      <c r="TLI45" s="28"/>
      <c r="TLJ45" s="28"/>
      <c r="TLK45" s="28"/>
      <c r="TLL45" s="28"/>
      <c r="TLM45" s="28"/>
      <c r="TLN45" s="28"/>
      <c r="TLO45" s="28"/>
      <c r="TLP45" s="28"/>
      <c r="TLQ45" s="28"/>
      <c r="TLR45" s="28"/>
      <c r="TLS45" s="28"/>
      <c r="TLT45" s="28"/>
      <c r="TLU45" s="28"/>
      <c r="TLV45" s="28"/>
      <c r="TLW45" s="28"/>
      <c r="TLX45" s="28"/>
      <c r="TLY45" s="28"/>
      <c r="TLZ45" s="28"/>
      <c r="TMA45" s="28"/>
      <c r="TMB45" s="28"/>
      <c r="TMC45" s="28"/>
      <c r="TMD45" s="28"/>
      <c r="TME45" s="28"/>
      <c r="TMF45" s="28"/>
      <c r="TMG45" s="28"/>
      <c r="TMH45" s="28"/>
      <c r="TMI45" s="28"/>
      <c r="TMJ45" s="28"/>
      <c r="TMK45" s="28"/>
      <c r="TML45" s="28"/>
      <c r="TMM45" s="28"/>
      <c r="TMN45" s="28"/>
      <c r="TMO45" s="28"/>
      <c r="TMP45" s="28"/>
      <c r="TMQ45" s="28"/>
      <c r="TMR45" s="28"/>
      <c r="TMS45" s="28"/>
      <c r="TMT45" s="28"/>
      <c r="TMU45" s="28"/>
      <c r="TMV45" s="28"/>
      <c r="TMW45" s="28"/>
      <c r="TMX45" s="28"/>
      <c r="TMY45" s="28"/>
      <c r="TMZ45" s="28"/>
      <c r="TNA45" s="28"/>
      <c r="TNB45" s="28"/>
      <c r="TNC45" s="28"/>
      <c r="TND45" s="28"/>
      <c r="TNE45" s="28"/>
      <c r="TNF45" s="28"/>
      <c r="TNG45" s="28"/>
      <c r="TNH45" s="28"/>
      <c r="TNI45" s="28"/>
      <c r="TNJ45" s="28"/>
      <c r="TNK45" s="28"/>
      <c r="TNL45" s="28"/>
      <c r="TNM45" s="28"/>
      <c r="TNN45" s="28"/>
      <c r="TNO45" s="28"/>
      <c r="TNP45" s="28"/>
      <c r="TNQ45" s="28"/>
      <c r="TNR45" s="28"/>
      <c r="TNS45" s="28"/>
      <c r="TNT45" s="28"/>
      <c r="TNU45" s="28"/>
      <c r="TNV45" s="28"/>
      <c r="TNW45" s="28"/>
      <c r="TNX45" s="28"/>
      <c r="TNY45" s="28"/>
      <c r="TNZ45" s="28"/>
      <c r="TOA45" s="28"/>
      <c r="TOB45" s="28"/>
      <c r="TOC45" s="28"/>
      <c r="TOD45" s="28"/>
      <c r="TOE45" s="28"/>
      <c r="TOF45" s="28"/>
      <c r="TOG45" s="28"/>
      <c r="TOH45" s="28"/>
      <c r="TOI45" s="28"/>
      <c r="TOJ45" s="28"/>
      <c r="TOK45" s="28"/>
      <c r="TOL45" s="28"/>
      <c r="TOM45" s="28"/>
      <c r="TON45" s="28"/>
      <c r="TOO45" s="28"/>
      <c r="TOP45" s="28"/>
      <c r="TOQ45" s="28"/>
      <c r="TOR45" s="28"/>
      <c r="TOS45" s="28"/>
      <c r="TOT45" s="28"/>
      <c r="TOU45" s="28"/>
      <c r="TOV45" s="28"/>
      <c r="TOW45" s="28"/>
      <c r="TOX45" s="28"/>
      <c r="TOY45" s="28"/>
      <c r="TOZ45" s="28"/>
      <c r="TPA45" s="28"/>
      <c r="TPB45" s="28"/>
      <c r="TPC45" s="28"/>
      <c r="TPD45" s="28"/>
      <c r="TPE45" s="28"/>
      <c r="TPF45" s="28"/>
      <c r="TPG45" s="28"/>
      <c r="TPH45" s="28"/>
      <c r="TPI45" s="28"/>
      <c r="TPJ45" s="28"/>
      <c r="TPK45" s="28"/>
      <c r="TPL45" s="28"/>
      <c r="TPM45" s="28"/>
      <c r="TPN45" s="28"/>
      <c r="TPO45" s="28"/>
      <c r="TPP45" s="28"/>
      <c r="TPQ45" s="28"/>
      <c r="TPR45" s="28"/>
      <c r="TPS45" s="28"/>
      <c r="TPT45" s="28"/>
      <c r="TPU45" s="28"/>
      <c r="TPV45" s="28"/>
      <c r="TPW45" s="28"/>
      <c r="TPX45" s="28"/>
      <c r="TPY45" s="28"/>
      <c r="TPZ45" s="28"/>
      <c r="TQA45" s="28"/>
      <c r="TQB45" s="28"/>
      <c r="TQC45" s="28"/>
      <c r="TQD45" s="28"/>
      <c r="TQE45" s="28"/>
      <c r="TQF45" s="28"/>
      <c r="TQG45" s="28"/>
      <c r="TQH45" s="28"/>
      <c r="TQI45" s="28"/>
      <c r="TQJ45" s="28"/>
      <c r="TQK45" s="28"/>
      <c r="TQL45" s="28"/>
      <c r="TQM45" s="28"/>
      <c r="TQN45" s="28"/>
      <c r="TQO45" s="28"/>
      <c r="TQP45" s="28"/>
      <c r="TQQ45" s="28"/>
      <c r="TQR45" s="28"/>
      <c r="TQS45" s="28"/>
      <c r="TQT45" s="28"/>
      <c r="TQU45" s="28"/>
      <c r="TQV45" s="28"/>
      <c r="TQW45" s="28"/>
      <c r="TQX45" s="28"/>
      <c r="TQY45" s="28"/>
      <c r="TQZ45" s="28"/>
      <c r="TRA45" s="28"/>
      <c r="TRB45" s="28"/>
      <c r="TRC45" s="28"/>
      <c r="TRD45" s="28"/>
      <c r="TRE45" s="28"/>
      <c r="TRF45" s="28"/>
      <c r="TRG45" s="28"/>
      <c r="TRH45" s="28"/>
      <c r="TRI45" s="28"/>
      <c r="TRJ45" s="28"/>
      <c r="TRK45" s="28"/>
      <c r="TRL45" s="28"/>
      <c r="TRM45" s="28"/>
      <c r="TRN45" s="28"/>
      <c r="TRO45" s="28"/>
      <c r="TRP45" s="28"/>
      <c r="TRQ45" s="28"/>
      <c r="TRR45" s="28"/>
      <c r="TRS45" s="28"/>
      <c r="TRT45" s="28"/>
      <c r="TRU45" s="28"/>
      <c r="TRV45" s="28"/>
      <c r="TRW45" s="28"/>
      <c r="TRX45" s="28"/>
      <c r="TRY45" s="28"/>
      <c r="TRZ45" s="28"/>
      <c r="TSA45" s="28"/>
      <c r="TSB45" s="28"/>
      <c r="TSC45" s="28"/>
      <c r="TSD45" s="28"/>
      <c r="TSE45" s="28"/>
      <c r="TSF45" s="28"/>
      <c r="TSG45" s="28"/>
      <c r="TSH45" s="28"/>
      <c r="TSI45" s="28"/>
      <c r="TSJ45" s="28"/>
      <c r="TSK45" s="28"/>
      <c r="TSL45" s="28"/>
      <c r="TSM45" s="28"/>
      <c r="TSN45" s="28"/>
      <c r="TSO45" s="28"/>
      <c r="TSP45" s="28"/>
      <c r="TSQ45" s="28"/>
      <c r="TSR45" s="28"/>
      <c r="TSS45" s="28"/>
      <c r="TST45" s="28"/>
      <c r="TSU45" s="28"/>
      <c r="TSV45" s="28"/>
      <c r="TSW45" s="28"/>
      <c r="TSX45" s="28"/>
      <c r="TSY45" s="28"/>
      <c r="TSZ45" s="28"/>
      <c r="TTA45" s="28"/>
      <c r="TTB45" s="28"/>
      <c r="TTC45" s="28"/>
      <c r="TTD45" s="28"/>
      <c r="TTE45" s="28"/>
      <c r="TTF45" s="28"/>
      <c r="TTG45" s="28"/>
      <c r="TTH45" s="28"/>
      <c r="TTI45" s="28"/>
      <c r="TTJ45" s="28"/>
      <c r="TTK45" s="28"/>
      <c r="TTL45" s="28"/>
      <c r="TTM45" s="28"/>
      <c r="TTN45" s="28"/>
      <c r="TTO45" s="28"/>
      <c r="TTP45" s="28"/>
      <c r="TTQ45" s="28"/>
      <c r="TTR45" s="28"/>
      <c r="TTS45" s="28"/>
      <c r="TTT45" s="28"/>
      <c r="TTU45" s="28"/>
      <c r="TTV45" s="28"/>
      <c r="TTW45" s="28"/>
      <c r="TTX45" s="28"/>
      <c r="TTY45" s="28"/>
      <c r="TTZ45" s="28"/>
      <c r="TUA45" s="28"/>
      <c r="TUB45" s="28"/>
      <c r="TUC45" s="28"/>
      <c r="TUD45" s="28"/>
      <c r="TUE45" s="28"/>
      <c r="TUF45" s="28"/>
      <c r="TUG45" s="28"/>
      <c r="TUH45" s="28"/>
      <c r="TUI45" s="28"/>
      <c r="TUJ45" s="28"/>
      <c r="TUK45" s="28"/>
      <c r="TUL45" s="28"/>
      <c r="TUM45" s="28"/>
      <c r="TUN45" s="28"/>
      <c r="TUO45" s="28"/>
      <c r="TUP45" s="28"/>
      <c r="TUQ45" s="28"/>
      <c r="TUR45" s="28"/>
      <c r="TUS45" s="28"/>
      <c r="TUT45" s="28"/>
      <c r="TUU45" s="28"/>
      <c r="TUV45" s="28"/>
      <c r="TUW45" s="28"/>
      <c r="TUX45" s="28"/>
      <c r="TUY45" s="28"/>
      <c r="TUZ45" s="28"/>
      <c r="TVA45" s="28"/>
      <c r="TVB45" s="28"/>
      <c r="TVC45" s="28"/>
      <c r="TVD45" s="28"/>
      <c r="TVE45" s="28"/>
      <c r="TVF45" s="28"/>
      <c r="TVG45" s="28"/>
      <c r="TVH45" s="28"/>
      <c r="TVI45" s="28"/>
      <c r="TVJ45" s="28"/>
      <c r="TVK45" s="28"/>
      <c r="TVL45" s="28"/>
      <c r="TVM45" s="28"/>
      <c r="TVN45" s="28"/>
      <c r="TVO45" s="28"/>
      <c r="TVP45" s="28"/>
      <c r="TVQ45" s="28"/>
      <c r="TVR45" s="28"/>
      <c r="TVS45" s="28"/>
      <c r="TVT45" s="28"/>
      <c r="TVU45" s="28"/>
      <c r="TVV45" s="28"/>
      <c r="TVW45" s="28"/>
      <c r="TVX45" s="28"/>
      <c r="TVY45" s="28"/>
      <c r="TVZ45" s="28"/>
      <c r="TWA45" s="28"/>
      <c r="TWB45" s="28"/>
      <c r="TWC45" s="28"/>
      <c r="TWD45" s="28"/>
      <c r="TWE45" s="28"/>
      <c r="TWF45" s="28"/>
      <c r="TWG45" s="28"/>
      <c r="TWH45" s="28"/>
      <c r="TWI45" s="28"/>
      <c r="TWJ45" s="28"/>
      <c r="TWK45" s="28"/>
      <c r="TWL45" s="28"/>
      <c r="TWM45" s="28"/>
      <c r="TWN45" s="28"/>
      <c r="TWO45" s="28"/>
      <c r="TWP45" s="28"/>
      <c r="TWQ45" s="28"/>
      <c r="TWR45" s="28"/>
      <c r="TWS45" s="28"/>
      <c r="TWT45" s="28"/>
      <c r="TWU45" s="28"/>
      <c r="TWV45" s="28"/>
      <c r="TWW45" s="28"/>
      <c r="TWX45" s="28"/>
      <c r="TWY45" s="28"/>
      <c r="TWZ45" s="28"/>
      <c r="TXA45" s="28"/>
      <c r="TXB45" s="28"/>
      <c r="TXC45" s="28"/>
      <c r="TXD45" s="28"/>
      <c r="TXE45" s="28"/>
      <c r="TXF45" s="28"/>
      <c r="TXG45" s="28"/>
      <c r="TXH45" s="28"/>
      <c r="TXI45" s="28"/>
      <c r="TXJ45" s="28"/>
      <c r="TXK45" s="28"/>
      <c r="TXL45" s="28"/>
      <c r="TXM45" s="28"/>
      <c r="TXN45" s="28"/>
      <c r="TXO45" s="28"/>
      <c r="TXP45" s="28"/>
      <c r="TXQ45" s="28"/>
      <c r="TXR45" s="28"/>
      <c r="TXS45" s="28"/>
      <c r="TXT45" s="28"/>
      <c r="TXU45" s="28"/>
      <c r="TXV45" s="28"/>
      <c r="TXW45" s="28"/>
      <c r="TXX45" s="28"/>
      <c r="TXY45" s="28"/>
      <c r="TXZ45" s="28"/>
      <c r="TYA45" s="28"/>
      <c r="TYB45" s="28"/>
      <c r="TYC45" s="28"/>
      <c r="TYD45" s="28"/>
      <c r="TYE45" s="28"/>
      <c r="TYF45" s="28"/>
      <c r="TYG45" s="28"/>
      <c r="TYH45" s="28"/>
      <c r="TYI45" s="28"/>
      <c r="TYJ45" s="28"/>
      <c r="TYK45" s="28"/>
      <c r="TYL45" s="28"/>
      <c r="TYM45" s="28"/>
      <c r="TYN45" s="28"/>
      <c r="TYO45" s="28"/>
      <c r="TYP45" s="28"/>
      <c r="TYQ45" s="28"/>
      <c r="TYR45" s="28"/>
      <c r="TYS45" s="28"/>
      <c r="TYT45" s="28"/>
      <c r="TYU45" s="28"/>
      <c r="TYV45" s="28"/>
      <c r="TYW45" s="28"/>
      <c r="TYX45" s="28"/>
      <c r="TYY45" s="28"/>
      <c r="TYZ45" s="28"/>
      <c r="TZA45" s="28"/>
      <c r="TZB45" s="28"/>
      <c r="TZC45" s="28"/>
      <c r="TZD45" s="28"/>
      <c r="TZE45" s="28"/>
      <c r="TZF45" s="28"/>
      <c r="TZG45" s="28"/>
      <c r="TZH45" s="28"/>
      <c r="TZI45" s="28"/>
      <c r="TZJ45" s="28"/>
      <c r="TZK45" s="28"/>
      <c r="TZL45" s="28"/>
      <c r="TZM45" s="28"/>
      <c r="TZN45" s="28"/>
      <c r="TZO45" s="28"/>
      <c r="TZP45" s="28"/>
      <c r="TZQ45" s="28"/>
      <c r="TZR45" s="28"/>
      <c r="TZS45" s="28"/>
      <c r="TZT45" s="28"/>
      <c r="TZU45" s="28"/>
      <c r="TZV45" s="28"/>
      <c r="TZW45" s="28"/>
      <c r="TZX45" s="28"/>
      <c r="TZY45" s="28"/>
      <c r="TZZ45" s="28"/>
      <c r="UAA45" s="28"/>
      <c r="UAB45" s="28"/>
      <c r="UAC45" s="28"/>
      <c r="UAD45" s="28"/>
      <c r="UAE45" s="28"/>
      <c r="UAF45" s="28"/>
      <c r="UAG45" s="28"/>
      <c r="UAH45" s="28"/>
      <c r="UAI45" s="28"/>
      <c r="UAJ45" s="28"/>
      <c r="UAK45" s="28"/>
      <c r="UAL45" s="28"/>
      <c r="UAM45" s="28"/>
      <c r="UAN45" s="28"/>
      <c r="UAO45" s="28"/>
      <c r="UAP45" s="28"/>
      <c r="UAQ45" s="28"/>
      <c r="UAR45" s="28"/>
      <c r="UAS45" s="28"/>
      <c r="UAT45" s="28"/>
      <c r="UAU45" s="28"/>
      <c r="UAV45" s="28"/>
      <c r="UAW45" s="28"/>
      <c r="UAX45" s="28"/>
      <c r="UAY45" s="28"/>
      <c r="UAZ45" s="28"/>
      <c r="UBA45" s="28"/>
      <c r="UBB45" s="28"/>
      <c r="UBC45" s="28"/>
      <c r="UBD45" s="28"/>
      <c r="UBE45" s="28"/>
      <c r="UBF45" s="28"/>
      <c r="UBG45" s="28"/>
      <c r="UBH45" s="28"/>
      <c r="UBI45" s="28"/>
      <c r="UBJ45" s="28"/>
      <c r="UBK45" s="28"/>
      <c r="UBL45" s="28"/>
      <c r="UBM45" s="28"/>
      <c r="UBN45" s="28"/>
      <c r="UBO45" s="28"/>
      <c r="UBP45" s="28"/>
      <c r="UBQ45" s="28"/>
      <c r="UBR45" s="28"/>
      <c r="UBS45" s="28"/>
      <c r="UBT45" s="28"/>
      <c r="UBU45" s="28"/>
      <c r="UBV45" s="28"/>
      <c r="UBW45" s="28"/>
      <c r="UBX45" s="28"/>
      <c r="UBY45" s="28"/>
      <c r="UBZ45" s="28"/>
      <c r="UCA45" s="28"/>
      <c r="UCB45" s="28"/>
      <c r="UCC45" s="28"/>
      <c r="UCD45" s="28"/>
      <c r="UCE45" s="28"/>
      <c r="UCF45" s="28"/>
      <c r="UCG45" s="28"/>
      <c r="UCH45" s="28"/>
      <c r="UCI45" s="28"/>
      <c r="UCJ45" s="28"/>
      <c r="UCK45" s="28"/>
      <c r="UCL45" s="28"/>
      <c r="UCM45" s="28"/>
      <c r="UCN45" s="28"/>
      <c r="UCO45" s="28"/>
      <c r="UCP45" s="28"/>
      <c r="UCQ45" s="28"/>
      <c r="UCR45" s="28"/>
      <c r="UCS45" s="28"/>
      <c r="UCT45" s="28"/>
      <c r="UCU45" s="28"/>
      <c r="UCV45" s="28"/>
      <c r="UCW45" s="28"/>
      <c r="UCX45" s="28"/>
      <c r="UCY45" s="28"/>
      <c r="UCZ45" s="28"/>
      <c r="UDA45" s="28"/>
      <c r="UDB45" s="28"/>
      <c r="UDC45" s="28"/>
      <c r="UDD45" s="28"/>
      <c r="UDE45" s="28"/>
      <c r="UDF45" s="28"/>
      <c r="UDG45" s="28"/>
      <c r="UDH45" s="28"/>
      <c r="UDI45" s="28"/>
      <c r="UDJ45" s="28"/>
      <c r="UDK45" s="28"/>
      <c r="UDL45" s="28"/>
      <c r="UDM45" s="28"/>
      <c r="UDN45" s="28"/>
      <c r="UDO45" s="28"/>
      <c r="UDP45" s="28"/>
      <c r="UDQ45" s="28"/>
      <c r="UDR45" s="28"/>
      <c r="UDS45" s="28"/>
      <c r="UDT45" s="28"/>
      <c r="UDU45" s="28"/>
      <c r="UDV45" s="28"/>
      <c r="UDW45" s="28"/>
      <c r="UDX45" s="28"/>
      <c r="UDY45" s="28"/>
      <c r="UDZ45" s="28"/>
      <c r="UEA45" s="28"/>
      <c r="UEB45" s="28"/>
      <c r="UEC45" s="28"/>
      <c r="UED45" s="28"/>
      <c r="UEE45" s="28"/>
      <c r="UEF45" s="28"/>
      <c r="UEG45" s="28"/>
      <c r="UEH45" s="28"/>
      <c r="UEI45" s="28"/>
      <c r="UEJ45" s="28"/>
      <c r="UEK45" s="28"/>
      <c r="UEL45" s="28"/>
      <c r="UEM45" s="28"/>
      <c r="UEN45" s="28"/>
      <c r="UEO45" s="28"/>
      <c r="UEP45" s="28"/>
      <c r="UEQ45" s="28"/>
      <c r="UER45" s="28"/>
      <c r="UES45" s="28"/>
      <c r="UET45" s="28"/>
      <c r="UEU45" s="28"/>
      <c r="UEV45" s="28"/>
      <c r="UEW45" s="28"/>
      <c r="UEX45" s="28"/>
      <c r="UEY45" s="28"/>
      <c r="UEZ45" s="28"/>
      <c r="UFA45" s="28"/>
      <c r="UFB45" s="28"/>
      <c r="UFC45" s="28"/>
      <c r="UFD45" s="28"/>
      <c r="UFE45" s="28"/>
      <c r="UFF45" s="28"/>
      <c r="UFG45" s="28"/>
      <c r="UFH45" s="28"/>
      <c r="UFI45" s="28"/>
      <c r="UFJ45" s="28"/>
      <c r="UFK45" s="28"/>
      <c r="UFL45" s="28"/>
      <c r="UFM45" s="28"/>
      <c r="UFN45" s="28"/>
      <c r="UFO45" s="28"/>
      <c r="UFP45" s="28"/>
      <c r="UFQ45" s="28"/>
      <c r="UFR45" s="28"/>
      <c r="UFS45" s="28"/>
      <c r="UFT45" s="28"/>
      <c r="UFU45" s="28"/>
      <c r="UFV45" s="28"/>
      <c r="UFW45" s="28"/>
      <c r="UFX45" s="28"/>
      <c r="UFY45" s="28"/>
      <c r="UFZ45" s="28"/>
      <c r="UGA45" s="28"/>
      <c r="UGB45" s="28"/>
      <c r="UGC45" s="28"/>
      <c r="UGD45" s="28"/>
      <c r="UGE45" s="28"/>
      <c r="UGF45" s="28"/>
      <c r="UGG45" s="28"/>
      <c r="UGH45" s="28"/>
      <c r="UGI45" s="28"/>
      <c r="UGJ45" s="28"/>
      <c r="UGK45" s="28"/>
      <c r="UGL45" s="28"/>
      <c r="UGM45" s="28"/>
      <c r="UGN45" s="28"/>
      <c r="UGO45" s="28"/>
      <c r="UGP45" s="28"/>
      <c r="UGQ45" s="28"/>
      <c r="UGR45" s="28"/>
      <c r="UGS45" s="28"/>
      <c r="UGT45" s="28"/>
      <c r="UGU45" s="28"/>
      <c r="UGV45" s="28"/>
      <c r="UGW45" s="28"/>
      <c r="UGX45" s="28"/>
      <c r="UGY45" s="28"/>
      <c r="UGZ45" s="28"/>
      <c r="UHA45" s="28"/>
      <c r="UHB45" s="28"/>
      <c r="UHC45" s="28"/>
      <c r="UHD45" s="28"/>
      <c r="UHE45" s="28"/>
      <c r="UHF45" s="28"/>
      <c r="UHG45" s="28"/>
      <c r="UHH45" s="28"/>
      <c r="UHI45" s="28"/>
      <c r="UHJ45" s="28"/>
      <c r="UHK45" s="28"/>
      <c r="UHL45" s="28"/>
      <c r="UHM45" s="28"/>
      <c r="UHN45" s="28"/>
      <c r="UHO45" s="28"/>
      <c r="UHP45" s="28"/>
      <c r="UHQ45" s="28"/>
      <c r="UHR45" s="28"/>
      <c r="UHS45" s="28"/>
      <c r="UHT45" s="28"/>
      <c r="UHU45" s="28"/>
      <c r="UHV45" s="28"/>
      <c r="UHW45" s="28"/>
      <c r="UHX45" s="28"/>
      <c r="UHY45" s="28"/>
      <c r="UHZ45" s="28"/>
      <c r="UIA45" s="28"/>
      <c r="UIB45" s="28"/>
      <c r="UIC45" s="28"/>
      <c r="UID45" s="28"/>
      <c r="UIE45" s="28"/>
      <c r="UIF45" s="28"/>
      <c r="UIG45" s="28"/>
      <c r="UIH45" s="28"/>
      <c r="UII45" s="28"/>
      <c r="UIJ45" s="28"/>
      <c r="UIK45" s="28"/>
      <c r="UIL45" s="28"/>
      <c r="UIM45" s="28"/>
      <c r="UIN45" s="28"/>
      <c r="UIO45" s="28"/>
      <c r="UIP45" s="28"/>
      <c r="UIQ45" s="28"/>
      <c r="UIR45" s="28"/>
      <c r="UIS45" s="28"/>
      <c r="UIT45" s="28"/>
      <c r="UIU45" s="28"/>
      <c r="UIV45" s="28"/>
      <c r="UIW45" s="28"/>
      <c r="UIX45" s="28"/>
      <c r="UIY45" s="28"/>
      <c r="UIZ45" s="28"/>
      <c r="UJA45" s="28"/>
      <c r="UJB45" s="28"/>
      <c r="UJC45" s="28"/>
      <c r="UJD45" s="28"/>
      <c r="UJE45" s="28"/>
      <c r="UJF45" s="28"/>
      <c r="UJG45" s="28"/>
      <c r="UJH45" s="28"/>
      <c r="UJI45" s="28"/>
      <c r="UJJ45" s="28"/>
      <c r="UJK45" s="28"/>
      <c r="UJL45" s="28"/>
      <c r="UJM45" s="28"/>
      <c r="UJN45" s="28"/>
      <c r="UJO45" s="28"/>
      <c r="UJP45" s="28"/>
      <c r="UJQ45" s="28"/>
      <c r="UJR45" s="28"/>
      <c r="UJS45" s="28"/>
      <c r="UJT45" s="28"/>
      <c r="UJU45" s="28"/>
      <c r="UJV45" s="28"/>
      <c r="UJW45" s="28"/>
      <c r="UJX45" s="28"/>
      <c r="UJY45" s="28"/>
      <c r="UJZ45" s="28"/>
      <c r="UKA45" s="28"/>
      <c r="UKB45" s="28"/>
      <c r="UKC45" s="28"/>
      <c r="UKD45" s="28"/>
      <c r="UKE45" s="28"/>
      <c r="UKF45" s="28"/>
      <c r="UKG45" s="28"/>
      <c r="UKH45" s="28"/>
      <c r="UKI45" s="28"/>
      <c r="UKJ45" s="28"/>
      <c r="UKK45" s="28"/>
      <c r="UKL45" s="28"/>
      <c r="UKM45" s="28"/>
      <c r="UKN45" s="28"/>
      <c r="UKO45" s="28"/>
      <c r="UKP45" s="28"/>
      <c r="UKQ45" s="28"/>
      <c r="UKR45" s="28"/>
      <c r="UKS45" s="28"/>
      <c r="UKT45" s="28"/>
      <c r="UKU45" s="28"/>
      <c r="UKV45" s="28"/>
      <c r="UKW45" s="28"/>
      <c r="UKX45" s="28"/>
      <c r="UKY45" s="28"/>
      <c r="UKZ45" s="28"/>
      <c r="ULA45" s="28"/>
      <c r="ULB45" s="28"/>
      <c r="ULC45" s="28"/>
      <c r="ULD45" s="28"/>
      <c r="ULE45" s="28"/>
      <c r="ULF45" s="28"/>
      <c r="ULG45" s="28"/>
      <c r="ULH45" s="28"/>
      <c r="ULI45" s="28"/>
      <c r="ULJ45" s="28"/>
      <c r="ULK45" s="28"/>
      <c r="ULL45" s="28"/>
      <c r="ULM45" s="28"/>
      <c r="ULN45" s="28"/>
      <c r="ULO45" s="28"/>
      <c r="ULP45" s="28"/>
      <c r="ULQ45" s="28"/>
      <c r="ULR45" s="28"/>
      <c r="ULS45" s="28"/>
      <c r="ULT45" s="28"/>
      <c r="ULU45" s="28"/>
      <c r="ULV45" s="28"/>
      <c r="ULW45" s="28"/>
      <c r="ULX45" s="28"/>
      <c r="ULY45" s="28"/>
      <c r="ULZ45" s="28"/>
      <c r="UMA45" s="28"/>
      <c r="UMB45" s="28"/>
      <c r="UMC45" s="28"/>
      <c r="UMD45" s="28"/>
      <c r="UME45" s="28"/>
      <c r="UMF45" s="28"/>
      <c r="UMG45" s="28"/>
      <c r="UMH45" s="28"/>
      <c r="UMI45" s="28"/>
      <c r="UMJ45" s="28"/>
      <c r="UMK45" s="28"/>
      <c r="UML45" s="28"/>
      <c r="UMM45" s="28"/>
      <c r="UMN45" s="28"/>
      <c r="UMO45" s="28"/>
      <c r="UMP45" s="28"/>
      <c r="UMQ45" s="28"/>
      <c r="UMR45" s="28"/>
      <c r="UMS45" s="28"/>
      <c r="UMT45" s="28"/>
      <c r="UMU45" s="28"/>
      <c r="UMV45" s="28"/>
      <c r="UMW45" s="28"/>
      <c r="UMX45" s="28"/>
      <c r="UMY45" s="28"/>
      <c r="UMZ45" s="28"/>
      <c r="UNA45" s="28"/>
      <c r="UNB45" s="28"/>
      <c r="UNC45" s="28"/>
      <c r="UND45" s="28"/>
      <c r="UNE45" s="28"/>
      <c r="UNF45" s="28"/>
      <c r="UNG45" s="28"/>
      <c r="UNH45" s="28"/>
      <c r="UNI45" s="28"/>
      <c r="UNJ45" s="28"/>
      <c r="UNK45" s="28"/>
      <c r="UNL45" s="28"/>
      <c r="UNM45" s="28"/>
      <c r="UNN45" s="28"/>
      <c r="UNO45" s="28"/>
      <c r="UNP45" s="28"/>
      <c r="UNQ45" s="28"/>
      <c r="UNR45" s="28"/>
      <c r="UNS45" s="28"/>
      <c r="UNT45" s="28"/>
      <c r="UNU45" s="28"/>
      <c r="UNV45" s="28"/>
      <c r="UNW45" s="28"/>
      <c r="UNX45" s="28"/>
      <c r="UNY45" s="28"/>
      <c r="UNZ45" s="28"/>
      <c r="UOA45" s="28"/>
      <c r="UOB45" s="28"/>
      <c r="UOC45" s="28"/>
      <c r="UOD45" s="28"/>
      <c r="UOE45" s="28"/>
      <c r="UOF45" s="28"/>
      <c r="UOG45" s="28"/>
      <c r="UOH45" s="28"/>
      <c r="UOI45" s="28"/>
      <c r="UOJ45" s="28"/>
      <c r="UOK45" s="28"/>
      <c r="UOL45" s="28"/>
      <c r="UOM45" s="28"/>
      <c r="UON45" s="28"/>
      <c r="UOO45" s="28"/>
      <c r="UOP45" s="28"/>
      <c r="UOQ45" s="28"/>
      <c r="UOR45" s="28"/>
      <c r="UOS45" s="28"/>
      <c r="UOT45" s="28"/>
      <c r="UOU45" s="28"/>
      <c r="UOV45" s="28"/>
      <c r="UOW45" s="28"/>
      <c r="UOX45" s="28"/>
      <c r="UOY45" s="28"/>
      <c r="UOZ45" s="28"/>
      <c r="UPA45" s="28"/>
      <c r="UPB45" s="28"/>
      <c r="UPC45" s="28"/>
      <c r="UPD45" s="28"/>
      <c r="UPE45" s="28"/>
      <c r="UPF45" s="28"/>
      <c r="UPG45" s="28"/>
      <c r="UPH45" s="28"/>
      <c r="UPI45" s="28"/>
      <c r="UPJ45" s="28"/>
      <c r="UPK45" s="28"/>
      <c r="UPL45" s="28"/>
      <c r="UPM45" s="28"/>
      <c r="UPN45" s="28"/>
      <c r="UPO45" s="28"/>
      <c r="UPP45" s="28"/>
      <c r="UPQ45" s="28"/>
      <c r="UPR45" s="28"/>
      <c r="UPS45" s="28"/>
      <c r="UPT45" s="28"/>
      <c r="UPU45" s="28"/>
      <c r="UPV45" s="28"/>
      <c r="UPW45" s="28"/>
      <c r="UPX45" s="28"/>
      <c r="UPY45" s="28"/>
      <c r="UPZ45" s="28"/>
      <c r="UQA45" s="28"/>
      <c r="UQB45" s="28"/>
      <c r="UQC45" s="28"/>
      <c r="UQD45" s="28"/>
      <c r="UQE45" s="28"/>
      <c r="UQF45" s="28"/>
      <c r="UQG45" s="28"/>
      <c r="UQH45" s="28"/>
      <c r="UQI45" s="28"/>
      <c r="UQJ45" s="28"/>
      <c r="UQK45" s="28"/>
      <c r="UQL45" s="28"/>
      <c r="UQM45" s="28"/>
      <c r="UQN45" s="28"/>
      <c r="UQO45" s="28"/>
      <c r="UQP45" s="28"/>
      <c r="UQQ45" s="28"/>
      <c r="UQR45" s="28"/>
      <c r="UQS45" s="28"/>
      <c r="UQT45" s="28"/>
      <c r="UQU45" s="28"/>
      <c r="UQV45" s="28"/>
      <c r="UQW45" s="28"/>
      <c r="UQX45" s="28"/>
      <c r="UQY45" s="28"/>
      <c r="UQZ45" s="28"/>
      <c r="URA45" s="28"/>
      <c r="URB45" s="28"/>
      <c r="URC45" s="28"/>
      <c r="URD45" s="28"/>
      <c r="URE45" s="28"/>
      <c r="URF45" s="28"/>
      <c r="URG45" s="28"/>
      <c r="URH45" s="28"/>
      <c r="URI45" s="28"/>
      <c r="URJ45" s="28"/>
      <c r="URK45" s="28"/>
      <c r="URL45" s="28"/>
      <c r="URM45" s="28"/>
      <c r="URN45" s="28"/>
      <c r="URO45" s="28"/>
      <c r="URP45" s="28"/>
      <c r="URQ45" s="28"/>
      <c r="URR45" s="28"/>
      <c r="URS45" s="28"/>
      <c r="URT45" s="28"/>
      <c r="URU45" s="28"/>
      <c r="URV45" s="28"/>
      <c r="URW45" s="28"/>
      <c r="URX45" s="28"/>
      <c r="URY45" s="28"/>
      <c r="URZ45" s="28"/>
      <c r="USA45" s="28"/>
      <c r="USB45" s="28"/>
      <c r="USC45" s="28"/>
      <c r="USD45" s="28"/>
      <c r="USE45" s="28"/>
      <c r="USF45" s="28"/>
      <c r="USG45" s="28"/>
      <c r="USH45" s="28"/>
      <c r="USI45" s="28"/>
      <c r="USJ45" s="28"/>
      <c r="USK45" s="28"/>
      <c r="USL45" s="28"/>
      <c r="USM45" s="28"/>
      <c r="USN45" s="28"/>
      <c r="USO45" s="28"/>
      <c r="USP45" s="28"/>
      <c r="USQ45" s="28"/>
      <c r="USR45" s="28"/>
      <c r="USS45" s="28"/>
      <c r="UST45" s="28"/>
      <c r="USU45" s="28"/>
      <c r="USV45" s="28"/>
      <c r="USW45" s="28"/>
      <c r="USX45" s="28"/>
      <c r="USY45" s="28"/>
      <c r="USZ45" s="28"/>
      <c r="UTA45" s="28"/>
      <c r="UTB45" s="28"/>
      <c r="UTC45" s="28"/>
      <c r="UTD45" s="28"/>
      <c r="UTE45" s="28"/>
      <c r="UTF45" s="28"/>
      <c r="UTG45" s="28"/>
      <c r="UTH45" s="28"/>
      <c r="UTI45" s="28"/>
      <c r="UTJ45" s="28"/>
      <c r="UTK45" s="28"/>
      <c r="UTL45" s="28"/>
      <c r="UTM45" s="28"/>
      <c r="UTN45" s="28"/>
      <c r="UTO45" s="28"/>
      <c r="UTP45" s="28"/>
      <c r="UTQ45" s="28"/>
      <c r="UTR45" s="28"/>
      <c r="UTS45" s="28"/>
      <c r="UTT45" s="28"/>
      <c r="UTU45" s="28"/>
      <c r="UTV45" s="28"/>
      <c r="UTW45" s="28"/>
      <c r="UTX45" s="28"/>
      <c r="UTY45" s="28"/>
      <c r="UTZ45" s="28"/>
      <c r="UUA45" s="28"/>
      <c r="UUB45" s="28"/>
      <c r="UUC45" s="28"/>
      <c r="UUD45" s="28"/>
      <c r="UUE45" s="28"/>
      <c r="UUF45" s="28"/>
      <c r="UUG45" s="28"/>
      <c r="UUH45" s="28"/>
      <c r="UUI45" s="28"/>
      <c r="UUJ45" s="28"/>
      <c r="UUK45" s="28"/>
      <c r="UUL45" s="28"/>
      <c r="UUM45" s="28"/>
      <c r="UUN45" s="28"/>
      <c r="UUO45" s="28"/>
      <c r="UUP45" s="28"/>
      <c r="UUQ45" s="28"/>
      <c r="UUR45" s="28"/>
      <c r="UUS45" s="28"/>
      <c r="UUT45" s="28"/>
      <c r="UUU45" s="28"/>
      <c r="UUV45" s="28"/>
      <c r="UUW45" s="28"/>
      <c r="UUX45" s="28"/>
      <c r="UUY45" s="28"/>
      <c r="UUZ45" s="28"/>
      <c r="UVA45" s="28"/>
      <c r="UVB45" s="28"/>
      <c r="UVC45" s="28"/>
      <c r="UVD45" s="28"/>
      <c r="UVE45" s="28"/>
      <c r="UVF45" s="28"/>
      <c r="UVG45" s="28"/>
      <c r="UVH45" s="28"/>
      <c r="UVI45" s="28"/>
      <c r="UVJ45" s="28"/>
      <c r="UVK45" s="28"/>
      <c r="UVL45" s="28"/>
      <c r="UVM45" s="28"/>
      <c r="UVN45" s="28"/>
      <c r="UVO45" s="28"/>
      <c r="UVP45" s="28"/>
      <c r="UVQ45" s="28"/>
      <c r="UVR45" s="28"/>
      <c r="UVS45" s="28"/>
      <c r="UVT45" s="28"/>
      <c r="UVU45" s="28"/>
      <c r="UVV45" s="28"/>
      <c r="UVW45" s="28"/>
      <c r="UVX45" s="28"/>
      <c r="UVY45" s="28"/>
      <c r="UVZ45" s="28"/>
      <c r="UWA45" s="28"/>
      <c r="UWB45" s="28"/>
      <c r="UWC45" s="28"/>
      <c r="UWD45" s="28"/>
      <c r="UWE45" s="28"/>
      <c r="UWF45" s="28"/>
      <c r="UWG45" s="28"/>
      <c r="UWH45" s="28"/>
      <c r="UWI45" s="28"/>
      <c r="UWJ45" s="28"/>
      <c r="UWK45" s="28"/>
      <c r="UWL45" s="28"/>
      <c r="UWM45" s="28"/>
      <c r="UWN45" s="28"/>
      <c r="UWO45" s="28"/>
      <c r="UWP45" s="28"/>
      <c r="UWQ45" s="28"/>
      <c r="UWR45" s="28"/>
      <c r="UWS45" s="28"/>
      <c r="UWT45" s="28"/>
      <c r="UWU45" s="28"/>
      <c r="UWV45" s="28"/>
      <c r="UWW45" s="28"/>
      <c r="UWX45" s="28"/>
      <c r="UWY45" s="28"/>
      <c r="UWZ45" s="28"/>
      <c r="UXA45" s="28"/>
      <c r="UXB45" s="28"/>
      <c r="UXC45" s="28"/>
      <c r="UXD45" s="28"/>
      <c r="UXE45" s="28"/>
      <c r="UXF45" s="28"/>
      <c r="UXG45" s="28"/>
      <c r="UXH45" s="28"/>
      <c r="UXI45" s="28"/>
      <c r="UXJ45" s="28"/>
      <c r="UXK45" s="28"/>
      <c r="UXL45" s="28"/>
      <c r="UXM45" s="28"/>
      <c r="UXN45" s="28"/>
      <c r="UXO45" s="28"/>
      <c r="UXP45" s="28"/>
      <c r="UXQ45" s="28"/>
      <c r="UXR45" s="28"/>
      <c r="UXS45" s="28"/>
      <c r="UXT45" s="28"/>
      <c r="UXU45" s="28"/>
      <c r="UXV45" s="28"/>
      <c r="UXW45" s="28"/>
      <c r="UXX45" s="28"/>
      <c r="UXY45" s="28"/>
      <c r="UXZ45" s="28"/>
      <c r="UYA45" s="28"/>
      <c r="UYB45" s="28"/>
      <c r="UYC45" s="28"/>
      <c r="UYD45" s="28"/>
      <c r="UYE45" s="28"/>
      <c r="UYF45" s="28"/>
      <c r="UYG45" s="28"/>
      <c r="UYH45" s="28"/>
      <c r="UYI45" s="28"/>
      <c r="UYJ45" s="28"/>
      <c r="UYK45" s="28"/>
      <c r="UYL45" s="28"/>
      <c r="UYM45" s="28"/>
      <c r="UYN45" s="28"/>
      <c r="UYO45" s="28"/>
      <c r="UYP45" s="28"/>
      <c r="UYQ45" s="28"/>
      <c r="UYR45" s="28"/>
      <c r="UYS45" s="28"/>
      <c r="UYT45" s="28"/>
      <c r="UYU45" s="28"/>
      <c r="UYV45" s="28"/>
      <c r="UYW45" s="28"/>
      <c r="UYX45" s="28"/>
      <c r="UYY45" s="28"/>
      <c r="UYZ45" s="28"/>
      <c r="UZA45" s="28"/>
      <c r="UZB45" s="28"/>
      <c r="UZC45" s="28"/>
      <c r="UZD45" s="28"/>
      <c r="UZE45" s="28"/>
      <c r="UZF45" s="28"/>
      <c r="UZG45" s="28"/>
      <c r="UZH45" s="28"/>
      <c r="UZI45" s="28"/>
      <c r="UZJ45" s="28"/>
      <c r="UZK45" s="28"/>
      <c r="UZL45" s="28"/>
      <c r="UZM45" s="28"/>
      <c r="UZN45" s="28"/>
      <c r="UZO45" s="28"/>
      <c r="UZP45" s="28"/>
      <c r="UZQ45" s="28"/>
      <c r="UZR45" s="28"/>
      <c r="UZS45" s="28"/>
      <c r="UZT45" s="28"/>
      <c r="UZU45" s="28"/>
      <c r="UZV45" s="28"/>
      <c r="UZW45" s="28"/>
      <c r="UZX45" s="28"/>
      <c r="UZY45" s="28"/>
      <c r="UZZ45" s="28"/>
      <c r="VAA45" s="28"/>
      <c r="VAB45" s="28"/>
      <c r="VAC45" s="28"/>
      <c r="VAD45" s="28"/>
      <c r="VAE45" s="28"/>
      <c r="VAF45" s="28"/>
      <c r="VAG45" s="28"/>
      <c r="VAH45" s="28"/>
      <c r="VAI45" s="28"/>
      <c r="VAJ45" s="28"/>
      <c r="VAK45" s="28"/>
      <c r="VAL45" s="28"/>
      <c r="VAM45" s="28"/>
      <c r="VAN45" s="28"/>
      <c r="VAO45" s="28"/>
      <c r="VAP45" s="28"/>
      <c r="VAQ45" s="28"/>
      <c r="VAR45" s="28"/>
      <c r="VAS45" s="28"/>
      <c r="VAT45" s="28"/>
      <c r="VAU45" s="28"/>
      <c r="VAV45" s="28"/>
      <c r="VAW45" s="28"/>
      <c r="VAX45" s="28"/>
      <c r="VAY45" s="28"/>
      <c r="VAZ45" s="28"/>
      <c r="VBA45" s="28"/>
      <c r="VBB45" s="28"/>
      <c r="VBC45" s="28"/>
      <c r="VBD45" s="28"/>
      <c r="VBE45" s="28"/>
      <c r="VBF45" s="28"/>
      <c r="VBG45" s="28"/>
      <c r="VBH45" s="28"/>
      <c r="VBI45" s="28"/>
      <c r="VBJ45" s="28"/>
      <c r="VBK45" s="28"/>
      <c r="VBL45" s="28"/>
      <c r="VBM45" s="28"/>
      <c r="VBN45" s="28"/>
      <c r="VBO45" s="28"/>
      <c r="VBP45" s="28"/>
      <c r="VBQ45" s="28"/>
      <c r="VBR45" s="28"/>
      <c r="VBS45" s="28"/>
      <c r="VBT45" s="28"/>
      <c r="VBU45" s="28"/>
      <c r="VBV45" s="28"/>
      <c r="VBW45" s="28"/>
      <c r="VBX45" s="28"/>
      <c r="VBY45" s="28"/>
      <c r="VBZ45" s="28"/>
      <c r="VCA45" s="28"/>
      <c r="VCB45" s="28"/>
      <c r="VCC45" s="28"/>
      <c r="VCD45" s="28"/>
      <c r="VCE45" s="28"/>
      <c r="VCF45" s="28"/>
      <c r="VCG45" s="28"/>
      <c r="VCH45" s="28"/>
      <c r="VCI45" s="28"/>
      <c r="VCJ45" s="28"/>
      <c r="VCK45" s="28"/>
      <c r="VCL45" s="28"/>
      <c r="VCM45" s="28"/>
      <c r="VCN45" s="28"/>
      <c r="VCO45" s="28"/>
      <c r="VCP45" s="28"/>
      <c r="VCQ45" s="28"/>
      <c r="VCR45" s="28"/>
      <c r="VCS45" s="28"/>
      <c r="VCT45" s="28"/>
      <c r="VCU45" s="28"/>
      <c r="VCV45" s="28"/>
      <c r="VCW45" s="28"/>
      <c r="VCX45" s="28"/>
      <c r="VCY45" s="28"/>
      <c r="VCZ45" s="28"/>
      <c r="VDA45" s="28"/>
      <c r="VDB45" s="28"/>
      <c r="VDC45" s="28"/>
      <c r="VDD45" s="28"/>
      <c r="VDE45" s="28"/>
      <c r="VDF45" s="28"/>
      <c r="VDG45" s="28"/>
      <c r="VDH45" s="28"/>
      <c r="VDI45" s="28"/>
      <c r="VDJ45" s="28"/>
      <c r="VDK45" s="28"/>
      <c r="VDL45" s="28"/>
      <c r="VDM45" s="28"/>
      <c r="VDN45" s="28"/>
      <c r="VDO45" s="28"/>
      <c r="VDP45" s="28"/>
      <c r="VDQ45" s="28"/>
      <c r="VDR45" s="28"/>
      <c r="VDS45" s="28"/>
      <c r="VDT45" s="28"/>
      <c r="VDU45" s="28"/>
      <c r="VDV45" s="28"/>
      <c r="VDW45" s="28"/>
      <c r="VDX45" s="28"/>
      <c r="VDY45" s="28"/>
      <c r="VDZ45" s="28"/>
      <c r="VEA45" s="28"/>
      <c r="VEB45" s="28"/>
      <c r="VEC45" s="28"/>
      <c r="VED45" s="28"/>
      <c r="VEE45" s="28"/>
      <c r="VEF45" s="28"/>
      <c r="VEG45" s="28"/>
      <c r="VEH45" s="28"/>
      <c r="VEI45" s="28"/>
      <c r="VEJ45" s="28"/>
      <c r="VEK45" s="28"/>
      <c r="VEL45" s="28"/>
      <c r="VEM45" s="28"/>
      <c r="VEN45" s="28"/>
      <c r="VEO45" s="28"/>
      <c r="VEP45" s="28"/>
      <c r="VEQ45" s="28"/>
      <c r="VER45" s="28"/>
      <c r="VES45" s="28"/>
      <c r="VET45" s="28"/>
      <c r="VEU45" s="28"/>
      <c r="VEV45" s="28"/>
      <c r="VEW45" s="28"/>
      <c r="VEX45" s="28"/>
      <c r="VEY45" s="28"/>
      <c r="VEZ45" s="28"/>
      <c r="VFA45" s="28"/>
      <c r="VFB45" s="28"/>
      <c r="VFC45" s="28"/>
      <c r="VFD45" s="28"/>
      <c r="VFE45" s="28"/>
      <c r="VFF45" s="28"/>
      <c r="VFG45" s="28"/>
      <c r="VFH45" s="28"/>
      <c r="VFI45" s="28"/>
      <c r="VFJ45" s="28"/>
      <c r="VFK45" s="28"/>
      <c r="VFL45" s="28"/>
      <c r="VFM45" s="28"/>
      <c r="VFN45" s="28"/>
      <c r="VFO45" s="28"/>
      <c r="VFP45" s="28"/>
      <c r="VFQ45" s="28"/>
      <c r="VFR45" s="28"/>
      <c r="VFS45" s="28"/>
      <c r="VFT45" s="28"/>
      <c r="VFU45" s="28"/>
      <c r="VFV45" s="28"/>
      <c r="VFW45" s="28"/>
      <c r="VFX45" s="28"/>
      <c r="VFY45" s="28"/>
      <c r="VFZ45" s="28"/>
      <c r="VGA45" s="28"/>
      <c r="VGB45" s="28"/>
      <c r="VGC45" s="28"/>
      <c r="VGD45" s="28"/>
      <c r="VGE45" s="28"/>
      <c r="VGF45" s="28"/>
      <c r="VGG45" s="28"/>
      <c r="VGH45" s="28"/>
      <c r="VGI45" s="28"/>
      <c r="VGJ45" s="28"/>
      <c r="VGK45" s="28"/>
      <c r="VGL45" s="28"/>
      <c r="VGM45" s="28"/>
      <c r="VGN45" s="28"/>
      <c r="VGO45" s="28"/>
      <c r="VGP45" s="28"/>
      <c r="VGQ45" s="28"/>
      <c r="VGR45" s="28"/>
      <c r="VGS45" s="28"/>
      <c r="VGT45" s="28"/>
      <c r="VGU45" s="28"/>
      <c r="VGV45" s="28"/>
      <c r="VGW45" s="28"/>
      <c r="VGX45" s="28"/>
      <c r="VGY45" s="28"/>
      <c r="VGZ45" s="28"/>
      <c r="VHA45" s="28"/>
      <c r="VHB45" s="28"/>
      <c r="VHC45" s="28"/>
      <c r="VHD45" s="28"/>
      <c r="VHE45" s="28"/>
      <c r="VHF45" s="28"/>
      <c r="VHG45" s="28"/>
      <c r="VHH45" s="28"/>
      <c r="VHI45" s="28"/>
      <c r="VHJ45" s="28"/>
      <c r="VHK45" s="28"/>
      <c r="VHL45" s="28"/>
      <c r="VHM45" s="28"/>
      <c r="VHN45" s="28"/>
      <c r="VHO45" s="28"/>
      <c r="VHP45" s="28"/>
      <c r="VHQ45" s="28"/>
      <c r="VHR45" s="28"/>
      <c r="VHS45" s="28"/>
      <c r="VHT45" s="28"/>
      <c r="VHU45" s="28"/>
      <c r="VHV45" s="28"/>
      <c r="VHW45" s="28"/>
      <c r="VHX45" s="28"/>
      <c r="VHY45" s="28"/>
      <c r="VHZ45" s="28"/>
      <c r="VIA45" s="28"/>
      <c r="VIB45" s="28"/>
      <c r="VIC45" s="28"/>
      <c r="VID45" s="28"/>
      <c r="VIE45" s="28"/>
      <c r="VIF45" s="28"/>
      <c r="VIG45" s="28"/>
      <c r="VIH45" s="28"/>
      <c r="VII45" s="28"/>
      <c r="VIJ45" s="28"/>
      <c r="VIK45" s="28"/>
      <c r="VIL45" s="28"/>
      <c r="VIM45" s="28"/>
      <c r="VIN45" s="28"/>
      <c r="VIO45" s="28"/>
      <c r="VIP45" s="28"/>
      <c r="VIQ45" s="28"/>
      <c r="VIR45" s="28"/>
      <c r="VIS45" s="28"/>
      <c r="VIT45" s="28"/>
      <c r="VIU45" s="28"/>
      <c r="VIV45" s="28"/>
      <c r="VIW45" s="28"/>
      <c r="VIX45" s="28"/>
      <c r="VIY45" s="28"/>
      <c r="VIZ45" s="28"/>
      <c r="VJA45" s="28"/>
      <c r="VJB45" s="28"/>
      <c r="VJC45" s="28"/>
      <c r="VJD45" s="28"/>
      <c r="VJE45" s="28"/>
      <c r="VJF45" s="28"/>
      <c r="VJG45" s="28"/>
      <c r="VJH45" s="28"/>
      <c r="VJI45" s="28"/>
      <c r="VJJ45" s="28"/>
      <c r="VJK45" s="28"/>
      <c r="VJL45" s="28"/>
      <c r="VJM45" s="28"/>
      <c r="VJN45" s="28"/>
      <c r="VJO45" s="28"/>
      <c r="VJP45" s="28"/>
      <c r="VJQ45" s="28"/>
      <c r="VJR45" s="28"/>
      <c r="VJS45" s="28"/>
      <c r="VJT45" s="28"/>
      <c r="VJU45" s="28"/>
      <c r="VJV45" s="28"/>
      <c r="VJW45" s="28"/>
      <c r="VJX45" s="28"/>
      <c r="VJY45" s="28"/>
      <c r="VJZ45" s="28"/>
      <c r="VKA45" s="28"/>
      <c r="VKB45" s="28"/>
      <c r="VKC45" s="28"/>
      <c r="VKD45" s="28"/>
      <c r="VKE45" s="28"/>
      <c r="VKF45" s="28"/>
      <c r="VKG45" s="28"/>
      <c r="VKH45" s="28"/>
      <c r="VKI45" s="28"/>
      <c r="VKJ45" s="28"/>
      <c r="VKK45" s="28"/>
      <c r="VKL45" s="28"/>
      <c r="VKM45" s="28"/>
      <c r="VKN45" s="28"/>
      <c r="VKO45" s="28"/>
      <c r="VKP45" s="28"/>
      <c r="VKQ45" s="28"/>
      <c r="VKR45" s="28"/>
      <c r="VKS45" s="28"/>
      <c r="VKT45" s="28"/>
      <c r="VKU45" s="28"/>
      <c r="VKV45" s="28"/>
      <c r="VKW45" s="28"/>
      <c r="VKX45" s="28"/>
      <c r="VKY45" s="28"/>
      <c r="VKZ45" s="28"/>
      <c r="VLA45" s="28"/>
      <c r="VLB45" s="28"/>
      <c r="VLC45" s="28"/>
      <c r="VLD45" s="28"/>
      <c r="VLE45" s="28"/>
      <c r="VLF45" s="28"/>
      <c r="VLG45" s="28"/>
      <c r="VLH45" s="28"/>
      <c r="VLI45" s="28"/>
      <c r="VLJ45" s="28"/>
      <c r="VLK45" s="28"/>
      <c r="VLL45" s="28"/>
      <c r="VLM45" s="28"/>
      <c r="VLN45" s="28"/>
      <c r="VLO45" s="28"/>
      <c r="VLP45" s="28"/>
      <c r="VLQ45" s="28"/>
      <c r="VLR45" s="28"/>
      <c r="VLS45" s="28"/>
      <c r="VLT45" s="28"/>
      <c r="VLU45" s="28"/>
      <c r="VLV45" s="28"/>
      <c r="VLW45" s="28"/>
      <c r="VLX45" s="28"/>
      <c r="VLY45" s="28"/>
      <c r="VLZ45" s="28"/>
      <c r="VMA45" s="28"/>
      <c r="VMB45" s="28"/>
      <c r="VMC45" s="28"/>
      <c r="VMD45" s="28"/>
      <c r="VME45" s="28"/>
      <c r="VMF45" s="28"/>
      <c r="VMG45" s="28"/>
      <c r="VMH45" s="28"/>
      <c r="VMI45" s="28"/>
      <c r="VMJ45" s="28"/>
      <c r="VMK45" s="28"/>
      <c r="VML45" s="28"/>
      <c r="VMM45" s="28"/>
      <c r="VMN45" s="28"/>
      <c r="VMO45" s="28"/>
      <c r="VMP45" s="28"/>
      <c r="VMQ45" s="28"/>
      <c r="VMR45" s="28"/>
      <c r="VMS45" s="28"/>
      <c r="VMT45" s="28"/>
      <c r="VMU45" s="28"/>
      <c r="VMV45" s="28"/>
      <c r="VMW45" s="28"/>
      <c r="VMX45" s="28"/>
      <c r="VMY45" s="28"/>
      <c r="VMZ45" s="28"/>
      <c r="VNA45" s="28"/>
      <c r="VNB45" s="28"/>
      <c r="VNC45" s="28"/>
      <c r="VND45" s="28"/>
      <c r="VNE45" s="28"/>
      <c r="VNF45" s="28"/>
      <c r="VNG45" s="28"/>
      <c r="VNH45" s="28"/>
      <c r="VNI45" s="28"/>
      <c r="VNJ45" s="28"/>
      <c r="VNK45" s="28"/>
      <c r="VNL45" s="28"/>
      <c r="VNM45" s="28"/>
      <c r="VNN45" s="28"/>
      <c r="VNO45" s="28"/>
      <c r="VNP45" s="28"/>
      <c r="VNQ45" s="28"/>
      <c r="VNR45" s="28"/>
      <c r="VNS45" s="28"/>
      <c r="VNT45" s="28"/>
      <c r="VNU45" s="28"/>
      <c r="VNV45" s="28"/>
      <c r="VNW45" s="28"/>
      <c r="VNX45" s="28"/>
      <c r="VNY45" s="28"/>
      <c r="VNZ45" s="28"/>
      <c r="VOA45" s="28"/>
      <c r="VOB45" s="28"/>
      <c r="VOC45" s="28"/>
      <c r="VOD45" s="28"/>
      <c r="VOE45" s="28"/>
      <c r="VOF45" s="28"/>
      <c r="VOG45" s="28"/>
      <c r="VOH45" s="28"/>
      <c r="VOI45" s="28"/>
      <c r="VOJ45" s="28"/>
      <c r="VOK45" s="28"/>
      <c r="VOL45" s="28"/>
      <c r="VOM45" s="28"/>
      <c r="VON45" s="28"/>
      <c r="VOO45" s="28"/>
      <c r="VOP45" s="28"/>
      <c r="VOQ45" s="28"/>
      <c r="VOR45" s="28"/>
      <c r="VOS45" s="28"/>
      <c r="VOT45" s="28"/>
      <c r="VOU45" s="28"/>
      <c r="VOV45" s="28"/>
      <c r="VOW45" s="28"/>
      <c r="VOX45" s="28"/>
      <c r="VOY45" s="28"/>
      <c r="VOZ45" s="28"/>
      <c r="VPA45" s="28"/>
      <c r="VPB45" s="28"/>
      <c r="VPC45" s="28"/>
      <c r="VPD45" s="28"/>
      <c r="VPE45" s="28"/>
      <c r="VPF45" s="28"/>
      <c r="VPG45" s="28"/>
      <c r="VPH45" s="28"/>
      <c r="VPI45" s="28"/>
      <c r="VPJ45" s="28"/>
      <c r="VPK45" s="28"/>
      <c r="VPL45" s="28"/>
      <c r="VPM45" s="28"/>
      <c r="VPN45" s="28"/>
      <c r="VPO45" s="28"/>
      <c r="VPP45" s="28"/>
      <c r="VPQ45" s="28"/>
      <c r="VPR45" s="28"/>
      <c r="VPS45" s="28"/>
      <c r="VPT45" s="28"/>
      <c r="VPU45" s="28"/>
      <c r="VPV45" s="28"/>
      <c r="VPW45" s="28"/>
      <c r="VPX45" s="28"/>
      <c r="VPY45" s="28"/>
      <c r="VPZ45" s="28"/>
      <c r="VQA45" s="28"/>
      <c r="VQB45" s="28"/>
      <c r="VQC45" s="28"/>
      <c r="VQD45" s="28"/>
      <c r="VQE45" s="28"/>
      <c r="VQF45" s="28"/>
      <c r="VQG45" s="28"/>
      <c r="VQH45" s="28"/>
      <c r="VQI45" s="28"/>
      <c r="VQJ45" s="28"/>
      <c r="VQK45" s="28"/>
      <c r="VQL45" s="28"/>
      <c r="VQM45" s="28"/>
      <c r="VQN45" s="28"/>
      <c r="VQO45" s="28"/>
      <c r="VQP45" s="28"/>
      <c r="VQQ45" s="28"/>
      <c r="VQR45" s="28"/>
      <c r="VQS45" s="28"/>
      <c r="VQT45" s="28"/>
      <c r="VQU45" s="28"/>
      <c r="VQV45" s="28"/>
      <c r="VQW45" s="28"/>
      <c r="VQX45" s="28"/>
      <c r="VQY45" s="28"/>
      <c r="VQZ45" s="28"/>
      <c r="VRA45" s="28"/>
      <c r="VRB45" s="28"/>
      <c r="VRC45" s="28"/>
      <c r="VRD45" s="28"/>
      <c r="VRE45" s="28"/>
      <c r="VRF45" s="28"/>
      <c r="VRG45" s="28"/>
      <c r="VRH45" s="28"/>
      <c r="VRI45" s="28"/>
      <c r="VRJ45" s="28"/>
      <c r="VRK45" s="28"/>
      <c r="VRL45" s="28"/>
      <c r="VRM45" s="28"/>
      <c r="VRN45" s="28"/>
      <c r="VRO45" s="28"/>
      <c r="VRP45" s="28"/>
      <c r="VRQ45" s="28"/>
      <c r="VRR45" s="28"/>
      <c r="VRS45" s="28"/>
      <c r="VRT45" s="28"/>
      <c r="VRU45" s="28"/>
      <c r="VRV45" s="28"/>
      <c r="VRW45" s="28"/>
      <c r="VRX45" s="28"/>
      <c r="VRY45" s="28"/>
      <c r="VRZ45" s="28"/>
      <c r="VSA45" s="28"/>
      <c r="VSB45" s="28"/>
      <c r="VSC45" s="28"/>
      <c r="VSD45" s="28"/>
      <c r="VSE45" s="28"/>
      <c r="VSF45" s="28"/>
      <c r="VSG45" s="28"/>
      <c r="VSH45" s="28"/>
      <c r="VSI45" s="28"/>
      <c r="VSJ45" s="28"/>
      <c r="VSK45" s="28"/>
      <c r="VSL45" s="28"/>
      <c r="VSM45" s="28"/>
      <c r="VSN45" s="28"/>
      <c r="VSO45" s="28"/>
      <c r="VSP45" s="28"/>
      <c r="VSQ45" s="28"/>
      <c r="VSR45" s="28"/>
      <c r="VSS45" s="28"/>
      <c r="VST45" s="28"/>
      <c r="VSU45" s="28"/>
      <c r="VSV45" s="28"/>
      <c r="VSW45" s="28"/>
      <c r="VSX45" s="28"/>
      <c r="VSY45" s="28"/>
      <c r="VSZ45" s="28"/>
      <c r="VTA45" s="28"/>
      <c r="VTB45" s="28"/>
      <c r="VTC45" s="28"/>
      <c r="VTD45" s="28"/>
      <c r="VTE45" s="28"/>
      <c r="VTF45" s="28"/>
      <c r="VTG45" s="28"/>
      <c r="VTH45" s="28"/>
      <c r="VTI45" s="28"/>
      <c r="VTJ45" s="28"/>
      <c r="VTK45" s="28"/>
      <c r="VTL45" s="28"/>
      <c r="VTM45" s="28"/>
      <c r="VTN45" s="28"/>
      <c r="VTO45" s="28"/>
      <c r="VTP45" s="28"/>
      <c r="VTQ45" s="28"/>
      <c r="VTR45" s="28"/>
      <c r="VTS45" s="28"/>
      <c r="VTT45" s="28"/>
      <c r="VTU45" s="28"/>
      <c r="VTV45" s="28"/>
      <c r="VTW45" s="28"/>
      <c r="VTX45" s="28"/>
      <c r="VTY45" s="28"/>
      <c r="VTZ45" s="28"/>
      <c r="VUA45" s="28"/>
      <c r="VUB45" s="28"/>
      <c r="VUC45" s="28"/>
      <c r="VUD45" s="28"/>
      <c r="VUE45" s="28"/>
      <c r="VUF45" s="28"/>
      <c r="VUG45" s="28"/>
      <c r="VUH45" s="28"/>
      <c r="VUI45" s="28"/>
      <c r="VUJ45" s="28"/>
      <c r="VUK45" s="28"/>
      <c r="VUL45" s="28"/>
      <c r="VUM45" s="28"/>
      <c r="VUN45" s="28"/>
      <c r="VUO45" s="28"/>
      <c r="VUP45" s="28"/>
      <c r="VUQ45" s="28"/>
      <c r="VUR45" s="28"/>
      <c r="VUS45" s="28"/>
      <c r="VUT45" s="28"/>
      <c r="VUU45" s="28"/>
      <c r="VUV45" s="28"/>
      <c r="VUW45" s="28"/>
      <c r="VUX45" s="28"/>
      <c r="VUY45" s="28"/>
      <c r="VUZ45" s="28"/>
      <c r="VVA45" s="28"/>
      <c r="VVB45" s="28"/>
      <c r="VVC45" s="28"/>
      <c r="VVD45" s="28"/>
      <c r="VVE45" s="28"/>
      <c r="VVF45" s="28"/>
      <c r="VVG45" s="28"/>
      <c r="VVH45" s="28"/>
      <c r="VVI45" s="28"/>
      <c r="VVJ45" s="28"/>
      <c r="VVK45" s="28"/>
      <c r="VVL45" s="28"/>
      <c r="VVM45" s="28"/>
      <c r="VVN45" s="28"/>
      <c r="VVO45" s="28"/>
      <c r="VVP45" s="28"/>
      <c r="VVQ45" s="28"/>
      <c r="VVR45" s="28"/>
      <c r="VVS45" s="28"/>
      <c r="VVT45" s="28"/>
      <c r="VVU45" s="28"/>
      <c r="VVV45" s="28"/>
      <c r="VVW45" s="28"/>
      <c r="VVX45" s="28"/>
      <c r="VVY45" s="28"/>
      <c r="VVZ45" s="28"/>
      <c r="VWA45" s="28"/>
      <c r="VWB45" s="28"/>
      <c r="VWC45" s="28"/>
      <c r="VWD45" s="28"/>
      <c r="VWE45" s="28"/>
      <c r="VWF45" s="28"/>
      <c r="VWG45" s="28"/>
      <c r="VWH45" s="28"/>
      <c r="VWI45" s="28"/>
      <c r="VWJ45" s="28"/>
      <c r="VWK45" s="28"/>
      <c r="VWL45" s="28"/>
      <c r="VWM45" s="28"/>
      <c r="VWN45" s="28"/>
      <c r="VWO45" s="28"/>
      <c r="VWP45" s="28"/>
      <c r="VWQ45" s="28"/>
      <c r="VWR45" s="28"/>
      <c r="VWS45" s="28"/>
      <c r="VWT45" s="28"/>
      <c r="VWU45" s="28"/>
      <c r="VWV45" s="28"/>
      <c r="VWW45" s="28"/>
      <c r="VWX45" s="28"/>
      <c r="VWY45" s="28"/>
      <c r="VWZ45" s="28"/>
      <c r="VXA45" s="28"/>
      <c r="VXB45" s="28"/>
      <c r="VXC45" s="28"/>
      <c r="VXD45" s="28"/>
      <c r="VXE45" s="28"/>
      <c r="VXF45" s="28"/>
      <c r="VXG45" s="28"/>
      <c r="VXH45" s="28"/>
      <c r="VXI45" s="28"/>
      <c r="VXJ45" s="28"/>
      <c r="VXK45" s="28"/>
      <c r="VXL45" s="28"/>
      <c r="VXM45" s="28"/>
      <c r="VXN45" s="28"/>
      <c r="VXO45" s="28"/>
      <c r="VXP45" s="28"/>
      <c r="VXQ45" s="28"/>
      <c r="VXR45" s="28"/>
      <c r="VXS45" s="28"/>
      <c r="VXT45" s="28"/>
      <c r="VXU45" s="28"/>
      <c r="VXV45" s="28"/>
      <c r="VXW45" s="28"/>
      <c r="VXX45" s="28"/>
      <c r="VXY45" s="28"/>
      <c r="VXZ45" s="28"/>
      <c r="VYA45" s="28"/>
      <c r="VYB45" s="28"/>
      <c r="VYC45" s="28"/>
      <c r="VYD45" s="28"/>
      <c r="VYE45" s="28"/>
      <c r="VYF45" s="28"/>
      <c r="VYG45" s="28"/>
      <c r="VYH45" s="28"/>
      <c r="VYI45" s="28"/>
      <c r="VYJ45" s="28"/>
      <c r="VYK45" s="28"/>
      <c r="VYL45" s="28"/>
      <c r="VYM45" s="28"/>
      <c r="VYN45" s="28"/>
      <c r="VYO45" s="28"/>
      <c r="VYP45" s="28"/>
      <c r="VYQ45" s="28"/>
      <c r="VYR45" s="28"/>
      <c r="VYS45" s="28"/>
      <c r="VYT45" s="28"/>
      <c r="VYU45" s="28"/>
      <c r="VYV45" s="28"/>
      <c r="VYW45" s="28"/>
      <c r="VYX45" s="28"/>
      <c r="VYY45" s="28"/>
      <c r="VYZ45" s="28"/>
      <c r="VZA45" s="28"/>
      <c r="VZB45" s="28"/>
      <c r="VZC45" s="28"/>
      <c r="VZD45" s="28"/>
      <c r="VZE45" s="28"/>
      <c r="VZF45" s="28"/>
      <c r="VZG45" s="28"/>
      <c r="VZH45" s="28"/>
      <c r="VZI45" s="28"/>
      <c r="VZJ45" s="28"/>
      <c r="VZK45" s="28"/>
      <c r="VZL45" s="28"/>
      <c r="VZM45" s="28"/>
      <c r="VZN45" s="28"/>
      <c r="VZO45" s="28"/>
      <c r="VZP45" s="28"/>
      <c r="VZQ45" s="28"/>
      <c r="VZR45" s="28"/>
      <c r="VZS45" s="28"/>
      <c r="VZT45" s="28"/>
      <c r="VZU45" s="28"/>
      <c r="VZV45" s="28"/>
      <c r="VZW45" s="28"/>
      <c r="VZX45" s="28"/>
      <c r="VZY45" s="28"/>
      <c r="VZZ45" s="28"/>
      <c r="WAA45" s="28"/>
      <c r="WAB45" s="28"/>
      <c r="WAC45" s="28"/>
      <c r="WAD45" s="28"/>
      <c r="WAE45" s="28"/>
      <c r="WAF45" s="28"/>
      <c r="WAG45" s="28"/>
      <c r="WAH45" s="28"/>
      <c r="WAI45" s="28"/>
      <c r="WAJ45" s="28"/>
      <c r="WAK45" s="28"/>
      <c r="WAL45" s="28"/>
      <c r="WAM45" s="28"/>
      <c r="WAN45" s="28"/>
      <c r="WAO45" s="28"/>
      <c r="WAP45" s="28"/>
      <c r="WAQ45" s="28"/>
      <c r="WAR45" s="28"/>
      <c r="WAS45" s="28"/>
      <c r="WAT45" s="28"/>
      <c r="WAU45" s="28"/>
      <c r="WAV45" s="28"/>
      <c r="WAW45" s="28"/>
      <c r="WAX45" s="28"/>
      <c r="WAY45" s="28"/>
      <c r="WAZ45" s="28"/>
      <c r="WBA45" s="28"/>
      <c r="WBB45" s="28"/>
      <c r="WBC45" s="28"/>
      <c r="WBD45" s="28"/>
      <c r="WBE45" s="28"/>
      <c r="WBF45" s="28"/>
      <c r="WBG45" s="28"/>
      <c r="WBH45" s="28"/>
      <c r="WBI45" s="28"/>
      <c r="WBJ45" s="28"/>
      <c r="WBK45" s="28"/>
      <c r="WBL45" s="28"/>
      <c r="WBM45" s="28"/>
      <c r="WBN45" s="28"/>
      <c r="WBO45" s="28"/>
      <c r="WBP45" s="28"/>
      <c r="WBQ45" s="28"/>
      <c r="WBR45" s="28"/>
      <c r="WBS45" s="28"/>
      <c r="WBT45" s="28"/>
      <c r="WBU45" s="28"/>
      <c r="WBV45" s="28"/>
      <c r="WBW45" s="28"/>
      <c r="WBX45" s="28"/>
      <c r="WBY45" s="28"/>
      <c r="WBZ45" s="28"/>
      <c r="WCA45" s="28"/>
      <c r="WCB45" s="28"/>
      <c r="WCC45" s="28"/>
      <c r="WCD45" s="28"/>
      <c r="WCE45" s="28"/>
      <c r="WCF45" s="28"/>
      <c r="WCG45" s="28"/>
      <c r="WCH45" s="28"/>
      <c r="WCI45" s="28"/>
      <c r="WCJ45" s="28"/>
      <c r="WCK45" s="28"/>
      <c r="WCL45" s="28"/>
      <c r="WCM45" s="28"/>
      <c r="WCN45" s="28"/>
      <c r="WCO45" s="28"/>
      <c r="WCP45" s="28"/>
      <c r="WCQ45" s="28"/>
      <c r="WCR45" s="28"/>
      <c r="WCS45" s="28"/>
      <c r="WCT45" s="28"/>
      <c r="WCU45" s="28"/>
      <c r="WCV45" s="28"/>
      <c r="WCW45" s="28"/>
      <c r="WCX45" s="28"/>
      <c r="WCY45" s="28"/>
      <c r="WCZ45" s="28"/>
      <c r="WDA45" s="28"/>
      <c r="WDB45" s="28"/>
      <c r="WDC45" s="28"/>
      <c r="WDD45" s="28"/>
      <c r="WDE45" s="28"/>
      <c r="WDF45" s="28"/>
      <c r="WDG45" s="28"/>
      <c r="WDH45" s="28"/>
      <c r="WDI45" s="28"/>
      <c r="WDJ45" s="28"/>
      <c r="WDK45" s="28"/>
      <c r="WDL45" s="28"/>
      <c r="WDM45" s="28"/>
      <c r="WDN45" s="28"/>
      <c r="WDO45" s="28"/>
      <c r="WDP45" s="28"/>
      <c r="WDQ45" s="28"/>
      <c r="WDR45" s="28"/>
      <c r="WDS45" s="28"/>
      <c r="WDT45" s="28"/>
      <c r="WDU45" s="28"/>
      <c r="WDV45" s="28"/>
      <c r="WDW45" s="28"/>
      <c r="WDX45" s="28"/>
      <c r="WDY45" s="28"/>
      <c r="WDZ45" s="28"/>
      <c r="WEA45" s="28"/>
      <c r="WEB45" s="28"/>
      <c r="WEC45" s="28"/>
      <c r="WED45" s="28"/>
      <c r="WEE45" s="28"/>
      <c r="WEF45" s="28"/>
      <c r="WEG45" s="28"/>
      <c r="WEH45" s="28"/>
      <c r="WEI45" s="28"/>
      <c r="WEJ45" s="28"/>
      <c r="WEK45" s="28"/>
      <c r="WEL45" s="28"/>
      <c r="WEM45" s="28"/>
      <c r="WEN45" s="28"/>
      <c r="WEO45" s="28"/>
      <c r="WEP45" s="28"/>
      <c r="WEQ45" s="28"/>
      <c r="WER45" s="28"/>
      <c r="WES45" s="28"/>
      <c r="WET45" s="28"/>
      <c r="WEU45" s="28"/>
      <c r="WEV45" s="28"/>
      <c r="WEW45" s="28"/>
      <c r="WEX45" s="28"/>
      <c r="WEY45" s="28"/>
      <c r="WEZ45" s="28"/>
      <c r="WFA45" s="28"/>
      <c r="WFB45" s="28"/>
      <c r="WFC45" s="28"/>
      <c r="WFD45" s="28"/>
      <c r="WFE45" s="28"/>
      <c r="WFF45" s="28"/>
      <c r="WFG45" s="28"/>
      <c r="WFH45" s="28"/>
      <c r="WFI45" s="28"/>
      <c r="WFJ45" s="28"/>
      <c r="WFK45" s="28"/>
      <c r="WFL45" s="28"/>
      <c r="WFM45" s="28"/>
      <c r="WFN45" s="28"/>
      <c r="WFO45" s="28"/>
      <c r="WFP45" s="28"/>
      <c r="WFQ45" s="28"/>
      <c r="WFR45" s="28"/>
      <c r="WFS45" s="28"/>
      <c r="WFT45" s="28"/>
      <c r="WFU45" s="28"/>
      <c r="WFV45" s="28"/>
      <c r="WFW45" s="28"/>
      <c r="WFX45" s="28"/>
      <c r="WFY45" s="28"/>
      <c r="WFZ45" s="28"/>
      <c r="WGA45" s="28"/>
      <c r="WGB45" s="28"/>
      <c r="WGC45" s="28"/>
      <c r="WGD45" s="28"/>
      <c r="WGE45" s="28"/>
      <c r="WGF45" s="28"/>
      <c r="WGG45" s="28"/>
      <c r="WGH45" s="28"/>
      <c r="WGI45" s="28"/>
      <c r="WGJ45" s="28"/>
      <c r="WGK45" s="28"/>
      <c r="WGL45" s="28"/>
      <c r="WGM45" s="28"/>
      <c r="WGN45" s="28"/>
      <c r="WGO45" s="28"/>
      <c r="WGP45" s="28"/>
      <c r="WGQ45" s="28"/>
      <c r="WGR45" s="28"/>
      <c r="WGS45" s="28"/>
      <c r="WGT45" s="28"/>
      <c r="WGU45" s="28"/>
      <c r="WGV45" s="28"/>
      <c r="WGW45" s="28"/>
      <c r="WGX45" s="28"/>
      <c r="WGY45" s="28"/>
      <c r="WGZ45" s="28"/>
      <c r="WHA45" s="28"/>
      <c r="WHB45" s="28"/>
      <c r="WHC45" s="28"/>
      <c r="WHD45" s="28"/>
      <c r="WHE45" s="28"/>
      <c r="WHF45" s="28"/>
      <c r="WHG45" s="28"/>
      <c r="WHH45" s="28"/>
      <c r="WHI45" s="28"/>
      <c r="WHJ45" s="28"/>
      <c r="WHK45" s="28"/>
      <c r="WHL45" s="28"/>
      <c r="WHM45" s="28"/>
      <c r="WHN45" s="28"/>
      <c r="WHO45" s="28"/>
      <c r="WHP45" s="28"/>
      <c r="WHQ45" s="28"/>
      <c r="WHR45" s="28"/>
      <c r="WHS45" s="28"/>
      <c r="WHT45" s="28"/>
      <c r="WHU45" s="28"/>
      <c r="WHV45" s="28"/>
      <c r="WHW45" s="28"/>
      <c r="WHX45" s="28"/>
      <c r="WHY45" s="28"/>
      <c r="WHZ45" s="28"/>
      <c r="WIA45" s="28"/>
      <c r="WIB45" s="28"/>
      <c r="WIC45" s="28"/>
      <c r="WID45" s="28"/>
      <c r="WIE45" s="28"/>
      <c r="WIF45" s="28"/>
      <c r="WIG45" s="28"/>
      <c r="WIH45" s="28"/>
      <c r="WII45" s="28"/>
      <c r="WIJ45" s="28"/>
      <c r="WIK45" s="28"/>
      <c r="WIL45" s="28"/>
      <c r="WIM45" s="28"/>
      <c r="WIN45" s="28"/>
      <c r="WIO45" s="28"/>
      <c r="WIP45" s="28"/>
      <c r="WIQ45" s="28"/>
      <c r="WIR45" s="28"/>
      <c r="WIS45" s="28"/>
      <c r="WIT45" s="28"/>
      <c r="WIU45" s="28"/>
      <c r="WIV45" s="28"/>
      <c r="WIW45" s="28"/>
      <c r="WIX45" s="28"/>
      <c r="WIY45" s="28"/>
      <c r="WIZ45" s="28"/>
      <c r="WJA45" s="28"/>
      <c r="WJB45" s="28"/>
      <c r="WJC45" s="28"/>
      <c r="WJD45" s="28"/>
      <c r="WJE45" s="28"/>
      <c r="WJF45" s="28"/>
      <c r="WJG45" s="28"/>
      <c r="WJH45" s="28"/>
      <c r="WJI45" s="28"/>
      <c r="WJJ45" s="28"/>
      <c r="WJK45" s="28"/>
      <c r="WJL45" s="28"/>
      <c r="WJM45" s="28"/>
      <c r="WJN45" s="28"/>
      <c r="WJO45" s="28"/>
      <c r="WJP45" s="28"/>
      <c r="WJQ45" s="28"/>
      <c r="WJR45" s="28"/>
      <c r="WJS45" s="28"/>
      <c r="WJT45" s="28"/>
      <c r="WJU45" s="28"/>
      <c r="WJV45" s="28"/>
      <c r="WJW45" s="28"/>
      <c r="WJX45" s="28"/>
      <c r="WJY45" s="28"/>
      <c r="WJZ45" s="28"/>
      <c r="WKA45" s="28"/>
      <c r="WKB45" s="28"/>
      <c r="WKC45" s="28"/>
      <c r="WKD45" s="28"/>
      <c r="WKE45" s="28"/>
      <c r="WKF45" s="28"/>
      <c r="WKG45" s="28"/>
      <c r="WKH45" s="28"/>
      <c r="WKI45" s="28"/>
      <c r="WKJ45" s="28"/>
      <c r="WKK45" s="28"/>
      <c r="WKL45" s="28"/>
      <c r="WKM45" s="28"/>
      <c r="WKN45" s="28"/>
      <c r="WKO45" s="28"/>
      <c r="WKP45" s="28"/>
      <c r="WKQ45" s="28"/>
      <c r="WKR45" s="28"/>
      <c r="WKS45" s="28"/>
      <c r="WKT45" s="28"/>
      <c r="WKU45" s="28"/>
      <c r="WKV45" s="28"/>
      <c r="WKW45" s="28"/>
      <c r="WKX45" s="28"/>
      <c r="WKY45" s="28"/>
      <c r="WKZ45" s="28"/>
      <c r="WLA45" s="28"/>
      <c r="WLB45" s="28"/>
      <c r="WLC45" s="28"/>
      <c r="WLD45" s="28"/>
      <c r="WLE45" s="28"/>
      <c r="WLF45" s="28"/>
      <c r="WLG45" s="28"/>
      <c r="WLH45" s="28"/>
      <c r="WLI45" s="28"/>
      <c r="WLJ45" s="28"/>
      <c r="WLK45" s="28"/>
      <c r="WLL45" s="28"/>
      <c r="WLM45" s="28"/>
      <c r="WLN45" s="28"/>
      <c r="WLO45" s="28"/>
      <c r="WLP45" s="28"/>
      <c r="WLQ45" s="28"/>
      <c r="WLR45" s="28"/>
      <c r="WLS45" s="28"/>
      <c r="WLT45" s="28"/>
      <c r="WLU45" s="28"/>
      <c r="WLV45" s="28"/>
      <c r="WLW45" s="28"/>
      <c r="WLX45" s="28"/>
      <c r="WLY45" s="28"/>
      <c r="WLZ45" s="28"/>
      <c r="WMA45" s="28"/>
      <c r="WMB45" s="28"/>
      <c r="WMC45" s="28"/>
      <c r="WMD45" s="28"/>
      <c r="WME45" s="28"/>
      <c r="WMF45" s="28"/>
      <c r="WMG45" s="28"/>
      <c r="WMH45" s="28"/>
      <c r="WMI45" s="28"/>
      <c r="WMJ45" s="28"/>
      <c r="WMK45" s="28"/>
      <c r="WML45" s="28"/>
      <c r="WMM45" s="28"/>
      <c r="WMN45" s="28"/>
      <c r="WMO45" s="28"/>
      <c r="WMP45" s="28"/>
      <c r="WMQ45" s="28"/>
      <c r="WMR45" s="28"/>
      <c r="WMS45" s="28"/>
      <c r="WMT45" s="28"/>
      <c r="WMU45" s="28"/>
      <c r="WMV45" s="28"/>
      <c r="WMW45" s="28"/>
      <c r="WMX45" s="28"/>
      <c r="WMY45" s="28"/>
      <c r="WMZ45" s="28"/>
      <c r="WNA45" s="28"/>
      <c r="WNB45" s="28"/>
      <c r="WNC45" s="28"/>
      <c r="WND45" s="28"/>
      <c r="WNE45" s="28"/>
      <c r="WNF45" s="28"/>
      <c r="WNG45" s="28"/>
      <c r="WNH45" s="28"/>
      <c r="WNI45" s="28"/>
      <c r="WNJ45" s="28"/>
      <c r="WNK45" s="28"/>
      <c r="WNL45" s="28"/>
      <c r="WNM45" s="28"/>
      <c r="WNN45" s="28"/>
      <c r="WNO45" s="28"/>
      <c r="WNP45" s="28"/>
      <c r="WNQ45" s="28"/>
      <c r="WNR45" s="28"/>
      <c r="WNS45" s="28"/>
      <c r="WNT45" s="28"/>
      <c r="WNU45" s="28"/>
      <c r="WNV45" s="28"/>
      <c r="WNW45" s="28"/>
      <c r="WNX45" s="28"/>
      <c r="WNY45" s="28"/>
      <c r="WNZ45" s="28"/>
      <c r="WOA45" s="28"/>
      <c r="WOB45" s="28"/>
      <c r="WOC45" s="28"/>
      <c r="WOD45" s="28"/>
      <c r="WOE45" s="28"/>
      <c r="WOF45" s="28"/>
      <c r="WOG45" s="28"/>
      <c r="WOH45" s="28"/>
      <c r="WOI45" s="28"/>
      <c r="WOJ45" s="28"/>
      <c r="WOK45" s="28"/>
      <c r="WOL45" s="28"/>
      <c r="WOM45" s="28"/>
      <c r="WON45" s="28"/>
      <c r="WOO45" s="28"/>
      <c r="WOP45" s="28"/>
      <c r="WOQ45" s="28"/>
      <c r="WOR45" s="28"/>
      <c r="WOS45" s="28"/>
      <c r="WOT45" s="28"/>
      <c r="WOU45" s="28"/>
      <c r="WOV45" s="28"/>
      <c r="WOW45" s="28"/>
      <c r="WOX45" s="28"/>
      <c r="WOY45" s="28"/>
      <c r="WOZ45" s="28"/>
      <c r="WPA45" s="28"/>
      <c r="WPB45" s="28"/>
      <c r="WPC45" s="28"/>
      <c r="WPD45" s="28"/>
      <c r="WPE45" s="28"/>
      <c r="WPF45" s="28"/>
      <c r="WPG45" s="28"/>
      <c r="WPH45" s="28"/>
      <c r="WPI45" s="28"/>
      <c r="WPJ45" s="28"/>
      <c r="WPK45" s="28"/>
      <c r="WPL45" s="28"/>
      <c r="WPM45" s="28"/>
      <c r="WPN45" s="28"/>
      <c r="WPO45" s="28"/>
      <c r="WPP45" s="28"/>
      <c r="WPQ45" s="28"/>
      <c r="WPR45" s="28"/>
      <c r="WPS45" s="28"/>
      <c r="WPT45" s="28"/>
      <c r="WPU45" s="28"/>
      <c r="WPV45" s="28"/>
      <c r="WPW45" s="28"/>
      <c r="WPX45" s="28"/>
      <c r="WPY45" s="28"/>
      <c r="WPZ45" s="28"/>
      <c r="WQA45" s="28"/>
      <c r="WQB45" s="28"/>
      <c r="WQC45" s="28"/>
      <c r="WQD45" s="28"/>
      <c r="WQE45" s="28"/>
      <c r="WQF45" s="28"/>
      <c r="WQG45" s="28"/>
      <c r="WQH45" s="28"/>
      <c r="WQI45" s="28"/>
      <c r="WQJ45" s="28"/>
      <c r="WQK45" s="28"/>
      <c r="WQL45" s="28"/>
      <c r="WQM45" s="28"/>
      <c r="WQN45" s="28"/>
      <c r="WQO45" s="28"/>
      <c r="WQP45" s="28"/>
      <c r="WQQ45" s="28"/>
      <c r="WQR45" s="28"/>
      <c r="WQS45" s="28"/>
      <c r="WQT45" s="28"/>
      <c r="WQU45" s="28"/>
      <c r="WQV45" s="28"/>
      <c r="WQW45" s="28"/>
      <c r="WQX45" s="28"/>
      <c r="WQY45" s="28"/>
      <c r="WQZ45" s="28"/>
      <c r="WRA45" s="28"/>
      <c r="WRB45" s="28"/>
      <c r="WRC45" s="28"/>
      <c r="WRD45" s="28"/>
      <c r="WRE45" s="28"/>
      <c r="WRF45" s="28"/>
      <c r="WRG45" s="28"/>
      <c r="WRH45" s="28"/>
      <c r="WRI45" s="28"/>
      <c r="WRJ45" s="28"/>
      <c r="WRK45" s="28"/>
      <c r="WRL45" s="28"/>
      <c r="WRM45" s="28"/>
      <c r="WRN45" s="28"/>
      <c r="WRO45" s="28"/>
      <c r="WRP45" s="28"/>
      <c r="WRQ45" s="28"/>
      <c r="WRR45" s="28"/>
      <c r="WRS45" s="28"/>
      <c r="WRT45" s="28"/>
      <c r="WRU45" s="28"/>
      <c r="WRV45" s="28"/>
      <c r="WRW45" s="28"/>
      <c r="WRX45" s="28"/>
      <c r="WRY45" s="28"/>
      <c r="WRZ45" s="28"/>
      <c r="WSA45" s="28"/>
      <c r="WSB45" s="28"/>
      <c r="WSC45" s="28"/>
      <c r="WSD45" s="28"/>
      <c r="WSE45" s="28"/>
      <c r="WSF45" s="28"/>
      <c r="WSG45" s="28"/>
      <c r="WSH45" s="28"/>
      <c r="WSI45" s="28"/>
      <c r="WSJ45" s="28"/>
      <c r="WSK45" s="28"/>
      <c r="WSL45" s="28"/>
      <c r="WSM45" s="28"/>
      <c r="WSN45" s="28"/>
      <c r="WSO45" s="28"/>
      <c r="WSP45" s="28"/>
      <c r="WSQ45" s="28"/>
      <c r="WSR45" s="28"/>
      <c r="WSS45" s="28"/>
      <c r="WST45" s="28"/>
      <c r="WSU45" s="28"/>
      <c r="WSV45" s="28"/>
      <c r="WSW45" s="28"/>
      <c r="WSX45" s="28"/>
      <c r="WSY45" s="28"/>
      <c r="WSZ45" s="28"/>
      <c r="WTA45" s="28"/>
      <c r="WTB45" s="28"/>
      <c r="WTC45" s="28"/>
      <c r="WTD45" s="28"/>
      <c r="WTE45" s="28"/>
      <c r="WTF45" s="28"/>
      <c r="WTG45" s="28"/>
      <c r="WTH45" s="28"/>
      <c r="WTI45" s="28"/>
      <c r="WTJ45" s="28"/>
      <c r="WTK45" s="28"/>
      <c r="WTL45" s="28"/>
      <c r="WTM45" s="28"/>
      <c r="WTN45" s="28"/>
      <c r="WTO45" s="28"/>
      <c r="WTP45" s="28"/>
      <c r="WTQ45" s="28"/>
      <c r="WTR45" s="28"/>
      <c r="WTS45" s="28"/>
      <c r="WTT45" s="28"/>
      <c r="WTU45" s="28"/>
      <c r="WTV45" s="28"/>
      <c r="WTW45" s="28"/>
      <c r="WTX45" s="28"/>
      <c r="WTY45" s="28"/>
      <c r="WTZ45" s="28"/>
      <c r="WUA45" s="28"/>
      <c r="WUB45" s="28"/>
      <c r="WUC45" s="28"/>
      <c r="WUD45" s="28"/>
      <c r="WUE45" s="28"/>
      <c r="WUF45" s="28"/>
      <c r="WUG45" s="28"/>
      <c r="WUH45" s="28"/>
      <c r="WUI45" s="28"/>
      <c r="WUJ45" s="28"/>
      <c r="WUK45" s="28"/>
      <c r="WUL45" s="28"/>
      <c r="WUM45" s="28"/>
      <c r="WUN45" s="28"/>
      <c r="WUO45" s="28"/>
      <c r="WUP45" s="28"/>
      <c r="WUQ45" s="28"/>
      <c r="WUR45" s="28"/>
      <c r="WUS45" s="28"/>
      <c r="WUT45" s="28"/>
      <c r="WUU45" s="28"/>
      <c r="WUV45" s="28"/>
      <c r="WUW45" s="28"/>
      <c r="WUX45" s="28"/>
      <c r="WUY45" s="28"/>
      <c r="WUZ45" s="28"/>
      <c r="WVA45" s="28"/>
      <c r="WVB45" s="28"/>
      <c r="WVC45" s="28"/>
      <c r="WVD45" s="28"/>
      <c r="WVE45" s="28"/>
      <c r="WVF45" s="28"/>
      <c r="WVG45" s="28"/>
      <c r="WVH45" s="28"/>
      <c r="WVI45" s="28"/>
      <c r="WVJ45" s="28"/>
      <c r="WVK45" s="28"/>
      <c r="WVL45" s="28"/>
      <c r="WVM45" s="28"/>
      <c r="WVN45" s="28"/>
      <c r="WVO45" s="28"/>
      <c r="WVP45" s="28"/>
      <c r="WVQ45" s="28"/>
      <c r="WVR45" s="28"/>
      <c r="WVS45" s="28"/>
      <c r="WVT45" s="28"/>
      <c r="WVU45" s="28"/>
      <c r="WVV45" s="28"/>
      <c r="WVW45" s="28"/>
      <c r="WVX45" s="28"/>
      <c r="WVY45" s="28"/>
      <c r="WVZ45" s="28"/>
      <c r="WWA45" s="28"/>
      <c r="WWB45" s="28"/>
      <c r="WWC45" s="28"/>
      <c r="WWD45" s="28"/>
      <c r="WWE45" s="28"/>
      <c r="WWF45" s="28"/>
      <c r="WWG45" s="28"/>
      <c r="WWH45" s="28"/>
      <c r="WWI45" s="28"/>
      <c r="WWJ45" s="28"/>
      <c r="WWK45" s="28"/>
      <c r="WWL45" s="28"/>
      <c r="WWM45" s="28"/>
      <c r="WWN45" s="28"/>
      <c r="WWO45" s="28"/>
      <c r="WWP45" s="28"/>
      <c r="WWQ45" s="28"/>
      <c r="WWR45" s="28"/>
      <c r="WWS45" s="28"/>
      <c r="WWT45" s="28"/>
      <c r="WWU45" s="28"/>
      <c r="WWV45" s="28"/>
      <c r="WWW45" s="28"/>
      <c r="WWX45" s="28"/>
      <c r="WWY45" s="28"/>
      <c r="WWZ45" s="28"/>
      <c r="WXA45" s="28"/>
      <c r="WXB45" s="28"/>
      <c r="WXC45" s="28"/>
      <c r="WXD45" s="28"/>
      <c r="WXE45" s="28"/>
      <c r="WXF45" s="28"/>
      <c r="WXG45" s="28"/>
      <c r="WXH45" s="28"/>
      <c r="WXI45" s="28"/>
      <c r="WXJ45" s="28"/>
      <c r="WXK45" s="28"/>
      <c r="WXL45" s="28"/>
      <c r="WXM45" s="28"/>
      <c r="WXN45" s="28"/>
      <c r="WXO45" s="28"/>
      <c r="WXP45" s="28"/>
      <c r="WXQ45" s="28"/>
      <c r="WXR45" s="28"/>
      <c r="WXS45" s="28"/>
      <c r="WXT45" s="28"/>
      <c r="WXU45" s="28"/>
      <c r="WXV45" s="28"/>
      <c r="WXW45" s="28"/>
      <c r="WXX45" s="28"/>
      <c r="WXY45" s="28"/>
      <c r="WXZ45" s="28"/>
      <c r="WYA45" s="28"/>
      <c r="WYB45" s="28"/>
      <c r="WYC45" s="28"/>
      <c r="WYD45" s="28"/>
      <c r="WYE45" s="28"/>
      <c r="WYF45" s="28"/>
      <c r="WYG45" s="28"/>
      <c r="WYH45" s="28"/>
      <c r="WYI45" s="28"/>
      <c r="WYJ45" s="28"/>
      <c r="WYK45" s="28"/>
      <c r="WYL45" s="28"/>
      <c r="WYM45" s="28"/>
      <c r="WYN45" s="28"/>
      <c r="WYO45" s="28"/>
      <c r="WYP45" s="28"/>
      <c r="WYQ45" s="28"/>
      <c r="WYR45" s="28"/>
      <c r="WYS45" s="28"/>
      <c r="WYT45" s="28"/>
      <c r="WYU45" s="28"/>
      <c r="WYV45" s="28"/>
      <c r="WYW45" s="28"/>
      <c r="WYX45" s="28"/>
      <c r="WYY45" s="28"/>
      <c r="WYZ45" s="28"/>
      <c r="WZA45" s="28"/>
      <c r="WZB45" s="28"/>
      <c r="WZC45" s="28"/>
      <c r="WZD45" s="28"/>
      <c r="WZE45" s="28"/>
      <c r="WZF45" s="28"/>
      <c r="WZG45" s="28"/>
      <c r="WZH45" s="28"/>
      <c r="WZI45" s="28"/>
      <c r="WZJ45" s="28"/>
      <c r="WZK45" s="28"/>
      <c r="WZL45" s="28"/>
      <c r="WZM45" s="28"/>
      <c r="WZN45" s="28"/>
      <c r="WZO45" s="28"/>
      <c r="WZP45" s="28"/>
      <c r="WZQ45" s="28"/>
      <c r="WZR45" s="28"/>
      <c r="WZS45" s="28"/>
      <c r="WZT45" s="28"/>
      <c r="WZU45" s="28"/>
      <c r="WZV45" s="28"/>
      <c r="WZW45" s="28"/>
      <c r="WZX45" s="28"/>
      <c r="WZY45" s="28"/>
      <c r="WZZ45" s="28"/>
      <c r="XAA45" s="28"/>
      <c r="XAB45" s="28"/>
      <c r="XAC45" s="28"/>
      <c r="XAD45" s="28"/>
      <c r="XAE45" s="28"/>
      <c r="XAF45" s="28"/>
      <c r="XAG45" s="28"/>
      <c r="XAH45" s="28"/>
      <c r="XAI45" s="28"/>
      <c r="XAJ45" s="28"/>
      <c r="XAK45" s="28"/>
      <c r="XAL45" s="28"/>
      <c r="XAM45" s="28"/>
      <c r="XAN45" s="28"/>
      <c r="XAO45" s="28"/>
      <c r="XAP45" s="28"/>
      <c r="XAQ45" s="28"/>
      <c r="XAR45" s="28"/>
      <c r="XAS45" s="28"/>
      <c r="XAT45" s="28"/>
      <c r="XAU45" s="28"/>
      <c r="XAV45" s="28"/>
      <c r="XAW45" s="28"/>
      <c r="XAX45" s="28"/>
      <c r="XAY45" s="28"/>
      <c r="XAZ45" s="28"/>
      <c r="XBA45" s="28"/>
      <c r="XBB45" s="28"/>
      <c r="XBC45" s="28"/>
      <c r="XBD45" s="28"/>
      <c r="XBE45" s="28"/>
      <c r="XBF45" s="28"/>
      <c r="XBG45" s="28"/>
      <c r="XBH45" s="28"/>
      <c r="XBI45" s="28"/>
      <c r="XBJ45" s="28"/>
      <c r="XBK45" s="28"/>
      <c r="XBL45" s="28"/>
      <c r="XBM45" s="28"/>
      <c r="XBN45" s="28"/>
      <c r="XBO45" s="28"/>
      <c r="XBP45" s="28"/>
      <c r="XBQ45" s="28"/>
      <c r="XBR45" s="28"/>
      <c r="XBS45" s="28"/>
      <c r="XBT45" s="28"/>
      <c r="XBU45" s="28"/>
      <c r="XBV45" s="28"/>
      <c r="XBW45" s="28"/>
      <c r="XBX45" s="28"/>
      <c r="XBY45" s="28"/>
      <c r="XBZ45" s="28"/>
      <c r="XCA45" s="28"/>
      <c r="XCB45" s="28"/>
      <c r="XCC45" s="28"/>
      <c r="XCD45" s="28"/>
      <c r="XCE45" s="28"/>
      <c r="XCF45" s="28"/>
      <c r="XCG45" s="28"/>
      <c r="XCH45" s="28"/>
      <c r="XCI45" s="28"/>
      <c r="XCJ45" s="28"/>
      <c r="XCK45" s="28"/>
      <c r="XCL45" s="28"/>
      <c r="XCM45" s="28"/>
      <c r="XCN45" s="28"/>
      <c r="XCO45" s="28"/>
      <c r="XCP45" s="28"/>
      <c r="XCQ45" s="28"/>
      <c r="XCR45" s="28"/>
      <c r="XCS45" s="28"/>
      <c r="XCT45" s="28"/>
      <c r="XCU45" s="28"/>
      <c r="XCV45" s="28"/>
      <c r="XCW45" s="28"/>
      <c r="XCX45" s="28"/>
      <c r="XCY45" s="28"/>
      <c r="XCZ45" s="28"/>
      <c r="XDA45" s="28"/>
      <c r="XDB45" s="28"/>
      <c r="XDC45" s="28"/>
      <c r="XDD45" s="28"/>
      <c r="XDE45" s="28"/>
      <c r="XDF45" s="28"/>
      <c r="XDG45" s="28"/>
      <c r="XDH45" s="28"/>
      <c r="XDI45" s="28"/>
      <c r="XDJ45" s="28"/>
      <c r="XDK45" s="28"/>
      <c r="XDL45" s="28"/>
      <c r="XDM45" s="28"/>
      <c r="XDN45" s="28"/>
      <c r="XDO45" s="28"/>
      <c r="XDP45" s="28"/>
      <c r="XDQ45" s="28"/>
      <c r="XDR45" s="28"/>
      <c r="XDS45" s="28"/>
      <c r="XDT45" s="28"/>
      <c r="XDU45" s="28"/>
      <c r="XDV45" s="28"/>
      <c r="XDW45" s="28"/>
      <c r="XDX45" s="28"/>
      <c r="XDY45" s="28"/>
      <c r="XDZ45" s="28"/>
      <c r="XEA45" s="28"/>
      <c r="XEB45" s="28"/>
      <c r="XEC45" s="28"/>
      <c r="XED45" s="28"/>
      <c r="XEE45" s="28"/>
      <c r="XEF45" s="28"/>
      <c r="XEG45" s="28"/>
      <c r="XEH45" s="28"/>
      <c r="XEI45" s="28"/>
      <c r="XEJ45" s="28"/>
      <c r="XEK45" s="28"/>
      <c r="XEL45" s="28"/>
      <c r="XEM45" s="28"/>
      <c r="XEN45" s="28"/>
      <c r="XEO45" s="28"/>
      <c r="XEP45" s="28"/>
      <c r="XEQ45" s="28"/>
      <c r="XER45" s="28"/>
      <c r="XES45" s="28"/>
      <c r="XET45" s="28"/>
      <c r="XEU45" s="28"/>
      <c r="XEV45" s="28"/>
      <c r="XEW45" s="28"/>
      <c r="XEX45" s="28"/>
      <c r="XEY45" s="28"/>
      <c r="XEZ45" s="28"/>
      <c r="XFA45" s="28"/>
    </row>
    <row r="46" spans="1:16381" x14ac:dyDescent="0.2">
      <c r="A46" s="29">
        <f t="shared" si="2"/>
        <v>39</v>
      </c>
      <c r="B46" s="28" t="s">
        <v>487</v>
      </c>
    </row>
    <row r="47" spans="1:16381" x14ac:dyDescent="0.2">
      <c r="A47" s="29">
        <f t="shared" si="2"/>
        <v>40</v>
      </c>
      <c r="B47" s="28" t="s">
        <v>490</v>
      </c>
    </row>
    <row r="48" spans="1:16381" x14ac:dyDescent="0.2">
      <c r="A48" s="29">
        <f t="shared" si="2"/>
        <v>41</v>
      </c>
      <c r="B48" s="28" t="s">
        <v>498</v>
      </c>
    </row>
    <row r="49" spans="1:1" x14ac:dyDescent="0.2">
      <c r="A49" s="29"/>
    </row>
    <row r="50" spans="1:1" x14ac:dyDescent="0.2">
      <c r="A50" s="29"/>
    </row>
    <row r="51" spans="1:1" x14ac:dyDescent="0.2">
      <c r="A51" s="29"/>
    </row>
    <row r="52" spans="1:1" x14ac:dyDescent="0.2">
      <c r="A52" s="29"/>
    </row>
    <row r="53" spans="1:1" x14ac:dyDescent="0.2">
      <c r="A53" s="29"/>
    </row>
    <row r="54" spans="1:1" x14ac:dyDescent="0.2">
      <c r="A54" s="29"/>
    </row>
    <row r="55" spans="1:1" x14ac:dyDescent="0.2">
      <c r="A55" s="29"/>
    </row>
    <row r="56" spans="1:1" x14ac:dyDescent="0.2">
      <c r="A56" s="29"/>
    </row>
    <row r="57" spans="1:1" x14ac:dyDescent="0.2">
      <c r="A57" s="29"/>
    </row>
    <row r="58" spans="1:1" x14ac:dyDescent="0.2">
      <c r="A58" s="29"/>
    </row>
    <row r="59" spans="1:1" x14ac:dyDescent="0.2">
      <c r="A59" s="29"/>
    </row>
    <row r="60" spans="1:1" x14ac:dyDescent="0.2">
      <c r="A60" s="29"/>
    </row>
    <row r="61" spans="1:1" x14ac:dyDescent="0.2">
      <c r="A61" s="29"/>
    </row>
    <row r="62" spans="1:1" x14ac:dyDescent="0.2">
      <c r="A62" s="29"/>
    </row>
    <row r="63" spans="1:1" x14ac:dyDescent="0.2">
      <c r="A63" s="29"/>
    </row>
    <row r="64" spans="1:1" x14ac:dyDescent="0.2">
      <c r="A64" s="29"/>
    </row>
    <row r="65" spans="1:1" x14ac:dyDescent="0.2">
      <c r="A65" s="29"/>
    </row>
    <row r="66" spans="1:1" x14ac:dyDescent="0.2">
      <c r="A66" s="29"/>
    </row>
    <row r="67" spans="1:1" x14ac:dyDescent="0.2">
      <c r="A67" s="29"/>
    </row>
    <row r="68" spans="1:1" x14ac:dyDescent="0.2">
      <c r="A68" s="29"/>
    </row>
    <row r="69" spans="1:1" x14ac:dyDescent="0.2">
      <c r="A69" s="29"/>
    </row>
    <row r="70" spans="1:1" x14ac:dyDescent="0.2">
      <c r="A70" s="29"/>
    </row>
    <row r="71" spans="1:1" x14ac:dyDescent="0.2">
      <c r="A71" s="29"/>
    </row>
    <row r="72" spans="1:1" x14ac:dyDescent="0.2">
      <c r="A72" s="29"/>
    </row>
    <row r="73" spans="1:1" x14ac:dyDescent="0.2">
      <c r="A73" s="29"/>
    </row>
    <row r="74" spans="1:1" x14ac:dyDescent="0.2">
      <c r="A74" s="29"/>
    </row>
    <row r="75" spans="1:1" x14ac:dyDescent="0.2">
      <c r="A75" s="29"/>
    </row>
    <row r="76" spans="1:1" x14ac:dyDescent="0.2">
      <c r="A76" s="29"/>
    </row>
    <row r="77" spans="1:1" x14ac:dyDescent="0.2">
      <c r="A77" s="29"/>
    </row>
    <row r="78" spans="1:1" x14ac:dyDescent="0.2">
      <c r="A78" s="29"/>
    </row>
    <row r="79" spans="1:1" x14ac:dyDescent="0.2">
      <c r="A79" s="29"/>
    </row>
    <row r="80" spans="1:1" x14ac:dyDescent="0.2">
      <c r="A80" s="29"/>
    </row>
    <row r="81" spans="1:1" x14ac:dyDescent="0.2">
      <c r="A81" s="29"/>
    </row>
    <row r="82" spans="1:1" x14ac:dyDescent="0.2">
      <c r="A82" s="29"/>
    </row>
    <row r="83" spans="1:1" x14ac:dyDescent="0.2">
      <c r="A83" s="29"/>
    </row>
    <row r="84" spans="1:1" x14ac:dyDescent="0.2">
      <c r="A84" s="29"/>
    </row>
    <row r="85" spans="1:1" x14ac:dyDescent="0.2">
      <c r="A85" s="29"/>
    </row>
    <row r="86" spans="1:1" x14ac:dyDescent="0.2">
      <c r="A86" s="29"/>
    </row>
  </sheetData>
  <printOptions horizontalCentered="1"/>
  <pageMargins left="0.45" right="0.45" top="0.75" bottom="0.75" header="0.3" footer="0.3"/>
  <pageSetup scale="64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4" tint="0.79998168889431442"/>
    <pageSetUpPr fitToPage="1"/>
  </sheetPr>
  <dimension ref="A1:Q77"/>
  <sheetViews>
    <sheetView zoomScaleNormal="100" workbookViewId="0">
      <pane xSplit="2" ySplit="6" topLeftCell="C7" activePane="bottomRight" state="frozen"/>
      <selection activeCell="C38" sqref="C38"/>
      <selection pane="topRight" activeCell="C38" sqref="C38"/>
      <selection pane="bottomLeft" activeCell="C38" sqref="C38"/>
      <selection pane="bottomRight" activeCell="L15" sqref="L15"/>
    </sheetView>
  </sheetViews>
  <sheetFormatPr defaultColWidth="9.140625" defaultRowHeight="11.25" x14ac:dyDescent="0.2"/>
  <cols>
    <col min="1" max="1" width="5.5703125" style="28" bestFit="1" customWidth="1"/>
    <col min="2" max="2" width="36.7109375" style="28" customWidth="1"/>
    <col min="3" max="3" width="10.42578125" style="28" bestFit="1" customWidth="1"/>
    <col min="4" max="5" width="10.7109375" style="28" bestFit="1" customWidth="1"/>
    <col min="6" max="6" width="10.42578125" style="28" bestFit="1" customWidth="1"/>
    <col min="7" max="12" width="9.85546875" style="28" bestFit="1" customWidth="1"/>
    <col min="13" max="13" width="10.42578125" style="28" bestFit="1" customWidth="1"/>
    <col min="14" max="17" width="10.7109375" style="28" bestFit="1" customWidth="1"/>
    <col min="18" max="16384" width="9.140625" style="28"/>
  </cols>
  <sheetData>
    <row r="1" spans="1:17" x14ac:dyDescent="0.2">
      <c r="A1" s="6" t="s">
        <v>0</v>
      </c>
      <c r="B1" s="6"/>
    </row>
    <row r="2" spans="1:17" x14ac:dyDescent="0.2">
      <c r="A2" s="6" t="s">
        <v>1</v>
      </c>
      <c r="B2" s="6"/>
    </row>
    <row r="3" spans="1:17" x14ac:dyDescent="0.2">
      <c r="A3" s="6" t="s">
        <v>284</v>
      </c>
      <c r="B3" s="6"/>
    </row>
    <row r="4" spans="1:17" x14ac:dyDescent="0.2">
      <c r="A4" s="6" t="s">
        <v>136</v>
      </c>
      <c r="B4" s="6"/>
      <c r="O4" s="222" t="s">
        <v>499</v>
      </c>
      <c r="P4" s="222" t="s">
        <v>499</v>
      </c>
    </row>
    <row r="5" spans="1:17" x14ac:dyDescent="0.2">
      <c r="O5" s="284" t="s">
        <v>496</v>
      </c>
      <c r="P5" s="284" t="s">
        <v>497</v>
      </c>
    </row>
    <row r="6" spans="1:17" ht="25.5" customHeight="1" x14ac:dyDescent="0.2">
      <c r="A6" s="249" t="s">
        <v>67</v>
      </c>
      <c r="B6" s="250"/>
      <c r="C6" s="285">
        <f>'Sch23&amp;53 Deferral Calc'!C6</f>
        <v>44592</v>
      </c>
      <c r="D6" s="285">
        <f t="shared" ref="D6:N6" si="0">EDATE(C6,1)</f>
        <v>44620</v>
      </c>
      <c r="E6" s="285">
        <f t="shared" si="0"/>
        <v>44648</v>
      </c>
      <c r="F6" s="285">
        <f t="shared" si="0"/>
        <v>44679</v>
      </c>
      <c r="G6" s="285">
        <f t="shared" si="0"/>
        <v>44709</v>
      </c>
      <c r="H6" s="285">
        <f t="shared" si="0"/>
        <v>44740</v>
      </c>
      <c r="I6" s="285">
        <f t="shared" si="0"/>
        <v>44770</v>
      </c>
      <c r="J6" s="285">
        <f t="shared" si="0"/>
        <v>44801</v>
      </c>
      <c r="K6" s="285">
        <f t="shared" si="0"/>
        <v>44832</v>
      </c>
      <c r="L6" s="285">
        <f t="shared" si="0"/>
        <v>44862</v>
      </c>
      <c r="M6" s="285">
        <f t="shared" si="0"/>
        <v>44893</v>
      </c>
      <c r="N6" s="285">
        <f t="shared" si="0"/>
        <v>44923</v>
      </c>
      <c r="O6" s="285">
        <f t="shared" ref="O6" si="1">EDATE(N6,1)</f>
        <v>44954</v>
      </c>
      <c r="P6" s="285">
        <f>EDATE(N6,1)</f>
        <v>44954</v>
      </c>
      <c r="Q6" s="285">
        <f>EDATE(P6,1)</f>
        <v>44985</v>
      </c>
    </row>
    <row r="7" spans="1:17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x14ac:dyDescent="0.2">
      <c r="A8" s="29">
        <v>1</v>
      </c>
      <c r="B8" s="101" t="s">
        <v>68</v>
      </c>
      <c r="C8" s="295">
        <v>57865</v>
      </c>
      <c r="D8" s="295">
        <v>57942</v>
      </c>
      <c r="E8" s="295">
        <v>57962</v>
      </c>
      <c r="F8" s="295">
        <v>57970</v>
      </c>
      <c r="G8" s="295">
        <v>57998</v>
      </c>
      <c r="H8" s="295">
        <v>57933</v>
      </c>
      <c r="I8" s="295">
        <v>57840</v>
      </c>
      <c r="J8" s="295">
        <v>57805</v>
      </c>
      <c r="K8" s="295">
        <v>57755</v>
      </c>
      <c r="L8" s="295">
        <v>57716</v>
      </c>
      <c r="M8" s="295">
        <v>57810</v>
      </c>
      <c r="N8" s="295">
        <v>57933</v>
      </c>
      <c r="O8" s="295">
        <v>57970</v>
      </c>
      <c r="P8" s="295">
        <v>57970</v>
      </c>
      <c r="Q8" s="295">
        <v>58012</v>
      </c>
    </row>
    <row r="9" spans="1:17" x14ac:dyDescent="0.2">
      <c r="A9" s="29">
        <f>A8+1</f>
        <v>2</v>
      </c>
      <c r="B9" s="154" t="s">
        <v>501</v>
      </c>
      <c r="C9" s="252">
        <f>'Exh. JAP-13 Page 4 (Proposed)'!F29</f>
        <v>227.94182925833655</v>
      </c>
      <c r="D9" s="252">
        <f>'Exh. JAP-13 Page 4 (Proposed)'!G29</f>
        <v>201.25683591296536</v>
      </c>
      <c r="E9" s="252">
        <f>'Exh. JAP-13 Page 4 (Proposed)'!H29</f>
        <v>191.77017132855238</v>
      </c>
      <c r="F9" s="252">
        <f>'Exh. JAP-13 Page 4 (Proposed)'!I29</f>
        <v>132.33846559610978</v>
      </c>
      <c r="G9" s="252">
        <f>'Exh. JAP-13 Page 4 (Proposed)'!J29</f>
        <v>90.859386002509098</v>
      </c>
      <c r="H9" s="252">
        <f>'Exh. JAP-13 Page 4 (Proposed)'!K29</f>
        <v>72.443961718829328</v>
      </c>
      <c r="I9" s="252">
        <f>'Exh. JAP-13 Page 4 (Proposed)'!L29</f>
        <v>53.027890822321538</v>
      </c>
      <c r="J9" s="252">
        <f>'Exh. JAP-13 Page 4 (Proposed)'!M29</f>
        <v>57.186882274189351</v>
      </c>
      <c r="K9" s="252">
        <f>'Exh. JAP-13 Page 4 (Proposed)'!N29</f>
        <v>64.089458482217353</v>
      </c>
      <c r="L9" s="252">
        <f>'Exh. JAP-13 Page 4 (Proposed)'!O29</f>
        <v>113.93906780190851</v>
      </c>
      <c r="M9" s="252">
        <f>'Exh. JAP-13 Page 4 (Proposed)'!P29</f>
        <v>170.32929950374574</v>
      </c>
      <c r="N9" s="252">
        <f>'Exh. JAP-13 Page 4 (Proposed)'!Q29</f>
        <v>249.27675129831505</v>
      </c>
      <c r="O9" s="252">
        <f>'Exh. JAP-13 Page 4 (Proposed)'!F29/31*6</f>
        <v>44.117773404839333</v>
      </c>
      <c r="P9" s="252">
        <f>'Exh. JDT-7 (Monthly Allow RPC)'!F29/31*25</f>
        <v>213.61497742687826</v>
      </c>
      <c r="Q9" s="252">
        <f>'Exh. JDT-7 (Monthly Allow RPC)'!G29</f>
        <v>242.37045218133895</v>
      </c>
    </row>
    <row r="10" spans="1:17" x14ac:dyDescent="0.2">
      <c r="A10" s="29">
        <f t="shared" ref="A10:A34" si="2">A9+1</f>
        <v>3</v>
      </c>
      <c r="B10" s="28" t="s">
        <v>285</v>
      </c>
      <c r="C10" s="35">
        <f>C8*C9</f>
        <v>13189853.950033644</v>
      </c>
      <c r="D10" s="35">
        <f>D8*D9</f>
        <v>11661223.586469039</v>
      </c>
      <c r="E10" s="35">
        <f>E8*E9</f>
        <v>11115382.670545554</v>
      </c>
      <c r="F10" s="35">
        <f>F8*F9</f>
        <v>7671660.8506064843</v>
      </c>
      <c r="G10" s="35">
        <f t="shared" ref="G10:N10" si="3">G8*G9</f>
        <v>5269662.6693735225</v>
      </c>
      <c r="H10" s="35">
        <f t="shared" si="3"/>
        <v>4196896.0342569398</v>
      </c>
      <c r="I10" s="35">
        <f t="shared" si="3"/>
        <v>3067133.2051630779</v>
      </c>
      <c r="J10" s="35">
        <f t="shared" si="3"/>
        <v>3305687.7298595156</v>
      </c>
      <c r="K10" s="35">
        <f t="shared" si="3"/>
        <v>3701486.6746404632</v>
      </c>
      <c r="L10" s="35">
        <f t="shared" si="3"/>
        <v>6576107.2372549511</v>
      </c>
      <c r="M10" s="35">
        <f t="shared" si="3"/>
        <v>9846736.8043115418</v>
      </c>
      <c r="N10" s="35">
        <f t="shared" si="3"/>
        <v>14441350.032965286</v>
      </c>
      <c r="O10" s="35">
        <f t="shared" ref="O10:Q10" si="4">O8*O9</f>
        <v>2557507.3242785363</v>
      </c>
      <c r="P10" s="35">
        <f t="shared" si="4"/>
        <v>12383260.241436133</v>
      </c>
      <c r="Q10" s="35">
        <f t="shared" si="4"/>
        <v>14060394.671943836</v>
      </c>
    </row>
    <row r="11" spans="1:17" x14ac:dyDescent="0.2">
      <c r="A11" s="29">
        <f t="shared" si="2"/>
        <v>4</v>
      </c>
    </row>
    <row r="12" spans="1:17" x14ac:dyDescent="0.2">
      <c r="A12" s="29">
        <f t="shared" si="2"/>
        <v>5</v>
      </c>
      <c r="B12" s="154" t="s">
        <v>502</v>
      </c>
      <c r="C12" s="282">
        <v>14165014.935316434</v>
      </c>
      <c r="D12" s="282">
        <v>11923617.439937726</v>
      </c>
      <c r="E12" s="282">
        <v>10252315.707324509</v>
      </c>
      <c r="F12" s="282">
        <v>9255379.5260597225</v>
      </c>
      <c r="G12" s="282">
        <v>6153546.540454831</v>
      </c>
      <c r="H12" s="282">
        <v>4990052.9285417413</v>
      </c>
      <c r="I12" s="282">
        <v>3771145.4006479578</v>
      </c>
      <c r="J12" s="282">
        <v>2557844.1840515519</v>
      </c>
      <c r="K12" s="282">
        <v>3309324.2512805928</v>
      </c>
      <c r="L12" s="282">
        <v>5169995.7956065815</v>
      </c>
      <c r="M12" s="282">
        <v>11728925.689566031</v>
      </c>
      <c r="N12" s="282">
        <v>14764033.261864809</v>
      </c>
      <c r="O12" s="282">
        <v>2255461.0734322267</v>
      </c>
      <c r="P12" s="282">
        <v>12803163.847442865</v>
      </c>
      <c r="Q12" s="282">
        <v>15072095.677891463</v>
      </c>
    </row>
    <row r="13" spans="1:17" x14ac:dyDescent="0.2">
      <c r="A13" s="29">
        <f t="shared" si="2"/>
        <v>6</v>
      </c>
    </row>
    <row r="14" spans="1:17" x14ac:dyDescent="0.2">
      <c r="A14" s="29">
        <f t="shared" si="2"/>
        <v>7</v>
      </c>
      <c r="B14" s="28" t="s">
        <v>283</v>
      </c>
      <c r="C14" s="35">
        <f>C10-C12</f>
        <v>-975160.98528278992</v>
      </c>
      <c r="D14" s="35">
        <f>D10-D12</f>
        <v>-262393.85346868634</v>
      </c>
      <c r="E14" s="35">
        <f>E10-E12</f>
        <v>863066.96322104521</v>
      </c>
      <c r="F14" s="35">
        <f>F10-F12</f>
        <v>-1583718.6754532382</v>
      </c>
      <c r="G14" s="35">
        <f t="shared" ref="G14:N14" si="5">G10-G12</f>
        <v>-883883.87108130846</v>
      </c>
      <c r="H14" s="35">
        <f t="shared" si="5"/>
        <v>-793156.89428480156</v>
      </c>
      <c r="I14" s="35">
        <f t="shared" si="5"/>
        <v>-704012.19548487989</v>
      </c>
      <c r="J14" s="35">
        <f t="shared" si="5"/>
        <v>747843.5458079637</v>
      </c>
      <c r="K14" s="35">
        <f t="shared" si="5"/>
        <v>392162.42335987044</v>
      </c>
      <c r="L14" s="35">
        <f t="shared" si="5"/>
        <v>1406111.4416483697</v>
      </c>
      <c r="M14" s="35">
        <f t="shared" si="5"/>
        <v>-1882188.8852544893</v>
      </c>
      <c r="N14" s="35">
        <f t="shared" si="5"/>
        <v>-322683.22889952362</v>
      </c>
      <c r="O14" s="35">
        <f t="shared" ref="O14:Q14" si="6">O10-O12</f>
        <v>302046.25084630959</v>
      </c>
      <c r="P14" s="35">
        <f t="shared" si="6"/>
        <v>-419903.60600673221</v>
      </c>
      <c r="Q14" s="35">
        <f t="shared" si="6"/>
        <v>-1011701.0059476271</v>
      </c>
    </row>
    <row r="15" spans="1:17" x14ac:dyDescent="0.2">
      <c r="A15" s="29">
        <f t="shared" si="2"/>
        <v>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7" x14ac:dyDescent="0.2">
      <c r="A16" s="29">
        <f t="shared" si="2"/>
        <v>9</v>
      </c>
      <c r="B16" s="28" t="s">
        <v>287</v>
      </c>
      <c r="C16" s="296">
        <v>15211.19</v>
      </c>
      <c r="D16" s="296">
        <v>10851.23</v>
      </c>
      <c r="E16" s="296">
        <v>9281.39</v>
      </c>
      <c r="F16" s="296">
        <v>6285.88</v>
      </c>
      <c r="G16" s="296">
        <v>1851.82</v>
      </c>
      <c r="H16" s="296">
        <v>-845.88</v>
      </c>
      <c r="I16" s="296">
        <v>-3579.72</v>
      </c>
      <c r="J16" s="296">
        <v>-3859.67</v>
      </c>
      <c r="K16" s="296">
        <v>-2541.54</v>
      </c>
      <c r="L16" s="296">
        <v>-573.84</v>
      </c>
      <c r="M16" s="296">
        <v>-2737.66</v>
      </c>
      <c r="N16" s="296">
        <v>-8978.2199999999993</v>
      </c>
      <c r="O16" s="296">
        <v>-2950.8290322580647</v>
      </c>
      <c r="P16" s="296">
        <v>-12295.120967741936</v>
      </c>
      <c r="Q16" s="296">
        <v>-20497.09</v>
      </c>
    </row>
    <row r="17" spans="1:17" x14ac:dyDescent="0.2">
      <c r="A17" s="29">
        <f t="shared" si="2"/>
        <v>10</v>
      </c>
      <c r="O17" s="113"/>
      <c r="P17" s="113"/>
      <c r="Q17" s="113"/>
    </row>
    <row r="18" spans="1:17" x14ac:dyDescent="0.2">
      <c r="A18" s="29">
        <f t="shared" si="2"/>
        <v>11</v>
      </c>
      <c r="B18" s="154" t="s">
        <v>503</v>
      </c>
      <c r="C18" s="282">
        <v>1162678.8768686266</v>
      </c>
      <c r="D18" s="282">
        <v>978702.68265586975</v>
      </c>
      <c r="E18" s="282">
        <v>841520.52500173007</v>
      </c>
      <c r="F18" s="282">
        <v>759691.02368334704</v>
      </c>
      <c r="G18" s="282">
        <v>221611.27849198392</v>
      </c>
      <c r="H18" s="282">
        <v>221323.73265654303</v>
      </c>
      <c r="I18" s="282">
        <v>155263.08546026493</v>
      </c>
      <c r="J18" s="282">
        <v>103349.21105818164</v>
      </c>
      <c r="K18" s="282">
        <v>133712.62159253322</v>
      </c>
      <c r="L18" s="282">
        <v>208892.70276428602</v>
      </c>
      <c r="M18" s="282">
        <v>473905.02506902901</v>
      </c>
      <c r="N18" s="282">
        <v>596537.97322254325</v>
      </c>
      <c r="O18" s="282">
        <v>91131.48045931106</v>
      </c>
      <c r="P18" s="282">
        <v>432166.27540565119</v>
      </c>
      <c r="Q18" s="282">
        <v>515520.00673007336</v>
      </c>
    </row>
    <row r="19" spans="1:17" x14ac:dyDescent="0.2">
      <c r="A19" s="29">
        <f t="shared" si="2"/>
        <v>12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x14ac:dyDescent="0.2">
      <c r="A20" s="29">
        <f t="shared" si="2"/>
        <v>13</v>
      </c>
      <c r="B20" s="104" t="s">
        <v>485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226">
        <f>'2022 GRC Conversion Factor'!$D$18</f>
        <v>0.95544399999999996</v>
      </c>
      <c r="Q20" s="134">
        <f>P20</f>
        <v>0.95544399999999996</v>
      </c>
    </row>
    <row r="21" spans="1:17" x14ac:dyDescent="0.2">
      <c r="A21" s="29">
        <f t="shared" si="2"/>
        <v>14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</row>
    <row r="22" spans="1:17" x14ac:dyDescent="0.2">
      <c r="A22" s="29">
        <f t="shared" si="2"/>
        <v>15</v>
      </c>
      <c r="B22" s="104" t="s">
        <v>486</v>
      </c>
      <c r="C22" s="226">
        <f>'2019 GRC Conversion Factor'!$D$18</f>
        <v>0.95455299999999998</v>
      </c>
      <c r="D22" s="134">
        <f>C22</f>
        <v>0.95455299999999998</v>
      </c>
      <c r="E22" s="134">
        <f t="shared" ref="E22:O22" si="7">D22</f>
        <v>0.95455299999999998</v>
      </c>
      <c r="F22" s="134">
        <f t="shared" si="7"/>
        <v>0.95455299999999998</v>
      </c>
      <c r="G22" s="134">
        <f t="shared" si="7"/>
        <v>0.95455299999999998</v>
      </c>
      <c r="H22" s="134">
        <f t="shared" si="7"/>
        <v>0.95455299999999998</v>
      </c>
      <c r="I22" s="134">
        <f t="shared" si="7"/>
        <v>0.95455299999999998</v>
      </c>
      <c r="J22" s="134">
        <f t="shared" si="7"/>
        <v>0.95455299999999998</v>
      </c>
      <c r="K22" s="134">
        <f t="shared" si="7"/>
        <v>0.95455299999999998</v>
      </c>
      <c r="L22" s="134">
        <f t="shared" si="7"/>
        <v>0.95455299999999998</v>
      </c>
      <c r="M22" s="134">
        <f t="shared" si="7"/>
        <v>0.95455299999999998</v>
      </c>
      <c r="N22" s="134">
        <f t="shared" si="7"/>
        <v>0.95455299999999998</v>
      </c>
      <c r="O22" s="134">
        <f t="shared" si="7"/>
        <v>0.95455299999999998</v>
      </c>
      <c r="P22" s="134">
        <f t="shared" ref="P22" si="8">O22</f>
        <v>0.95455299999999998</v>
      </c>
      <c r="Q22" s="134">
        <f t="shared" ref="Q22" si="9">P22</f>
        <v>0.95455299999999998</v>
      </c>
    </row>
    <row r="23" spans="1:17" x14ac:dyDescent="0.2">
      <c r="A23" s="29">
        <f t="shared" si="2"/>
        <v>16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7" ht="12" thickBot="1" x14ac:dyDescent="0.25">
      <c r="A24" s="29">
        <f t="shared" si="2"/>
        <v>17</v>
      </c>
      <c r="B24" s="28" t="s">
        <v>288</v>
      </c>
      <c r="C24" s="105">
        <f t="shared" ref="C24:O24" si="10">ROUND((C14*C22),2)</f>
        <v>-930842.84</v>
      </c>
      <c r="D24" s="105">
        <f t="shared" si="10"/>
        <v>-250468.84</v>
      </c>
      <c r="E24" s="105">
        <f t="shared" si="10"/>
        <v>823843.16</v>
      </c>
      <c r="F24" s="105">
        <f t="shared" si="10"/>
        <v>-1511743.41</v>
      </c>
      <c r="G24" s="105">
        <f t="shared" si="10"/>
        <v>-843714</v>
      </c>
      <c r="H24" s="105">
        <f t="shared" si="10"/>
        <v>-757110.29</v>
      </c>
      <c r="I24" s="105">
        <f t="shared" si="10"/>
        <v>-672016.95</v>
      </c>
      <c r="J24" s="105">
        <f t="shared" si="10"/>
        <v>713856.3</v>
      </c>
      <c r="K24" s="105">
        <f t="shared" si="10"/>
        <v>374339.82</v>
      </c>
      <c r="L24" s="105">
        <f t="shared" si="10"/>
        <v>1342207.89</v>
      </c>
      <c r="M24" s="105">
        <f t="shared" si="10"/>
        <v>-1796649.05</v>
      </c>
      <c r="N24" s="105">
        <f t="shared" si="10"/>
        <v>-308018.24</v>
      </c>
      <c r="O24" s="105">
        <f t="shared" si="10"/>
        <v>288319.15000000002</v>
      </c>
      <c r="P24" s="105">
        <f>ROUND((P14*P20),2)</f>
        <v>-401194.38</v>
      </c>
      <c r="Q24" s="105">
        <f>ROUND((Q14*Q20),2)</f>
        <v>-966623.66</v>
      </c>
    </row>
    <row r="25" spans="1:17" x14ac:dyDescent="0.2">
      <c r="A25" s="29">
        <f t="shared" si="2"/>
        <v>18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ht="12" thickBot="1" x14ac:dyDescent="0.25">
      <c r="A26" s="29">
        <f t="shared" si="2"/>
        <v>19</v>
      </c>
      <c r="B26" s="28" t="s">
        <v>482</v>
      </c>
      <c r="C26" s="105">
        <f t="shared" ref="C26:Q26" si="11">ROUND((C18*C22),2)</f>
        <v>1109838.6100000001</v>
      </c>
      <c r="D26" s="105">
        <f t="shared" si="11"/>
        <v>934223.58</v>
      </c>
      <c r="E26" s="105">
        <f t="shared" si="11"/>
        <v>803275.94</v>
      </c>
      <c r="F26" s="105">
        <f t="shared" si="11"/>
        <v>725165.35</v>
      </c>
      <c r="G26" s="105">
        <f t="shared" si="11"/>
        <v>211539.71</v>
      </c>
      <c r="H26" s="105">
        <f t="shared" si="11"/>
        <v>211265.23</v>
      </c>
      <c r="I26" s="105">
        <f t="shared" si="11"/>
        <v>148206.84</v>
      </c>
      <c r="J26" s="105">
        <f t="shared" si="11"/>
        <v>98652.3</v>
      </c>
      <c r="K26" s="105">
        <f t="shared" si="11"/>
        <v>127635.78</v>
      </c>
      <c r="L26" s="105">
        <f t="shared" si="11"/>
        <v>199399.16</v>
      </c>
      <c r="M26" s="105">
        <f t="shared" si="11"/>
        <v>452367.46</v>
      </c>
      <c r="N26" s="105">
        <f t="shared" si="11"/>
        <v>569427.11</v>
      </c>
      <c r="O26" s="105">
        <f t="shared" si="11"/>
        <v>86989.83</v>
      </c>
      <c r="P26" s="105">
        <f t="shared" si="11"/>
        <v>412525.61</v>
      </c>
      <c r="Q26" s="105">
        <f t="shared" si="11"/>
        <v>492091.17</v>
      </c>
    </row>
    <row r="27" spans="1:17" x14ac:dyDescent="0.2">
      <c r="A27" s="29">
        <f t="shared" si="2"/>
        <v>20</v>
      </c>
    </row>
    <row r="28" spans="1:17" x14ac:dyDescent="0.2">
      <c r="A28" s="29">
        <f t="shared" si="2"/>
        <v>21</v>
      </c>
      <c r="B28" s="255" t="s">
        <v>500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1:17" x14ac:dyDescent="0.2">
      <c r="A29" s="29">
        <f t="shared" si="2"/>
        <v>22</v>
      </c>
      <c r="B29" s="257" t="s">
        <v>289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</row>
    <row r="30" spans="1:17" x14ac:dyDescent="0.2">
      <c r="A30" s="29">
        <f t="shared" si="2"/>
        <v>23</v>
      </c>
    </row>
    <row r="31" spans="1:17" x14ac:dyDescent="0.2">
      <c r="A31" s="29">
        <f t="shared" si="2"/>
        <v>24</v>
      </c>
      <c r="B31" s="178" t="s">
        <v>436</v>
      </c>
    </row>
    <row r="32" spans="1:17" x14ac:dyDescent="0.2">
      <c r="A32" s="29">
        <f t="shared" si="2"/>
        <v>25</v>
      </c>
      <c r="B32" s="28" t="s">
        <v>439</v>
      </c>
    </row>
    <row r="33" spans="1:17" x14ac:dyDescent="0.2">
      <c r="A33" s="29">
        <f t="shared" si="2"/>
        <v>26</v>
      </c>
      <c r="B33" s="28" t="s">
        <v>487</v>
      </c>
    </row>
    <row r="34" spans="1:17" x14ac:dyDescent="0.2">
      <c r="A34" s="29">
        <f t="shared" si="2"/>
        <v>27</v>
      </c>
      <c r="B34" s="28" t="s">
        <v>490</v>
      </c>
    </row>
    <row r="35" spans="1:17" x14ac:dyDescent="0.2">
      <c r="A35" s="29">
        <f t="shared" ref="A35" si="12">A34+1</f>
        <v>28</v>
      </c>
      <c r="B35" s="28" t="s">
        <v>498</v>
      </c>
    </row>
    <row r="37" spans="1:17" x14ac:dyDescent="0.2"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</row>
    <row r="38" spans="1:17" x14ac:dyDescent="0.2">
      <c r="A38" s="29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7" x14ac:dyDescent="0.2">
      <c r="A39" s="29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x14ac:dyDescent="0.2">
      <c r="A40" s="29"/>
    </row>
    <row r="41" spans="1:17" x14ac:dyDescent="0.2">
      <c r="A41" s="29"/>
    </row>
    <row r="42" spans="1:17" x14ac:dyDescent="0.2">
      <c r="A42" s="29"/>
    </row>
    <row r="43" spans="1:17" x14ac:dyDescent="0.2">
      <c r="A43" s="29"/>
    </row>
    <row r="44" spans="1:17" x14ac:dyDescent="0.2">
      <c r="A44" s="29"/>
    </row>
    <row r="45" spans="1:17" x14ac:dyDescent="0.2">
      <c r="A45" s="29"/>
    </row>
    <row r="46" spans="1:17" x14ac:dyDescent="0.2">
      <c r="A46" s="29"/>
    </row>
    <row r="47" spans="1:17" x14ac:dyDescent="0.2">
      <c r="A47" s="29"/>
    </row>
    <row r="48" spans="1:17" x14ac:dyDescent="0.2">
      <c r="A48" s="29"/>
    </row>
    <row r="49" spans="1:1" x14ac:dyDescent="0.2">
      <c r="A49" s="29"/>
    </row>
    <row r="50" spans="1:1" x14ac:dyDescent="0.2">
      <c r="A50" s="29"/>
    </row>
    <row r="51" spans="1:1" x14ac:dyDescent="0.2">
      <c r="A51" s="29"/>
    </row>
    <row r="52" spans="1:1" x14ac:dyDescent="0.2">
      <c r="A52" s="29"/>
    </row>
    <row r="53" spans="1:1" x14ac:dyDescent="0.2">
      <c r="A53" s="29"/>
    </row>
    <row r="54" spans="1:1" x14ac:dyDescent="0.2">
      <c r="A54" s="29"/>
    </row>
    <row r="55" spans="1:1" x14ac:dyDescent="0.2">
      <c r="A55" s="29"/>
    </row>
    <row r="56" spans="1:1" x14ac:dyDescent="0.2">
      <c r="A56" s="29"/>
    </row>
    <row r="57" spans="1:1" x14ac:dyDescent="0.2">
      <c r="A57" s="29"/>
    </row>
    <row r="58" spans="1:1" x14ac:dyDescent="0.2">
      <c r="A58" s="29"/>
    </row>
    <row r="59" spans="1:1" x14ac:dyDescent="0.2">
      <c r="A59" s="29"/>
    </row>
    <row r="60" spans="1:1" x14ac:dyDescent="0.2">
      <c r="A60" s="29"/>
    </row>
    <row r="61" spans="1:1" x14ac:dyDescent="0.2">
      <c r="A61" s="29"/>
    </row>
    <row r="62" spans="1:1" x14ac:dyDescent="0.2">
      <c r="A62" s="29"/>
    </row>
    <row r="63" spans="1:1" x14ac:dyDescent="0.2">
      <c r="A63" s="29"/>
    </row>
    <row r="64" spans="1:1" x14ac:dyDescent="0.2">
      <c r="A64" s="29"/>
    </row>
    <row r="65" spans="1:1" x14ac:dyDescent="0.2">
      <c r="A65" s="29"/>
    </row>
    <row r="66" spans="1:1" x14ac:dyDescent="0.2">
      <c r="A66" s="29"/>
    </row>
    <row r="67" spans="1:1" x14ac:dyDescent="0.2">
      <c r="A67" s="29"/>
    </row>
    <row r="68" spans="1:1" x14ac:dyDescent="0.2">
      <c r="A68" s="29"/>
    </row>
    <row r="69" spans="1:1" x14ac:dyDescent="0.2">
      <c r="A69" s="29"/>
    </row>
    <row r="70" spans="1:1" x14ac:dyDescent="0.2">
      <c r="A70" s="29"/>
    </row>
    <row r="71" spans="1:1" x14ac:dyDescent="0.2">
      <c r="A71" s="29"/>
    </row>
    <row r="72" spans="1:1" x14ac:dyDescent="0.2">
      <c r="A72" s="29"/>
    </row>
    <row r="73" spans="1:1" x14ac:dyDescent="0.2">
      <c r="A73" s="29"/>
    </row>
    <row r="74" spans="1:1" x14ac:dyDescent="0.2">
      <c r="A74" s="29"/>
    </row>
    <row r="75" spans="1:1" x14ac:dyDescent="0.2">
      <c r="A75" s="29"/>
    </row>
    <row r="76" spans="1:1" x14ac:dyDescent="0.2">
      <c r="A76" s="29"/>
    </row>
    <row r="77" spans="1:1" x14ac:dyDescent="0.2">
      <c r="A77" s="29"/>
    </row>
  </sheetData>
  <printOptions horizontalCentered="1"/>
  <pageMargins left="0.45" right="0.45" top="0.75" bottom="0.75" header="0.3" footer="0.3"/>
  <pageSetup scale="65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4" tint="0.79998168889431442"/>
    <pageSetUpPr fitToPage="1"/>
  </sheetPr>
  <dimension ref="A1:Q78"/>
  <sheetViews>
    <sheetView zoomScaleNormal="100" workbookViewId="0">
      <pane ySplit="6" topLeftCell="A7" activePane="bottomLeft" state="frozen"/>
      <selection activeCell="C38" sqref="C38"/>
      <selection pane="bottomLeft" activeCell="L15" sqref="L15"/>
    </sheetView>
  </sheetViews>
  <sheetFormatPr defaultColWidth="9.140625" defaultRowHeight="11.25" x14ac:dyDescent="0.2"/>
  <cols>
    <col min="1" max="1" width="5.5703125" style="28" bestFit="1" customWidth="1"/>
    <col min="2" max="2" width="35.7109375" style="28" customWidth="1"/>
    <col min="3" max="3" width="9.5703125" style="28" bestFit="1" customWidth="1"/>
    <col min="4" max="6" width="9.85546875" style="28" bestFit="1" customWidth="1"/>
    <col min="7" max="13" width="9.5703125" style="28" bestFit="1" customWidth="1"/>
    <col min="14" max="14" width="9.85546875" style="28" bestFit="1" customWidth="1"/>
    <col min="15" max="15" width="9.140625" style="28"/>
    <col min="16" max="17" width="9.85546875" style="28" bestFit="1" customWidth="1"/>
    <col min="18" max="16384" width="9.140625" style="28"/>
  </cols>
  <sheetData>
    <row r="1" spans="1:17" x14ac:dyDescent="0.2">
      <c r="A1" s="6" t="s">
        <v>0</v>
      </c>
      <c r="B1" s="6"/>
    </row>
    <row r="2" spans="1:17" x14ac:dyDescent="0.2">
      <c r="A2" s="6" t="s">
        <v>1</v>
      </c>
      <c r="B2" s="6"/>
    </row>
    <row r="3" spans="1:17" x14ac:dyDescent="0.2">
      <c r="A3" s="6" t="s">
        <v>284</v>
      </c>
      <c r="B3" s="6"/>
    </row>
    <row r="4" spans="1:17" x14ac:dyDescent="0.2">
      <c r="A4" s="6" t="s">
        <v>137</v>
      </c>
      <c r="B4" s="6"/>
      <c r="O4" s="222" t="s">
        <v>499</v>
      </c>
      <c r="P4" s="222" t="s">
        <v>499</v>
      </c>
    </row>
    <row r="5" spans="1:17" x14ac:dyDescent="0.2">
      <c r="O5" s="284" t="s">
        <v>496</v>
      </c>
      <c r="P5" s="284" t="s">
        <v>497</v>
      </c>
    </row>
    <row r="6" spans="1:17" ht="25.5" customHeight="1" x14ac:dyDescent="0.2">
      <c r="A6" s="249" t="s">
        <v>67</v>
      </c>
      <c r="B6" s="250"/>
      <c r="C6" s="285">
        <f>'Sch31&amp;31T Deferral Calc'!C6</f>
        <v>44592</v>
      </c>
      <c r="D6" s="285">
        <f t="shared" ref="D6:O6" si="0">EDATE(C6,1)</f>
        <v>44620</v>
      </c>
      <c r="E6" s="285">
        <f t="shared" si="0"/>
        <v>44648</v>
      </c>
      <c r="F6" s="285">
        <f t="shared" si="0"/>
        <v>44679</v>
      </c>
      <c r="G6" s="285">
        <f t="shared" si="0"/>
        <v>44709</v>
      </c>
      <c r="H6" s="285">
        <f t="shared" si="0"/>
        <v>44740</v>
      </c>
      <c r="I6" s="285">
        <f t="shared" si="0"/>
        <v>44770</v>
      </c>
      <c r="J6" s="285">
        <f t="shared" si="0"/>
        <v>44801</v>
      </c>
      <c r="K6" s="285">
        <f t="shared" si="0"/>
        <v>44832</v>
      </c>
      <c r="L6" s="285">
        <f t="shared" si="0"/>
        <v>44862</v>
      </c>
      <c r="M6" s="285">
        <f t="shared" si="0"/>
        <v>44893</v>
      </c>
      <c r="N6" s="285">
        <f t="shared" si="0"/>
        <v>44923</v>
      </c>
      <c r="O6" s="285">
        <f t="shared" si="0"/>
        <v>44954</v>
      </c>
      <c r="P6" s="285">
        <f>EDATE(N6,1)</f>
        <v>44954</v>
      </c>
      <c r="Q6" s="285">
        <f>EDATE(P6,1)</f>
        <v>44985</v>
      </c>
    </row>
    <row r="7" spans="1:17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x14ac:dyDescent="0.2">
      <c r="A8" s="29">
        <v>1</v>
      </c>
      <c r="B8" s="101" t="s">
        <v>68</v>
      </c>
      <c r="C8" s="295">
        <v>1419</v>
      </c>
      <c r="D8" s="295">
        <v>1411</v>
      </c>
      <c r="E8" s="295">
        <v>1413</v>
      </c>
      <c r="F8" s="295">
        <v>1414</v>
      </c>
      <c r="G8" s="295">
        <v>1413</v>
      </c>
      <c r="H8" s="295">
        <v>1398</v>
      </c>
      <c r="I8" s="295">
        <v>1410</v>
      </c>
      <c r="J8" s="295">
        <v>1413</v>
      </c>
      <c r="K8" s="295">
        <v>1433</v>
      </c>
      <c r="L8" s="295">
        <v>1439</v>
      </c>
      <c r="M8" s="295">
        <v>1439</v>
      </c>
      <c r="N8" s="295">
        <v>1435</v>
      </c>
      <c r="O8" s="295">
        <v>1449</v>
      </c>
      <c r="P8" s="295">
        <v>1449</v>
      </c>
      <c r="Q8" s="295">
        <v>1454</v>
      </c>
    </row>
    <row r="9" spans="1:17" x14ac:dyDescent="0.2">
      <c r="A9" s="29">
        <f>A8+1</f>
        <v>2</v>
      </c>
      <c r="B9" s="154" t="s">
        <v>501</v>
      </c>
      <c r="C9" s="252">
        <f>'Exh. JAP-13 Page 4 (Proposed)'!F33</f>
        <v>1316.714960023897</v>
      </c>
      <c r="D9" s="252">
        <f>'Exh. JAP-13 Page 4 (Proposed)'!G33</f>
        <v>1267.5646386244935</v>
      </c>
      <c r="E9" s="252">
        <f>'Exh. JAP-13 Page 4 (Proposed)'!H33</f>
        <v>989.69351657107632</v>
      </c>
      <c r="F9" s="252">
        <f>'Exh. JAP-13 Page 4 (Proposed)'!I33</f>
        <v>960.88128916639619</v>
      </c>
      <c r="G9" s="252">
        <f>'Exh. JAP-13 Page 4 (Proposed)'!J33</f>
        <v>729.56622252987893</v>
      </c>
      <c r="H9" s="252">
        <f>'Exh. JAP-13 Page 4 (Proposed)'!K33</f>
        <v>740.26570062916198</v>
      </c>
      <c r="I9" s="252">
        <f>'Exh. JAP-13 Page 4 (Proposed)'!L33</f>
        <v>235.27583237657859</v>
      </c>
      <c r="J9" s="252">
        <f>'Exh. JAP-13 Page 4 (Proposed)'!M33</f>
        <v>841.24634410841452</v>
      </c>
      <c r="K9" s="252">
        <f>'Exh. JAP-13 Page 4 (Proposed)'!N33</f>
        <v>586.83617930579271</v>
      </c>
      <c r="L9" s="252">
        <f>'Exh. JAP-13 Page 4 (Proposed)'!O33</f>
        <v>824.07988917919874</v>
      </c>
      <c r="M9" s="252">
        <f>'Exh. JAP-13 Page 4 (Proposed)'!P33</f>
        <v>1057.5471605784244</v>
      </c>
      <c r="N9" s="252">
        <f>'Exh. JAP-13 Page 4 (Proposed)'!Q33</f>
        <v>1335.0282669066883</v>
      </c>
      <c r="O9" s="252">
        <f>'Exh. JAP-13 Page 4 (Proposed)'!F33/31*6</f>
        <v>254.84805677881877</v>
      </c>
      <c r="P9" s="252">
        <f>'Exh. JDT-7 (Monthly Allow RPC)'!F33/31*25</f>
        <v>1279.4809742804528</v>
      </c>
      <c r="Q9" s="252">
        <f>'Exh. JDT-7 (Monthly Allow RPC)'!G33</f>
        <v>1583.8254848198369</v>
      </c>
    </row>
    <row r="10" spans="1:17" x14ac:dyDescent="0.2">
      <c r="A10" s="29">
        <f t="shared" ref="A10:A34" si="1">A9+1</f>
        <v>3</v>
      </c>
      <c r="B10" s="28" t="s">
        <v>285</v>
      </c>
      <c r="C10" s="35">
        <f>C8*C9</f>
        <v>1868418.5282739098</v>
      </c>
      <c r="D10" s="35">
        <f>D8*D9</f>
        <v>1788533.7050991603</v>
      </c>
      <c r="E10" s="35">
        <f>E8*E9</f>
        <v>1398436.9389149309</v>
      </c>
      <c r="F10" s="35">
        <f>F8*F9</f>
        <v>1358686.1428812842</v>
      </c>
      <c r="G10" s="35">
        <f t="shared" ref="G10:Q10" si="2">G8*G9</f>
        <v>1030877.072434719</v>
      </c>
      <c r="H10" s="35">
        <f t="shared" si="2"/>
        <v>1034891.4494795684</v>
      </c>
      <c r="I10" s="35">
        <f t="shared" si="2"/>
        <v>331738.9236509758</v>
      </c>
      <c r="J10" s="35">
        <f t="shared" si="2"/>
        <v>1188681.0842251896</v>
      </c>
      <c r="K10" s="35">
        <f t="shared" si="2"/>
        <v>840936.24494520098</v>
      </c>
      <c r="L10" s="35">
        <f t="shared" si="2"/>
        <v>1185850.9605288671</v>
      </c>
      <c r="M10" s="35">
        <f t="shared" si="2"/>
        <v>1521810.3640723526</v>
      </c>
      <c r="N10" s="35">
        <f t="shared" si="2"/>
        <v>1915765.5630110977</v>
      </c>
      <c r="O10" s="35">
        <f t="shared" si="2"/>
        <v>369274.83427250839</v>
      </c>
      <c r="P10" s="35">
        <f t="shared" si="2"/>
        <v>1853967.9317323761</v>
      </c>
      <c r="Q10" s="35">
        <f t="shared" si="2"/>
        <v>2302882.2549280426</v>
      </c>
    </row>
    <row r="11" spans="1:17" x14ac:dyDescent="0.2">
      <c r="A11" s="29">
        <f t="shared" si="1"/>
        <v>4</v>
      </c>
    </row>
    <row r="12" spans="1:17" x14ac:dyDescent="0.2">
      <c r="A12" s="29">
        <f t="shared" si="1"/>
        <v>5</v>
      </c>
      <c r="B12" s="154" t="s">
        <v>502</v>
      </c>
      <c r="C12" s="282">
        <v>1972471.4421914835</v>
      </c>
      <c r="D12" s="282">
        <v>1886950.2890921577</v>
      </c>
      <c r="E12" s="282">
        <v>1756685.5541446141</v>
      </c>
      <c r="F12" s="282">
        <v>1627652.6758653969</v>
      </c>
      <c r="G12" s="282">
        <v>1481071.4644133626</v>
      </c>
      <c r="H12" s="282">
        <v>1062703.2984516749</v>
      </c>
      <c r="I12" s="282">
        <v>1239200.5174915497</v>
      </c>
      <c r="J12" s="282">
        <v>1168194.6295740993</v>
      </c>
      <c r="K12" s="282">
        <v>1143696.3361824655</v>
      </c>
      <c r="L12" s="282">
        <v>1336794.4901204032</v>
      </c>
      <c r="M12" s="282">
        <v>1959614.9666275526</v>
      </c>
      <c r="N12" s="282">
        <v>1927313.2589744399</v>
      </c>
      <c r="O12" s="282">
        <v>912839.89871222852</v>
      </c>
      <c r="P12" s="282">
        <v>1341406.7433629159</v>
      </c>
      <c r="Q12" s="282">
        <v>2335960.2212770949</v>
      </c>
    </row>
    <row r="13" spans="1:17" x14ac:dyDescent="0.2">
      <c r="A13" s="29">
        <f t="shared" si="1"/>
        <v>6</v>
      </c>
    </row>
    <row r="14" spans="1:17" x14ac:dyDescent="0.2">
      <c r="A14" s="29">
        <f t="shared" si="1"/>
        <v>7</v>
      </c>
      <c r="B14" s="28" t="s">
        <v>283</v>
      </c>
      <c r="C14" s="35">
        <f>C10-C12</f>
        <v>-104052.91391757363</v>
      </c>
      <c r="D14" s="35">
        <f>D10-D12</f>
        <v>-98416.583992997417</v>
      </c>
      <c r="E14" s="35">
        <f>E10-E12</f>
        <v>-358248.61522968323</v>
      </c>
      <c r="F14" s="35">
        <f>F10-F12</f>
        <v>-268966.53298411262</v>
      </c>
      <c r="G14" s="35">
        <f t="shared" ref="G14:Q14" si="3">G10-G12</f>
        <v>-450194.3919786436</v>
      </c>
      <c r="H14" s="35">
        <f t="shared" si="3"/>
        <v>-27811.848972106469</v>
      </c>
      <c r="I14" s="35">
        <f t="shared" si="3"/>
        <v>-907461.59384057391</v>
      </c>
      <c r="J14" s="35">
        <f t="shared" si="3"/>
        <v>20486.454651090316</v>
      </c>
      <c r="K14" s="35">
        <f t="shared" si="3"/>
        <v>-302760.09123726457</v>
      </c>
      <c r="L14" s="35">
        <f t="shared" si="3"/>
        <v>-150943.52959153615</v>
      </c>
      <c r="M14" s="35">
        <f t="shared" si="3"/>
        <v>-437804.60255519999</v>
      </c>
      <c r="N14" s="35">
        <f t="shared" si="3"/>
        <v>-11547.695963342208</v>
      </c>
      <c r="O14" s="35">
        <f t="shared" si="3"/>
        <v>-543565.06443972012</v>
      </c>
      <c r="P14" s="35">
        <f t="shared" si="3"/>
        <v>512561.18836946017</v>
      </c>
      <c r="Q14" s="35">
        <f t="shared" si="3"/>
        <v>-33077.966349052265</v>
      </c>
    </row>
    <row r="15" spans="1:17" x14ac:dyDescent="0.2">
      <c r="A15" s="29">
        <f t="shared" si="1"/>
        <v>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7" x14ac:dyDescent="0.2">
      <c r="A16" s="29">
        <f t="shared" si="1"/>
        <v>9</v>
      </c>
      <c r="B16" s="28" t="s">
        <v>287</v>
      </c>
      <c r="C16" s="296">
        <v>-6509.6</v>
      </c>
      <c r="D16" s="296">
        <v>-6283.21</v>
      </c>
      <c r="E16" s="296">
        <v>-6412.65</v>
      </c>
      <c r="F16" s="296">
        <v>-6795.35</v>
      </c>
      <c r="G16" s="296">
        <v>-7330.6</v>
      </c>
      <c r="H16" s="296">
        <v>-7625.34</v>
      </c>
      <c r="I16" s="296">
        <v>-9460.81</v>
      </c>
      <c r="J16" s="296">
        <v>-10390.030000000001</v>
      </c>
      <c r="K16" s="296">
        <v>-10467.370000000001</v>
      </c>
      <c r="L16" s="296">
        <v>-14684.54</v>
      </c>
      <c r="M16" s="296">
        <v>-15200.65</v>
      </c>
      <c r="N16" s="296">
        <v>-15332.51</v>
      </c>
      <c r="O16" s="296">
        <v>-3644.7851612903228</v>
      </c>
      <c r="P16" s="296">
        <v>-15186.604838709678</v>
      </c>
      <c r="Q16" s="296">
        <v>-17982.73</v>
      </c>
    </row>
    <row r="17" spans="1:17" x14ac:dyDescent="0.2">
      <c r="A17" s="29">
        <f t="shared" si="1"/>
        <v>10</v>
      </c>
      <c r="O17" s="113"/>
      <c r="P17" s="113"/>
      <c r="Q17" s="113"/>
    </row>
    <row r="18" spans="1:17" x14ac:dyDescent="0.2">
      <c r="A18" s="29">
        <f t="shared" si="1"/>
        <v>11</v>
      </c>
      <c r="B18" s="154" t="s">
        <v>503</v>
      </c>
      <c r="C18" s="282">
        <v>-202138.02696011413</v>
      </c>
      <c r="D18" s="282">
        <v>-193571.32021669272</v>
      </c>
      <c r="E18" s="282">
        <v>-180036.32479914324</v>
      </c>
      <c r="F18" s="282">
        <v>-166982.40603361797</v>
      </c>
      <c r="G18" s="282">
        <v>-152125.17283597076</v>
      </c>
      <c r="H18" s="282">
        <v>-108826.09319269159</v>
      </c>
      <c r="I18" s="282">
        <v>-128023.5050653278</v>
      </c>
      <c r="J18" s="282">
        <v>-120411.83140606077</v>
      </c>
      <c r="K18" s="282">
        <v>-117859.57964744304</v>
      </c>
      <c r="L18" s="282">
        <v>-137541.40224806484</v>
      </c>
      <c r="M18" s="282">
        <v>-201152.62775519979</v>
      </c>
      <c r="N18" s="282">
        <v>-197418.86316687314</v>
      </c>
      <c r="O18" s="282">
        <v>-94096.870433663396</v>
      </c>
      <c r="P18" s="282">
        <v>-115477.57904709969</v>
      </c>
      <c r="Q18" s="282">
        <v>-209833.37033645879</v>
      </c>
    </row>
    <row r="19" spans="1:17" x14ac:dyDescent="0.2">
      <c r="A19" s="29">
        <f t="shared" si="1"/>
        <v>12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x14ac:dyDescent="0.2">
      <c r="A20" s="29">
        <f t="shared" si="1"/>
        <v>13</v>
      </c>
      <c r="B20" s="104" t="s">
        <v>485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226">
        <f>'2022 GRC Conversion Factor'!$D$18</f>
        <v>0.95544399999999996</v>
      </c>
      <c r="Q20" s="134">
        <f>P20</f>
        <v>0.95544399999999996</v>
      </c>
    </row>
    <row r="21" spans="1:17" x14ac:dyDescent="0.2">
      <c r="A21" s="29">
        <f t="shared" si="1"/>
        <v>14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</row>
    <row r="22" spans="1:17" x14ac:dyDescent="0.2">
      <c r="A22" s="29">
        <f t="shared" si="1"/>
        <v>15</v>
      </c>
      <c r="B22" s="104" t="s">
        <v>486</v>
      </c>
      <c r="C22" s="226">
        <f>'2019 GRC Conversion Factor'!$D$18</f>
        <v>0.95455299999999998</v>
      </c>
      <c r="D22" s="134">
        <f>C22</f>
        <v>0.95455299999999998</v>
      </c>
      <c r="E22" s="134">
        <f t="shared" ref="E22:O22" si="4">D22</f>
        <v>0.95455299999999998</v>
      </c>
      <c r="F22" s="134">
        <f t="shared" si="4"/>
        <v>0.95455299999999998</v>
      </c>
      <c r="G22" s="134">
        <f t="shared" si="4"/>
        <v>0.95455299999999998</v>
      </c>
      <c r="H22" s="134">
        <f t="shared" si="4"/>
        <v>0.95455299999999998</v>
      </c>
      <c r="I22" s="134">
        <f t="shared" si="4"/>
        <v>0.95455299999999998</v>
      </c>
      <c r="J22" s="134">
        <f t="shared" si="4"/>
        <v>0.95455299999999998</v>
      </c>
      <c r="K22" s="134">
        <f t="shared" si="4"/>
        <v>0.95455299999999998</v>
      </c>
      <c r="L22" s="134">
        <f t="shared" si="4"/>
        <v>0.95455299999999998</v>
      </c>
      <c r="M22" s="134">
        <f t="shared" si="4"/>
        <v>0.95455299999999998</v>
      </c>
      <c r="N22" s="134">
        <f t="shared" si="4"/>
        <v>0.95455299999999998</v>
      </c>
      <c r="O22" s="134">
        <f t="shared" si="4"/>
        <v>0.95455299999999998</v>
      </c>
      <c r="P22" s="134">
        <f t="shared" ref="P22" si="5">O22</f>
        <v>0.95455299999999998</v>
      </c>
      <c r="Q22" s="134">
        <f t="shared" ref="Q22" si="6">P22</f>
        <v>0.95455299999999998</v>
      </c>
    </row>
    <row r="23" spans="1:17" x14ac:dyDescent="0.2">
      <c r="A23" s="29">
        <f t="shared" si="1"/>
        <v>16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7" ht="12" thickBot="1" x14ac:dyDescent="0.25">
      <c r="A24" s="29">
        <f t="shared" si="1"/>
        <v>17</v>
      </c>
      <c r="B24" s="28" t="s">
        <v>288</v>
      </c>
      <c r="C24" s="105">
        <f t="shared" ref="C24:O24" si="7">ROUND((C14*C22),2)</f>
        <v>-99324.02</v>
      </c>
      <c r="D24" s="105">
        <f t="shared" si="7"/>
        <v>-93943.85</v>
      </c>
      <c r="E24" s="105">
        <f t="shared" si="7"/>
        <v>-341967.29</v>
      </c>
      <c r="F24" s="105">
        <f t="shared" si="7"/>
        <v>-256742.81</v>
      </c>
      <c r="G24" s="105">
        <f t="shared" si="7"/>
        <v>-429734.41</v>
      </c>
      <c r="H24" s="105">
        <f t="shared" si="7"/>
        <v>-26547.88</v>
      </c>
      <c r="I24" s="105">
        <f t="shared" si="7"/>
        <v>-866220.19</v>
      </c>
      <c r="J24" s="105">
        <f t="shared" si="7"/>
        <v>19555.41</v>
      </c>
      <c r="K24" s="105">
        <f t="shared" si="7"/>
        <v>-289000.55</v>
      </c>
      <c r="L24" s="105">
        <f t="shared" si="7"/>
        <v>-144083.6</v>
      </c>
      <c r="M24" s="105">
        <f t="shared" si="7"/>
        <v>-417907.7</v>
      </c>
      <c r="N24" s="105">
        <f t="shared" si="7"/>
        <v>-11022.89</v>
      </c>
      <c r="O24" s="105">
        <f t="shared" si="7"/>
        <v>-518861.66</v>
      </c>
      <c r="P24" s="105">
        <f>ROUND((P14*P20),2)</f>
        <v>489723.51</v>
      </c>
      <c r="Q24" s="105">
        <f>ROUND((Q14*Q20),2)</f>
        <v>-31604.14</v>
      </c>
    </row>
    <row r="25" spans="1:17" x14ac:dyDescent="0.2">
      <c r="A25" s="29">
        <f t="shared" si="1"/>
        <v>18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ht="12" thickBot="1" x14ac:dyDescent="0.25">
      <c r="A26" s="29">
        <f t="shared" si="1"/>
        <v>19</v>
      </c>
      <c r="B26" s="28" t="s">
        <v>482</v>
      </c>
      <c r="C26" s="105">
        <f t="shared" ref="C26:Q26" si="8">ROUND((C18*C22),2)</f>
        <v>-192951.46</v>
      </c>
      <c r="D26" s="105">
        <f t="shared" si="8"/>
        <v>-184774.08</v>
      </c>
      <c r="E26" s="105">
        <f t="shared" si="8"/>
        <v>-171854.21</v>
      </c>
      <c r="F26" s="105">
        <f t="shared" si="8"/>
        <v>-159393.56</v>
      </c>
      <c r="G26" s="105">
        <f t="shared" si="8"/>
        <v>-145211.54</v>
      </c>
      <c r="H26" s="105">
        <f t="shared" si="8"/>
        <v>-103880.27</v>
      </c>
      <c r="I26" s="105">
        <f t="shared" si="8"/>
        <v>-122205.22</v>
      </c>
      <c r="J26" s="105">
        <f t="shared" si="8"/>
        <v>-114939.47</v>
      </c>
      <c r="K26" s="105">
        <f t="shared" si="8"/>
        <v>-112503.22</v>
      </c>
      <c r="L26" s="105">
        <f t="shared" si="8"/>
        <v>-131290.56</v>
      </c>
      <c r="M26" s="105">
        <f t="shared" si="8"/>
        <v>-192010.84</v>
      </c>
      <c r="N26" s="105">
        <f t="shared" si="8"/>
        <v>-188446.77</v>
      </c>
      <c r="O26" s="105">
        <f t="shared" si="8"/>
        <v>-89820.45</v>
      </c>
      <c r="P26" s="105">
        <f t="shared" si="8"/>
        <v>-110229.47</v>
      </c>
      <c r="Q26" s="105">
        <f t="shared" si="8"/>
        <v>-200297.07</v>
      </c>
    </row>
    <row r="27" spans="1:17" x14ac:dyDescent="0.2">
      <c r="A27" s="29">
        <f t="shared" si="1"/>
        <v>20</v>
      </c>
    </row>
    <row r="28" spans="1:17" x14ac:dyDescent="0.2">
      <c r="A28" s="29">
        <f t="shared" si="1"/>
        <v>21</v>
      </c>
      <c r="B28" s="255" t="s">
        <v>500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1:17" x14ac:dyDescent="0.2">
      <c r="A29" s="29">
        <f t="shared" si="1"/>
        <v>22</v>
      </c>
      <c r="B29" s="257" t="s">
        <v>289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</row>
    <row r="30" spans="1:17" x14ac:dyDescent="0.2">
      <c r="A30" s="29">
        <f t="shared" si="1"/>
        <v>23</v>
      </c>
    </row>
    <row r="31" spans="1:17" x14ac:dyDescent="0.2">
      <c r="A31" s="29">
        <f t="shared" si="1"/>
        <v>24</v>
      </c>
      <c r="B31" s="178" t="s">
        <v>436</v>
      </c>
    </row>
    <row r="32" spans="1:17" x14ac:dyDescent="0.2">
      <c r="A32" s="29">
        <f t="shared" si="1"/>
        <v>25</v>
      </c>
      <c r="B32" s="28" t="s">
        <v>439</v>
      </c>
    </row>
    <row r="33" spans="1:2" x14ac:dyDescent="0.2">
      <c r="A33" s="29">
        <f t="shared" si="1"/>
        <v>26</v>
      </c>
      <c r="B33" s="28" t="s">
        <v>487</v>
      </c>
    </row>
    <row r="34" spans="1:2" x14ac:dyDescent="0.2">
      <c r="A34" s="29">
        <f t="shared" si="1"/>
        <v>27</v>
      </c>
      <c r="B34" s="28" t="s">
        <v>490</v>
      </c>
    </row>
    <row r="35" spans="1:2" x14ac:dyDescent="0.2">
      <c r="A35" s="29"/>
      <c r="B35" s="28" t="s">
        <v>498</v>
      </c>
    </row>
    <row r="39" spans="1:2" x14ac:dyDescent="0.2">
      <c r="A39" s="29"/>
    </row>
    <row r="40" spans="1:2" x14ac:dyDescent="0.2">
      <c r="A40" s="29"/>
    </row>
    <row r="41" spans="1:2" x14ac:dyDescent="0.2">
      <c r="A41" s="29"/>
    </row>
    <row r="42" spans="1:2" x14ac:dyDescent="0.2">
      <c r="A42" s="29"/>
    </row>
    <row r="43" spans="1:2" x14ac:dyDescent="0.2">
      <c r="A43" s="29"/>
    </row>
    <row r="44" spans="1:2" x14ac:dyDescent="0.2">
      <c r="A44" s="29"/>
    </row>
    <row r="45" spans="1:2" x14ac:dyDescent="0.2">
      <c r="A45" s="29"/>
    </row>
    <row r="46" spans="1:2" x14ac:dyDescent="0.2">
      <c r="A46" s="29"/>
    </row>
    <row r="47" spans="1:2" x14ac:dyDescent="0.2">
      <c r="A47" s="29"/>
    </row>
    <row r="48" spans="1:2" x14ac:dyDescent="0.2">
      <c r="A48" s="29"/>
    </row>
    <row r="49" spans="1:1" x14ac:dyDescent="0.2">
      <c r="A49" s="29"/>
    </row>
    <row r="50" spans="1:1" x14ac:dyDescent="0.2">
      <c r="A50" s="29"/>
    </row>
    <row r="51" spans="1:1" x14ac:dyDescent="0.2">
      <c r="A51" s="29"/>
    </row>
    <row r="52" spans="1:1" x14ac:dyDescent="0.2">
      <c r="A52" s="29"/>
    </row>
    <row r="53" spans="1:1" x14ac:dyDescent="0.2">
      <c r="A53" s="29"/>
    </row>
    <row r="54" spans="1:1" x14ac:dyDescent="0.2">
      <c r="A54" s="29"/>
    </row>
    <row r="55" spans="1:1" x14ac:dyDescent="0.2">
      <c r="A55" s="29"/>
    </row>
    <row r="56" spans="1:1" x14ac:dyDescent="0.2">
      <c r="A56" s="29"/>
    </row>
    <row r="57" spans="1:1" x14ac:dyDescent="0.2">
      <c r="A57" s="29"/>
    </row>
    <row r="58" spans="1:1" x14ac:dyDescent="0.2">
      <c r="A58" s="29"/>
    </row>
    <row r="59" spans="1:1" x14ac:dyDescent="0.2">
      <c r="A59" s="29"/>
    </row>
    <row r="60" spans="1:1" x14ac:dyDescent="0.2">
      <c r="A60" s="29"/>
    </row>
    <row r="61" spans="1:1" x14ac:dyDescent="0.2">
      <c r="A61" s="29"/>
    </row>
    <row r="62" spans="1:1" x14ac:dyDescent="0.2">
      <c r="A62" s="29"/>
    </row>
    <row r="63" spans="1:1" x14ac:dyDescent="0.2">
      <c r="A63" s="29"/>
    </row>
    <row r="64" spans="1:1" x14ac:dyDescent="0.2">
      <c r="A64" s="29"/>
    </row>
    <row r="65" spans="1:1" x14ac:dyDescent="0.2">
      <c r="A65" s="29"/>
    </row>
    <row r="66" spans="1:1" x14ac:dyDescent="0.2">
      <c r="A66" s="29"/>
    </row>
    <row r="67" spans="1:1" x14ac:dyDescent="0.2">
      <c r="A67" s="29"/>
    </row>
    <row r="68" spans="1:1" x14ac:dyDescent="0.2">
      <c r="A68" s="29"/>
    </row>
    <row r="69" spans="1:1" x14ac:dyDescent="0.2">
      <c r="A69" s="29"/>
    </row>
    <row r="70" spans="1:1" x14ac:dyDescent="0.2">
      <c r="A70" s="29"/>
    </row>
    <row r="71" spans="1:1" x14ac:dyDescent="0.2">
      <c r="A71" s="29"/>
    </row>
    <row r="72" spans="1:1" x14ac:dyDescent="0.2">
      <c r="A72" s="29"/>
    </row>
    <row r="73" spans="1:1" x14ac:dyDescent="0.2">
      <c r="A73" s="29"/>
    </row>
    <row r="74" spans="1:1" x14ac:dyDescent="0.2">
      <c r="A74" s="29"/>
    </row>
    <row r="75" spans="1:1" x14ac:dyDescent="0.2">
      <c r="A75" s="29"/>
    </row>
    <row r="76" spans="1:1" x14ac:dyDescent="0.2">
      <c r="A76" s="29"/>
    </row>
    <row r="77" spans="1:1" x14ac:dyDescent="0.2">
      <c r="A77" s="29"/>
    </row>
    <row r="78" spans="1:1" x14ac:dyDescent="0.2">
      <c r="A78" s="29"/>
    </row>
  </sheetData>
  <printOptions horizontalCentered="1"/>
  <pageMargins left="0.45" right="0.45" top="0.75" bottom="0.75" header="0.3" footer="0.3"/>
  <pageSetup scale="67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7" tint="0.79998168889431442"/>
    <pageSetUpPr fitToPage="1"/>
  </sheetPr>
  <dimension ref="A1:R71"/>
  <sheetViews>
    <sheetView zoomScaleNormal="100" workbookViewId="0">
      <pane ySplit="7" topLeftCell="A8" activePane="bottomLeft" state="frozen"/>
      <selection activeCell="C38" sqref="C38"/>
      <selection pane="bottomLeft" sqref="A1:XFD1048576"/>
    </sheetView>
  </sheetViews>
  <sheetFormatPr defaultRowHeight="11.25" x14ac:dyDescent="0.2"/>
  <cols>
    <col min="1" max="1" width="32.7109375" style="4" customWidth="1"/>
    <col min="2" max="2" width="10.7109375" style="4" bestFit="1" customWidth="1"/>
    <col min="3" max="5" width="10.140625" style="4" bestFit="1" customWidth="1"/>
    <col min="6" max="8" width="9.85546875" style="4" bestFit="1" customWidth="1"/>
    <col min="9" max="9" width="10.140625" style="4" bestFit="1" customWidth="1"/>
    <col min="10" max="12" width="10.7109375" style="4" bestFit="1" customWidth="1"/>
    <col min="13" max="13" width="10.42578125" style="4" bestFit="1" customWidth="1"/>
    <col min="14" max="14" width="10.7109375" style="4" bestFit="1" customWidth="1"/>
    <col min="15" max="15" width="10.140625" style="4" bestFit="1" customWidth="1"/>
    <col min="16" max="16" width="13.42578125" style="52" bestFit="1" customWidth="1"/>
    <col min="17" max="18" width="14" style="4" bestFit="1" customWidth="1"/>
    <col min="19" max="19" width="4.7109375" style="4" bestFit="1" customWidth="1"/>
    <col min="20" max="256" width="9.140625" style="4"/>
    <col min="257" max="257" width="12.140625" style="4" customWidth="1"/>
    <col min="258" max="258" width="14.7109375" style="4" bestFit="1" customWidth="1"/>
    <col min="259" max="259" width="12.7109375" style="4" bestFit="1" customWidth="1"/>
    <col min="260" max="260" width="13.7109375" style="4" bestFit="1" customWidth="1"/>
    <col min="261" max="261" width="12.7109375" style="4" bestFit="1" customWidth="1"/>
    <col min="262" max="262" width="12.28515625" style="4" bestFit="1" customWidth="1"/>
    <col min="263" max="263" width="12.7109375" style="4" bestFit="1" customWidth="1"/>
    <col min="264" max="264" width="12.42578125" style="4" bestFit="1" customWidth="1"/>
    <col min="265" max="265" width="12.5703125" style="4" bestFit="1" customWidth="1"/>
    <col min="266" max="266" width="13.7109375" style="4" bestFit="1" customWidth="1"/>
    <col min="267" max="271" width="13.7109375" style="4" customWidth="1"/>
    <col min="272" max="272" width="16" style="4" customWidth="1"/>
    <col min="273" max="274" width="14" style="4" bestFit="1" customWidth="1"/>
    <col min="275" max="275" width="4.7109375" style="4" bestFit="1" customWidth="1"/>
    <col min="276" max="512" width="9.140625" style="4"/>
    <col min="513" max="513" width="12.140625" style="4" customWidth="1"/>
    <col min="514" max="514" width="14.7109375" style="4" bestFit="1" customWidth="1"/>
    <col min="515" max="515" width="12.7109375" style="4" bestFit="1" customWidth="1"/>
    <col min="516" max="516" width="13.7109375" style="4" bestFit="1" customWidth="1"/>
    <col min="517" max="517" width="12.7109375" style="4" bestFit="1" customWidth="1"/>
    <col min="518" max="518" width="12.28515625" style="4" bestFit="1" customWidth="1"/>
    <col min="519" max="519" width="12.7109375" style="4" bestFit="1" customWidth="1"/>
    <col min="520" max="520" width="12.42578125" style="4" bestFit="1" customWidth="1"/>
    <col min="521" max="521" width="12.5703125" style="4" bestFit="1" customWidth="1"/>
    <col min="522" max="522" width="13.7109375" style="4" bestFit="1" customWidth="1"/>
    <col min="523" max="527" width="13.7109375" style="4" customWidth="1"/>
    <col min="528" max="528" width="16" style="4" customWidth="1"/>
    <col min="529" max="530" width="14" style="4" bestFit="1" customWidth="1"/>
    <col min="531" max="531" width="4.7109375" style="4" bestFit="1" customWidth="1"/>
    <col min="532" max="768" width="9.140625" style="4"/>
    <col min="769" max="769" width="12.140625" style="4" customWidth="1"/>
    <col min="770" max="770" width="14.7109375" style="4" bestFit="1" customWidth="1"/>
    <col min="771" max="771" width="12.7109375" style="4" bestFit="1" customWidth="1"/>
    <col min="772" max="772" width="13.7109375" style="4" bestFit="1" customWidth="1"/>
    <col min="773" max="773" width="12.7109375" style="4" bestFit="1" customWidth="1"/>
    <col min="774" max="774" width="12.28515625" style="4" bestFit="1" customWidth="1"/>
    <col min="775" max="775" width="12.7109375" style="4" bestFit="1" customWidth="1"/>
    <col min="776" max="776" width="12.42578125" style="4" bestFit="1" customWidth="1"/>
    <col min="777" max="777" width="12.5703125" style="4" bestFit="1" customWidth="1"/>
    <col min="778" max="778" width="13.7109375" style="4" bestFit="1" customWidth="1"/>
    <col min="779" max="783" width="13.7109375" style="4" customWidth="1"/>
    <col min="784" max="784" width="16" style="4" customWidth="1"/>
    <col min="785" max="786" width="14" style="4" bestFit="1" customWidth="1"/>
    <col min="787" max="787" width="4.7109375" style="4" bestFit="1" customWidth="1"/>
    <col min="788" max="1024" width="9.140625" style="4"/>
    <col min="1025" max="1025" width="12.140625" style="4" customWidth="1"/>
    <col min="1026" max="1026" width="14.7109375" style="4" bestFit="1" customWidth="1"/>
    <col min="1027" max="1027" width="12.7109375" style="4" bestFit="1" customWidth="1"/>
    <col min="1028" max="1028" width="13.7109375" style="4" bestFit="1" customWidth="1"/>
    <col min="1029" max="1029" width="12.7109375" style="4" bestFit="1" customWidth="1"/>
    <col min="1030" max="1030" width="12.28515625" style="4" bestFit="1" customWidth="1"/>
    <col min="1031" max="1031" width="12.7109375" style="4" bestFit="1" customWidth="1"/>
    <col min="1032" max="1032" width="12.42578125" style="4" bestFit="1" customWidth="1"/>
    <col min="1033" max="1033" width="12.5703125" style="4" bestFit="1" customWidth="1"/>
    <col min="1034" max="1034" width="13.7109375" style="4" bestFit="1" customWidth="1"/>
    <col min="1035" max="1039" width="13.7109375" style="4" customWidth="1"/>
    <col min="1040" max="1040" width="16" style="4" customWidth="1"/>
    <col min="1041" max="1042" width="14" style="4" bestFit="1" customWidth="1"/>
    <col min="1043" max="1043" width="4.7109375" style="4" bestFit="1" customWidth="1"/>
    <col min="1044" max="1280" width="9.140625" style="4"/>
    <col min="1281" max="1281" width="12.140625" style="4" customWidth="1"/>
    <col min="1282" max="1282" width="14.7109375" style="4" bestFit="1" customWidth="1"/>
    <col min="1283" max="1283" width="12.7109375" style="4" bestFit="1" customWidth="1"/>
    <col min="1284" max="1284" width="13.7109375" style="4" bestFit="1" customWidth="1"/>
    <col min="1285" max="1285" width="12.7109375" style="4" bestFit="1" customWidth="1"/>
    <col min="1286" max="1286" width="12.28515625" style="4" bestFit="1" customWidth="1"/>
    <col min="1287" max="1287" width="12.7109375" style="4" bestFit="1" customWidth="1"/>
    <col min="1288" max="1288" width="12.42578125" style="4" bestFit="1" customWidth="1"/>
    <col min="1289" max="1289" width="12.5703125" style="4" bestFit="1" customWidth="1"/>
    <col min="1290" max="1290" width="13.7109375" style="4" bestFit="1" customWidth="1"/>
    <col min="1291" max="1295" width="13.7109375" style="4" customWidth="1"/>
    <col min="1296" max="1296" width="16" style="4" customWidth="1"/>
    <col min="1297" max="1298" width="14" style="4" bestFit="1" customWidth="1"/>
    <col min="1299" max="1299" width="4.7109375" style="4" bestFit="1" customWidth="1"/>
    <col min="1300" max="1536" width="9.140625" style="4"/>
    <col min="1537" max="1537" width="12.140625" style="4" customWidth="1"/>
    <col min="1538" max="1538" width="14.7109375" style="4" bestFit="1" customWidth="1"/>
    <col min="1539" max="1539" width="12.7109375" style="4" bestFit="1" customWidth="1"/>
    <col min="1540" max="1540" width="13.7109375" style="4" bestFit="1" customWidth="1"/>
    <col min="1541" max="1541" width="12.7109375" style="4" bestFit="1" customWidth="1"/>
    <col min="1542" max="1542" width="12.28515625" style="4" bestFit="1" customWidth="1"/>
    <col min="1543" max="1543" width="12.7109375" style="4" bestFit="1" customWidth="1"/>
    <col min="1544" max="1544" width="12.42578125" style="4" bestFit="1" customWidth="1"/>
    <col min="1545" max="1545" width="12.5703125" style="4" bestFit="1" customWidth="1"/>
    <col min="1546" max="1546" width="13.7109375" style="4" bestFit="1" customWidth="1"/>
    <col min="1547" max="1551" width="13.7109375" style="4" customWidth="1"/>
    <col min="1552" max="1552" width="16" style="4" customWidth="1"/>
    <col min="1553" max="1554" width="14" style="4" bestFit="1" customWidth="1"/>
    <col min="1555" max="1555" width="4.7109375" style="4" bestFit="1" customWidth="1"/>
    <col min="1556" max="1792" width="9.140625" style="4"/>
    <col min="1793" max="1793" width="12.140625" style="4" customWidth="1"/>
    <col min="1794" max="1794" width="14.7109375" style="4" bestFit="1" customWidth="1"/>
    <col min="1795" max="1795" width="12.7109375" style="4" bestFit="1" customWidth="1"/>
    <col min="1796" max="1796" width="13.7109375" style="4" bestFit="1" customWidth="1"/>
    <col min="1797" max="1797" width="12.7109375" style="4" bestFit="1" customWidth="1"/>
    <col min="1798" max="1798" width="12.28515625" style="4" bestFit="1" customWidth="1"/>
    <col min="1799" max="1799" width="12.7109375" style="4" bestFit="1" customWidth="1"/>
    <col min="1800" max="1800" width="12.42578125" style="4" bestFit="1" customWidth="1"/>
    <col min="1801" max="1801" width="12.5703125" style="4" bestFit="1" customWidth="1"/>
    <col min="1802" max="1802" width="13.7109375" style="4" bestFit="1" customWidth="1"/>
    <col min="1803" max="1807" width="13.7109375" style="4" customWidth="1"/>
    <col min="1808" max="1808" width="16" style="4" customWidth="1"/>
    <col min="1809" max="1810" width="14" style="4" bestFit="1" customWidth="1"/>
    <col min="1811" max="1811" width="4.7109375" style="4" bestFit="1" customWidth="1"/>
    <col min="1812" max="2048" width="9.140625" style="4"/>
    <col min="2049" max="2049" width="12.140625" style="4" customWidth="1"/>
    <col min="2050" max="2050" width="14.7109375" style="4" bestFit="1" customWidth="1"/>
    <col min="2051" max="2051" width="12.7109375" style="4" bestFit="1" customWidth="1"/>
    <col min="2052" max="2052" width="13.7109375" style="4" bestFit="1" customWidth="1"/>
    <col min="2053" max="2053" width="12.7109375" style="4" bestFit="1" customWidth="1"/>
    <col min="2054" max="2054" width="12.28515625" style="4" bestFit="1" customWidth="1"/>
    <col min="2055" max="2055" width="12.7109375" style="4" bestFit="1" customWidth="1"/>
    <col min="2056" max="2056" width="12.42578125" style="4" bestFit="1" customWidth="1"/>
    <col min="2057" max="2057" width="12.5703125" style="4" bestFit="1" customWidth="1"/>
    <col min="2058" max="2058" width="13.7109375" style="4" bestFit="1" customWidth="1"/>
    <col min="2059" max="2063" width="13.7109375" style="4" customWidth="1"/>
    <col min="2064" max="2064" width="16" style="4" customWidth="1"/>
    <col min="2065" max="2066" width="14" style="4" bestFit="1" customWidth="1"/>
    <col min="2067" max="2067" width="4.7109375" style="4" bestFit="1" customWidth="1"/>
    <col min="2068" max="2304" width="9.140625" style="4"/>
    <col min="2305" max="2305" width="12.140625" style="4" customWidth="1"/>
    <col min="2306" max="2306" width="14.7109375" style="4" bestFit="1" customWidth="1"/>
    <col min="2307" max="2307" width="12.7109375" style="4" bestFit="1" customWidth="1"/>
    <col min="2308" max="2308" width="13.7109375" style="4" bestFit="1" customWidth="1"/>
    <col min="2309" max="2309" width="12.7109375" style="4" bestFit="1" customWidth="1"/>
    <col min="2310" max="2310" width="12.28515625" style="4" bestFit="1" customWidth="1"/>
    <col min="2311" max="2311" width="12.7109375" style="4" bestFit="1" customWidth="1"/>
    <col min="2312" max="2312" width="12.42578125" style="4" bestFit="1" customWidth="1"/>
    <col min="2313" max="2313" width="12.5703125" style="4" bestFit="1" customWidth="1"/>
    <col min="2314" max="2314" width="13.7109375" style="4" bestFit="1" customWidth="1"/>
    <col min="2315" max="2319" width="13.7109375" style="4" customWidth="1"/>
    <col min="2320" max="2320" width="16" style="4" customWidth="1"/>
    <col min="2321" max="2322" width="14" style="4" bestFit="1" customWidth="1"/>
    <col min="2323" max="2323" width="4.7109375" style="4" bestFit="1" customWidth="1"/>
    <col min="2324" max="2560" width="9.140625" style="4"/>
    <col min="2561" max="2561" width="12.140625" style="4" customWidth="1"/>
    <col min="2562" max="2562" width="14.7109375" style="4" bestFit="1" customWidth="1"/>
    <col min="2563" max="2563" width="12.7109375" style="4" bestFit="1" customWidth="1"/>
    <col min="2564" max="2564" width="13.7109375" style="4" bestFit="1" customWidth="1"/>
    <col min="2565" max="2565" width="12.7109375" style="4" bestFit="1" customWidth="1"/>
    <col min="2566" max="2566" width="12.28515625" style="4" bestFit="1" customWidth="1"/>
    <col min="2567" max="2567" width="12.7109375" style="4" bestFit="1" customWidth="1"/>
    <col min="2568" max="2568" width="12.42578125" style="4" bestFit="1" customWidth="1"/>
    <col min="2569" max="2569" width="12.5703125" style="4" bestFit="1" customWidth="1"/>
    <col min="2570" max="2570" width="13.7109375" style="4" bestFit="1" customWidth="1"/>
    <col min="2571" max="2575" width="13.7109375" style="4" customWidth="1"/>
    <col min="2576" max="2576" width="16" style="4" customWidth="1"/>
    <col min="2577" max="2578" width="14" style="4" bestFit="1" customWidth="1"/>
    <col min="2579" max="2579" width="4.7109375" style="4" bestFit="1" customWidth="1"/>
    <col min="2580" max="2816" width="9.140625" style="4"/>
    <col min="2817" max="2817" width="12.140625" style="4" customWidth="1"/>
    <col min="2818" max="2818" width="14.7109375" style="4" bestFit="1" customWidth="1"/>
    <col min="2819" max="2819" width="12.7109375" style="4" bestFit="1" customWidth="1"/>
    <col min="2820" max="2820" width="13.7109375" style="4" bestFit="1" customWidth="1"/>
    <col min="2821" max="2821" width="12.7109375" style="4" bestFit="1" customWidth="1"/>
    <col min="2822" max="2822" width="12.28515625" style="4" bestFit="1" customWidth="1"/>
    <col min="2823" max="2823" width="12.7109375" style="4" bestFit="1" customWidth="1"/>
    <col min="2824" max="2824" width="12.42578125" style="4" bestFit="1" customWidth="1"/>
    <col min="2825" max="2825" width="12.5703125" style="4" bestFit="1" customWidth="1"/>
    <col min="2826" max="2826" width="13.7109375" style="4" bestFit="1" customWidth="1"/>
    <col min="2827" max="2831" width="13.7109375" style="4" customWidth="1"/>
    <col min="2832" max="2832" width="16" style="4" customWidth="1"/>
    <col min="2833" max="2834" width="14" style="4" bestFit="1" customWidth="1"/>
    <col min="2835" max="2835" width="4.7109375" style="4" bestFit="1" customWidth="1"/>
    <col min="2836" max="3072" width="9.140625" style="4"/>
    <col min="3073" max="3073" width="12.140625" style="4" customWidth="1"/>
    <col min="3074" max="3074" width="14.7109375" style="4" bestFit="1" customWidth="1"/>
    <col min="3075" max="3075" width="12.7109375" style="4" bestFit="1" customWidth="1"/>
    <col min="3076" max="3076" width="13.7109375" style="4" bestFit="1" customWidth="1"/>
    <col min="3077" max="3077" width="12.7109375" style="4" bestFit="1" customWidth="1"/>
    <col min="3078" max="3078" width="12.28515625" style="4" bestFit="1" customWidth="1"/>
    <col min="3079" max="3079" width="12.7109375" style="4" bestFit="1" customWidth="1"/>
    <col min="3080" max="3080" width="12.42578125" style="4" bestFit="1" customWidth="1"/>
    <col min="3081" max="3081" width="12.5703125" style="4" bestFit="1" customWidth="1"/>
    <col min="3082" max="3082" width="13.7109375" style="4" bestFit="1" customWidth="1"/>
    <col min="3083" max="3087" width="13.7109375" style="4" customWidth="1"/>
    <col min="3088" max="3088" width="16" style="4" customWidth="1"/>
    <col min="3089" max="3090" width="14" style="4" bestFit="1" customWidth="1"/>
    <col min="3091" max="3091" width="4.7109375" style="4" bestFit="1" customWidth="1"/>
    <col min="3092" max="3328" width="9.140625" style="4"/>
    <col min="3329" max="3329" width="12.140625" style="4" customWidth="1"/>
    <col min="3330" max="3330" width="14.7109375" style="4" bestFit="1" customWidth="1"/>
    <col min="3331" max="3331" width="12.7109375" style="4" bestFit="1" customWidth="1"/>
    <col min="3332" max="3332" width="13.7109375" style="4" bestFit="1" customWidth="1"/>
    <col min="3333" max="3333" width="12.7109375" style="4" bestFit="1" customWidth="1"/>
    <col min="3334" max="3334" width="12.28515625" style="4" bestFit="1" customWidth="1"/>
    <col min="3335" max="3335" width="12.7109375" style="4" bestFit="1" customWidth="1"/>
    <col min="3336" max="3336" width="12.42578125" style="4" bestFit="1" customWidth="1"/>
    <col min="3337" max="3337" width="12.5703125" style="4" bestFit="1" customWidth="1"/>
    <col min="3338" max="3338" width="13.7109375" style="4" bestFit="1" customWidth="1"/>
    <col min="3339" max="3343" width="13.7109375" style="4" customWidth="1"/>
    <col min="3344" max="3344" width="16" style="4" customWidth="1"/>
    <col min="3345" max="3346" width="14" style="4" bestFit="1" customWidth="1"/>
    <col min="3347" max="3347" width="4.7109375" style="4" bestFit="1" customWidth="1"/>
    <col min="3348" max="3584" width="9.140625" style="4"/>
    <col min="3585" max="3585" width="12.140625" style="4" customWidth="1"/>
    <col min="3586" max="3586" width="14.7109375" style="4" bestFit="1" customWidth="1"/>
    <col min="3587" max="3587" width="12.7109375" style="4" bestFit="1" customWidth="1"/>
    <col min="3588" max="3588" width="13.7109375" style="4" bestFit="1" customWidth="1"/>
    <col min="3589" max="3589" width="12.7109375" style="4" bestFit="1" customWidth="1"/>
    <col min="3590" max="3590" width="12.28515625" style="4" bestFit="1" customWidth="1"/>
    <col min="3591" max="3591" width="12.7109375" style="4" bestFit="1" customWidth="1"/>
    <col min="3592" max="3592" width="12.42578125" style="4" bestFit="1" customWidth="1"/>
    <col min="3593" max="3593" width="12.5703125" style="4" bestFit="1" customWidth="1"/>
    <col min="3594" max="3594" width="13.7109375" style="4" bestFit="1" customWidth="1"/>
    <col min="3595" max="3599" width="13.7109375" style="4" customWidth="1"/>
    <col min="3600" max="3600" width="16" style="4" customWidth="1"/>
    <col min="3601" max="3602" width="14" style="4" bestFit="1" customWidth="1"/>
    <col min="3603" max="3603" width="4.7109375" style="4" bestFit="1" customWidth="1"/>
    <col min="3604" max="3840" width="9.140625" style="4"/>
    <col min="3841" max="3841" width="12.140625" style="4" customWidth="1"/>
    <col min="3842" max="3842" width="14.7109375" style="4" bestFit="1" customWidth="1"/>
    <col min="3843" max="3843" width="12.7109375" style="4" bestFit="1" customWidth="1"/>
    <col min="3844" max="3844" width="13.7109375" style="4" bestFit="1" customWidth="1"/>
    <col min="3845" max="3845" width="12.7109375" style="4" bestFit="1" customWidth="1"/>
    <col min="3846" max="3846" width="12.28515625" style="4" bestFit="1" customWidth="1"/>
    <col min="3847" max="3847" width="12.7109375" style="4" bestFit="1" customWidth="1"/>
    <col min="3848" max="3848" width="12.42578125" style="4" bestFit="1" customWidth="1"/>
    <col min="3849" max="3849" width="12.5703125" style="4" bestFit="1" customWidth="1"/>
    <col min="3850" max="3850" width="13.7109375" style="4" bestFit="1" customWidth="1"/>
    <col min="3851" max="3855" width="13.7109375" style="4" customWidth="1"/>
    <col min="3856" max="3856" width="16" style="4" customWidth="1"/>
    <col min="3857" max="3858" width="14" style="4" bestFit="1" customWidth="1"/>
    <col min="3859" max="3859" width="4.7109375" style="4" bestFit="1" customWidth="1"/>
    <col min="3860" max="4096" width="9.140625" style="4"/>
    <col min="4097" max="4097" width="12.140625" style="4" customWidth="1"/>
    <col min="4098" max="4098" width="14.7109375" style="4" bestFit="1" customWidth="1"/>
    <col min="4099" max="4099" width="12.7109375" style="4" bestFit="1" customWidth="1"/>
    <col min="4100" max="4100" width="13.7109375" style="4" bestFit="1" customWidth="1"/>
    <col min="4101" max="4101" width="12.7109375" style="4" bestFit="1" customWidth="1"/>
    <col min="4102" max="4102" width="12.28515625" style="4" bestFit="1" customWidth="1"/>
    <col min="4103" max="4103" width="12.7109375" style="4" bestFit="1" customWidth="1"/>
    <col min="4104" max="4104" width="12.42578125" style="4" bestFit="1" customWidth="1"/>
    <col min="4105" max="4105" width="12.5703125" style="4" bestFit="1" customWidth="1"/>
    <col min="4106" max="4106" width="13.7109375" style="4" bestFit="1" customWidth="1"/>
    <col min="4107" max="4111" width="13.7109375" style="4" customWidth="1"/>
    <col min="4112" max="4112" width="16" style="4" customWidth="1"/>
    <col min="4113" max="4114" width="14" style="4" bestFit="1" customWidth="1"/>
    <col min="4115" max="4115" width="4.7109375" style="4" bestFit="1" customWidth="1"/>
    <col min="4116" max="4352" width="9.140625" style="4"/>
    <col min="4353" max="4353" width="12.140625" style="4" customWidth="1"/>
    <col min="4354" max="4354" width="14.7109375" style="4" bestFit="1" customWidth="1"/>
    <col min="4355" max="4355" width="12.7109375" style="4" bestFit="1" customWidth="1"/>
    <col min="4356" max="4356" width="13.7109375" style="4" bestFit="1" customWidth="1"/>
    <col min="4357" max="4357" width="12.7109375" style="4" bestFit="1" customWidth="1"/>
    <col min="4358" max="4358" width="12.28515625" style="4" bestFit="1" customWidth="1"/>
    <col min="4359" max="4359" width="12.7109375" style="4" bestFit="1" customWidth="1"/>
    <col min="4360" max="4360" width="12.42578125" style="4" bestFit="1" customWidth="1"/>
    <col min="4361" max="4361" width="12.5703125" style="4" bestFit="1" customWidth="1"/>
    <col min="4362" max="4362" width="13.7109375" style="4" bestFit="1" customWidth="1"/>
    <col min="4363" max="4367" width="13.7109375" style="4" customWidth="1"/>
    <col min="4368" max="4368" width="16" style="4" customWidth="1"/>
    <col min="4369" max="4370" width="14" style="4" bestFit="1" customWidth="1"/>
    <col min="4371" max="4371" width="4.7109375" style="4" bestFit="1" customWidth="1"/>
    <col min="4372" max="4608" width="9.140625" style="4"/>
    <col min="4609" max="4609" width="12.140625" style="4" customWidth="1"/>
    <col min="4610" max="4610" width="14.7109375" style="4" bestFit="1" customWidth="1"/>
    <col min="4611" max="4611" width="12.7109375" style="4" bestFit="1" customWidth="1"/>
    <col min="4612" max="4612" width="13.7109375" style="4" bestFit="1" customWidth="1"/>
    <col min="4613" max="4613" width="12.7109375" style="4" bestFit="1" customWidth="1"/>
    <col min="4614" max="4614" width="12.28515625" style="4" bestFit="1" customWidth="1"/>
    <col min="4615" max="4615" width="12.7109375" style="4" bestFit="1" customWidth="1"/>
    <col min="4616" max="4616" width="12.42578125" style="4" bestFit="1" customWidth="1"/>
    <col min="4617" max="4617" width="12.5703125" style="4" bestFit="1" customWidth="1"/>
    <col min="4618" max="4618" width="13.7109375" style="4" bestFit="1" customWidth="1"/>
    <col min="4619" max="4623" width="13.7109375" style="4" customWidth="1"/>
    <col min="4624" max="4624" width="16" style="4" customWidth="1"/>
    <col min="4625" max="4626" width="14" style="4" bestFit="1" customWidth="1"/>
    <col min="4627" max="4627" width="4.7109375" style="4" bestFit="1" customWidth="1"/>
    <col min="4628" max="4864" width="9.140625" style="4"/>
    <col min="4865" max="4865" width="12.140625" style="4" customWidth="1"/>
    <col min="4866" max="4866" width="14.7109375" style="4" bestFit="1" customWidth="1"/>
    <col min="4867" max="4867" width="12.7109375" style="4" bestFit="1" customWidth="1"/>
    <col min="4868" max="4868" width="13.7109375" style="4" bestFit="1" customWidth="1"/>
    <col min="4869" max="4869" width="12.7109375" style="4" bestFit="1" customWidth="1"/>
    <col min="4870" max="4870" width="12.28515625" style="4" bestFit="1" customWidth="1"/>
    <col min="4871" max="4871" width="12.7109375" style="4" bestFit="1" customWidth="1"/>
    <col min="4872" max="4872" width="12.42578125" style="4" bestFit="1" customWidth="1"/>
    <col min="4873" max="4873" width="12.5703125" style="4" bestFit="1" customWidth="1"/>
    <col min="4874" max="4874" width="13.7109375" style="4" bestFit="1" customWidth="1"/>
    <col min="4875" max="4879" width="13.7109375" style="4" customWidth="1"/>
    <col min="4880" max="4880" width="16" style="4" customWidth="1"/>
    <col min="4881" max="4882" width="14" style="4" bestFit="1" customWidth="1"/>
    <col min="4883" max="4883" width="4.7109375" style="4" bestFit="1" customWidth="1"/>
    <col min="4884" max="5120" width="9.140625" style="4"/>
    <col min="5121" max="5121" width="12.140625" style="4" customWidth="1"/>
    <col min="5122" max="5122" width="14.7109375" style="4" bestFit="1" customWidth="1"/>
    <col min="5123" max="5123" width="12.7109375" style="4" bestFit="1" customWidth="1"/>
    <col min="5124" max="5124" width="13.7109375" style="4" bestFit="1" customWidth="1"/>
    <col min="5125" max="5125" width="12.7109375" style="4" bestFit="1" customWidth="1"/>
    <col min="5126" max="5126" width="12.28515625" style="4" bestFit="1" customWidth="1"/>
    <col min="5127" max="5127" width="12.7109375" style="4" bestFit="1" customWidth="1"/>
    <col min="5128" max="5128" width="12.42578125" style="4" bestFit="1" customWidth="1"/>
    <col min="5129" max="5129" width="12.5703125" style="4" bestFit="1" customWidth="1"/>
    <col min="5130" max="5130" width="13.7109375" style="4" bestFit="1" customWidth="1"/>
    <col min="5131" max="5135" width="13.7109375" style="4" customWidth="1"/>
    <col min="5136" max="5136" width="16" style="4" customWidth="1"/>
    <col min="5137" max="5138" width="14" style="4" bestFit="1" customWidth="1"/>
    <col min="5139" max="5139" width="4.7109375" style="4" bestFit="1" customWidth="1"/>
    <col min="5140" max="5376" width="9.140625" style="4"/>
    <col min="5377" max="5377" width="12.140625" style="4" customWidth="1"/>
    <col min="5378" max="5378" width="14.7109375" style="4" bestFit="1" customWidth="1"/>
    <col min="5379" max="5379" width="12.7109375" style="4" bestFit="1" customWidth="1"/>
    <col min="5380" max="5380" width="13.7109375" style="4" bestFit="1" customWidth="1"/>
    <col min="5381" max="5381" width="12.7109375" style="4" bestFit="1" customWidth="1"/>
    <col min="5382" max="5382" width="12.28515625" style="4" bestFit="1" customWidth="1"/>
    <col min="5383" max="5383" width="12.7109375" style="4" bestFit="1" customWidth="1"/>
    <col min="5384" max="5384" width="12.42578125" style="4" bestFit="1" customWidth="1"/>
    <col min="5385" max="5385" width="12.5703125" style="4" bestFit="1" customWidth="1"/>
    <col min="5386" max="5386" width="13.7109375" style="4" bestFit="1" customWidth="1"/>
    <col min="5387" max="5391" width="13.7109375" style="4" customWidth="1"/>
    <col min="5392" max="5392" width="16" style="4" customWidth="1"/>
    <col min="5393" max="5394" width="14" style="4" bestFit="1" customWidth="1"/>
    <col min="5395" max="5395" width="4.7109375" style="4" bestFit="1" customWidth="1"/>
    <col min="5396" max="5632" width="9.140625" style="4"/>
    <col min="5633" max="5633" width="12.140625" style="4" customWidth="1"/>
    <col min="5634" max="5634" width="14.7109375" style="4" bestFit="1" customWidth="1"/>
    <col min="5635" max="5635" width="12.7109375" style="4" bestFit="1" customWidth="1"/>
    <col min="5636" max="5636" width="13.7109375" style="4" bestFit="1" customWidth="1"/>
    <col min="5637" max="5637" width="12.7109375" style="4" bestFit="1" customWidth="1"/>
    <col min="5638" max="5638" width="12.28515625" style="4" bestFit="1" customWidth="1"/>
    <col min="5639" max="5639" width="12.7109375" style="4" bestFit="1" customWidth="1"/>
    <col min="5640" max="5640" width="12.42578125" style="4" bestFit="1" customWidth="1"/>
    <col min="5641" max="5641" width="12.5703125" style="4" bestFit="1" customWidth="1"/>
    <col min="5642" max="5642" width="13.7109375" style="4" bestFit="1" customWidth="1"/>
    <col min="5643" max="5647" width="13.7109375" style="4" customWidth="1"/>
    <col min="5648" max="5648" width="16" style="4" customWidth="1"/>
    <col min="5649" max="5650" width="14" style="4" bestFit="1" customWidth="1"/>
    <col min="5651" max="5651" width="4.7109375" style="4" bestFit="1" customWidth="1"/>
    <col min="5652" max="5888" width="9.140625" style="4"/>
    <col min="5889" max="5889" width="12.140625" style="4" customWidth="1"/>
    <col min="5890" max="5890" width="14.7109375" style="4" bestFit="1" customWidth="1"/>
    <col min="5891" max="5891" width="12.7109375" style="4" bestFit="1" customWidth="1"/>
    <col min="5892" max="5892" width="13.7109375" style="4" bestFit="1" customWidth="1"/>
    <col min="5893" max="5893" width="12.7109375" style="4" bestFit="1" customWidth="1"/>
    <col min="5894" max="5894" width="12.28515625" style="4" bestFit="1" customWidth="1"/>
    <col min="5895" max="5895" width="12.7109375" style="4" bestFit="1" customWidth="1"/>
    <col min="5896" max="5896" width="12.42578125" style="4" bestFit="1" customWidth="1"/>
    <col min="5897" max="5897" width="12.5703125" style="4" bestFit="1" customWidth="1"/>
    <col min="5898" max="5898" width="13.7109375" style="4" bestFit="1" customWidth="1"/>
    <col min="5899" max="5903" width="13.7109375" style="4" customWidth="1"/>
    <col min="5904" max="5904" width="16" style="4" customWidth="1"/>
    <col min="5905" max="5906" width="14" style="4" bestFit="1" customWidth="1"/>
    <col min="5907" max="5907" width="4.7109375" style="4" bestFit="1" customWidth="1"/>
    <col min="5908" max="6144" width="9.140625" style="4"/>
    <col min="6145" max="6145" width="12.140625" style="4" customWidth="1"/>
    <col min="6146" max="6146" width="14.7109375" style="4" bestFit="1" customWidth="1"/>
    <col min="6147" max="6147" width="12.7109375" style="4" bestFit="1" customWidth="1"/>
    <col min="6148" max="6148" width="13.7109375" style="4" bestFit="1" customWidth="1"/>
    <col min="6149" max="6149" width="12.7109375" style="4" bestFit="1" customWidth="1"/>
    <col min="6150" max="6150" width="12.28515625" style="4" bestFit="1" customWidth="1"/>
    <col min="6151" max="6151" width="12.7109375" style="4" bestFit="1" customWidth="1"/>
    <col min="6152" max="6152" width="12.42578125" style="4" bestFit="1" customWidth="1"/>
    <col min="6153" max="6153" width="12.5703125" style="4" bestFit="1" customWidth="1"/>
    <col min="6154" max="6154" width="13.7109375" style="4" bestFit="1" customWidth="1"/>
    <col min="6155" max="6159" width="13.7109375" style="4" customWidth="1"/>
    <col min="6160" max="6160" width="16" style="4" customWidth="1"/>
    <col min="6161" max="6162" width="14" style="4" bestFit="1" customWidth="1"/>
    <col min="6163" max="6163" width="4.7109375" style="4" bestFit="1" customWidth="1"/>
    <col min="6164" max="6400" width="9.140625" style="4"/>
    <col min="6401" max="6401" width="12.140625" style="4" customWidth="1"/>
    <col min="6402" max="6402" width="14.7109375" style="4" bestFit="1" customWidth="1"/>
    <col min="6403" max="6403" width="12.7109375" style="4" bestFit="1" customWidth="1"/>
    <col min="6404" max="6404" width="13.7109375" style="4" bestFit="1" customWidth="1"/>
    <col min="6405" max="6405" width="12.7109375" style="4" bestFit="1" customWidth="1"/>
    <col min="6406" max="6406" width="12.28515625" style="4" bestFit="1" customWidth="1"/>
    <col min="6407" max="6407" width="12.7109375" style="4" bestFit="1" customWidth="1"/>
    <col min="6408" max="6408" width="12.42578125" style="4" bestFit="1" customWidth="1"/>
    <col min="6409" max="6409" width="12.5703125" style="4" bestFit="1" customWidth="1"/>
    <col min="6410" max="6410" width="13.7109375" style="4" bestFit="1" customWidth="1"/>
    <col min="6411" max="6415" width="13.7109375" style="4" customWidth="1"/>
    <col min="6416" max="6416" width="16" style="4" customWidth="1"/>
    <col min="6417" max="6418" width="14" style="4" bestFit="1" customWidth="1"/>
    <col min="6419" max="6419" width="4.7109375" style="4" bestFit="1" customWidth="1"/>
    <col min="6420" max="6656" width="9.140625" style="4"/>
    <col min="6657" max="6657" width="12.140625" style="4" customWidth="1"/>
    <col min="6658" max="6658" width="14.7109375" style="4" bestFit="1" customWidth="1"/>
    <col min="6659" max="6659" width="12.7109375" style="4" bestFit="1" customWidth="1"/>
    <col min="6660" max="6660" width="13.7109375" style="4" bestFit="1" customWidth="1"/>
    <col min="6661" max="6661" width="12.7109375" style="4" bestFit="1" customWidth="1"/>
    <col min="6662" max="6662" width="12.28515625" style="4" bestFit="1" customWidth="1"/>
    <col min="6663" max="6663" width="12.7109375" style="4" bestFit="1" customWidth="1"/>
    <col min="6664" max="6664" width="12.42578125" style="4" bestFit="1" customWidth="1"/>
    <col min="6665" max="6665" width="12.5703125" style="4" bestFit="1" customWidth="1"/>
    <col min="6666" max="6666" width="13.7109375" style="4" bestFit="1" customWidth="1"/>
    <col min="6667" max="6671" width="13.7109375" style="4" customWidth="1"/>
    <col min="6672" max="6672" width="16" style="4" customWidth="1"/>
    <col min="6673" max="6674" width="14" style="4" bestFit="1" customWidth="1"/>
    <col min="6675" max="6675" width="4.7109375" style="4" bestFit="1" customWidth="1"/>
    <col min="6676" max="6912" width="9.140625" style="4"/>
    <col min="6913" max="6913" width="12.140625" style="4" customWidth="1"/>
    <col min="6914" max="6914" width="14.7109375" style="4" bestFit="1" customWidth="1"/>
    <col min="6915" max="6915" width="12.7109375" style="4" bestFit="1" customWidth="1"/>
    <col min="6916" max="6916" width="13.7109375" style="4" bestFit="1" customWidth="1"/>
    <col min="6917" max="6917" width="12.7109375" style="4" bestFit="1" customWidth="1"/>
    <col min="6918" max="6918" width="12.28515625" style="4" bestFit="1" customWidth="1"/>
    <col min="6919" max="6919" width="12.7109375" style="4" bestFit="1" customWidth="1"/>
    <col min="6920" max="6920" width="12.42578125" style="4" bestFit="1" customWidth="1"/>
    <col min="6921" max="6921" width="12.5703125" style="4" bestFit="1" customWidth="1"/>
    <col min="6922" max="6922" width="13.7109375" style="4" bestFit="1" customWidth="1"/>
    <col min="6923" max="6927" width="13.7109375" style="4" customWidth="1"/>
    <col min="6928" max="6928" width="16" style="4" customWidth="1"/>
    <col min="6929" max="6930" width="14" style="4" bestFit="1" customWidth="1"/>
    <col min="6931" max="6931" width="4.7109375" style="4" bestFit="1" customWidth="1"/>
    <col min="6932" max="7168" width="9.140625" style="4"/>
    <col min="7169" max="7169" width="12.140625" style="4" customWidth="1"/>
    <col min="7170" max="7170" width="14.7109375" style="4" bestFit="1" customWidth="1"/>
    <col min="7171" max="7171" width="12.7109375" style="4" bestFit="1" customWidth="1"/>
    <col min="7172" max="7172" width="13.7109375" style="4" bestFit="1" customWidth="1"/>
    <col min="7173" max="7173" width="12.7109375" style="4" bestFit="1" customWidth="1"/>
    <col min="7174" max="7174" width="12.28515625" style="4" bestFit="1" customWidth="1"/>
    <col min="7175" max="7175" width="12.7109375" style="4" bestFit="1" customWidth="1"/>
    <col min="7176" max="7176" width="12.42578125" style="4" bestFit="1" customWidth="1"/>
    <col min="7177" max="7177" width="12.5703125" style="4" bestFit="1" customWidth="1"/>
    <col min="7178" max="7178" width="13.7109375" style="4" bestFit="1" customWidth="1"/>
    <col min="7179" max="7183" width="13.7109375" style="4" customWidth="1"/>
    <col min="7184" max="7184" width="16" style="4" customWidth="1"/>
    <col min="7185" max="7186" width="14" style="4" bestFit="1" customWidth="1"/>
    <col min="7187" max="7187" width="4.7109375" style="4" bestFit="1" customWidth="1"/>
    <col min="7188" max="7424" width="9.140625" style="4"/>
    <col min="7425" max="7425" width="12.140625" style="4" customWidth="1"/>
    <col min="7426" max="7426" width="14.7109375" style="4" bestFit="1" customWidth="1"/>
    <col min="7427" max="7427" width="12.7109375" style="4" bestFit="1" customWidth="1"/>
    <col min="7428" max="7428" width="13.7109375" style="4" bestFit="1" customWidth="1"/>
    <col min="7429" max="7429" width="12.7109375" style="4" bestFit="1" customWidth="1"/>
    <col min="7430" max="7430" width="12.28515625" style="4" bestFit="1" customWidth="1"/>
    <col min="7431" max="7431" width="12.7109375" style="4" bestFit="1" customWidth="1"/>
    <col min="7432" max="7432" width="12.42578125" style="4" bestFit="1" customWidth="1"/>
    <col min="7433" max="7433" width="12.5703125" style="4" bestFit="1" customWidth="1"/>
    <col min="7434" max="7434" width="13.7109375" style="4" bestFit="1" customWidth="1"/>
    <col min="7435" max="7439" width="13.7109375" style="4" customWidth="1"/>
    <col min="7440" max="7440" width="16" style="4" customWidth="1"/>
    <col min="7441" max="7442" width="14" style="4" bestFit="1" customWidth="1"/>
    <col min="7443" max="7443" width="4.7109375" style="4" bestFit="1" customWidth="1"/>
    <col min="7444" max="7680" width="9.140625" style="4"/>
    <col min="7681" max="7681" width="12.140625" style="4" customWidth="1"/>
    <col min="7682" max="7682" width="14.7109375" style="4" bestFit="1" customWidth="1"/>
    <col min="7683" max="7683" width="12.7109375" style="4" bestFit="1" customWidth="1"/>
    <col min="7684" max="7684" width="13.7109375" style="4" bestFit="1" customWidth="1"/>
    <col min="7685" max="7685" width="12.7109375" style="4" bestFit="1" customWidth="1"/>
    <col min="7686" max="7686" width="12.28515625" style="4" bestFit="1" customWidth="1"/>
    <col min="7687" max="7687" width="12.7109375" style="4" bestFit="1" customWidth="1"/>
    <col min="7688" max="7688" width="12.42578125" style="4" bestFit="1" customWidth="1"/>
    <col min="7689" max="7689" width="12.5703125" style="4" bestFit="1" customWidth="1"/>
    <col min="7690" max="7690" width="13.7109375" style="4" bestFit="1" customWidth="1"/>
    <col min="7691" max="7695" width="13.7109375" style="4" customWidth="1"/>
    <col min="7696" max="7696" width="16" style="4" customWidth="1"/>
    <col min="7697" max="7698" width="14" style="4" bestFit="1" customWidth="1"/>
    <col min="7699" max="7699" width="4.7109375" style="4" bestFit="1" customWidth="1"/>
    <col min="7700" max="7936" width="9.140625" style="4"/>
    <col min="7937" max="7937" width="12.140625" style="4" customWidth="1"/>
    <col min="7938" max="7938" width="14.7109375" style="4" bestFit="1" customWidth="1"/>
    <col min="7939" max="7939" width="12.7109375" style="4" bestFit="1" customWidth="1"/>
    <col min="7940" max="7940" width="13.7109375" style="4" bestFit="1" customWidth="1"/>
    <col min="7941" max="7941" width="12.7109375" style="4" bestFit="1" customWidth="1"/>
    <col min="7942" max="7942" width="12.28515625" style="4" bestFit="1" customWidth="1"/>
    <col min="7943" max="7943" width="12.7109375" style="4" bestFit="1" customWidth="1"/>
    <col min="7944" max="7944" width="12.42578125" style="4" bestFit="1" customWidth="1"/>
    <col min="7945" max="7945" width="12.5703125" style="4" bestFit="1" customWidth="1"/>
    <col min="7946" max="7946" width="13.7109375" style="4" bestFit="1" customWidth="1"/>
    <col min="7947" max="7951" width="13.7109375" style="4" customWidth="1"/>
    <col min="7952" max="7952" width="16" style="4" customWidth="1"/>
    <col min="7953" max="7954" width="14" style="4" bestFit="1" customWidth="1"/>
    <col min="7955" max="7955" width="4.7109375" style="4" bestFit="1" customWidth="1"/>
    <col min="7956" max="8192" width="9.140625" style="4"/>
    <col min="8193" max="8193" width="12.140625" style="4" customWidth="1"/>
    <col min="8194" max="8194" width="14.7109375" style="4" bestFit="1" customWidth="1"/>
    <col min="8195" max="8195" width="12.7109375" style="4" bestFit="1" customWidth="1"/>
    <col min="8196" max="8196" width="13.7109375" style="4" bestFit="1" customWidth="1"/>
    <col min="8197" max="8197" width="12.7109375" style="4" bestFit="1" customWidth="1"/>
    <col min="8198" max="8198" width="12.28515625" style="4" bestFit="1" customWidth="1"/>
    <col min="8199" max="8199" width="12.7109375" style="4" bestFit="1" customWidth="1"/>
    <col min="8200" max="8200" width="12.42578125" style="4" bestFit="1" customWidth="1"/>
    <col min="8201" max="8201" width="12.5703125" style="4" bestFit="1" customWidth="1"/>
    <col min="8202" max="8202" width="13.7109375" style="4" bestFit="1" customWidth="1"/>
    <col min="8203" max="8207" width="13.7109375" style="4" customWidth="1"/>
    <col min="8208" max="8208" width="16" style="4" customWidth="1"/>
    <col min="8209" max="8210" width="14" style="4" bestFit="1" customWidth="1"/>
    <col min="8211" max="8211" width="4.7109375" style="4" bestFit="1" customWidth="1"/>
    <col min="8212" max="8448" width="9.140625" style="4"/>
    <col min="8449" max="8449" width="12.140625" style="4" customWidth="1"/>
    <col min="8450" max="8450" width="14.7109375" style="4" bestFit="1" customWidth="1"/>
    <col min="8451" max="8451" width="12.7109375" style="4" bestFit="1" customWidth="1"/>
    <col min="8452" max="8452" width="13.7109375" style="4" bestFit="1" customWidth="1"/>
    <col min="8453" max="8453" width="12.7109375" style="4" bestFit="1" customWidth="1"/>
    <col min="8454" max="8454" width="12.28515625" style="4" bestFit="1" customWidth="1"/>
    <col min="8455" max="8455" width="12.7109375" style="4" bestFit="1" customWidth="1"/>
    <col min="8456" max="8456" width="12.42578125" style="4" bestFit="1" customWidth="1"/>
    <col min="8457" max="8457" width="12.5703125" style="4" bestFit="1" customWidth="1"/>
    <col min="8458" max="8458" width="13.7109375" style="4" bestFit="1" customWidth="1"/>
    <col min="8459" max="8463" width="13.7109375" style="4" customWidth="1"/>
    <col min="8464" max="8464" width="16" style="4" customWidth="1"/>
    <col min="8465" max="8466" width="14" style="4" bestFit="1" customWidth="1"/>
    <col min="8467" max="8467" width="4.7109375" style="4" bestFit="1" customWidth="1"/>
    <col min="8468" max="8704" width="9.140625" style="4"/>
    <col min="8705" max="8705" width="12.140625" style="4" customWidth="1"/>
    <col min="8706" max="8706" width="14.7109375" style="4" bestFit="1" customWidth="1"/>
    <col min="8707" max="8707" width="12.7109375" style="4" bestFit="1" customWidth="1"/>
    <col min="8708" max="8708" width="13.7109375" style="4" bestFit="1" customWidth="1"/>
    <col min="8709" max="8709" width="12.7109375" style="4" bestFit="1" customWidth="1"/>
    <col min="8710" max="8710" width="12.28515625" style="4" bestFit="1" customWidth="1"/>
    <col min="8711" max="8711" width="12.7109375" style="4" bestFit="1" customWidth="1"/>
    <col min="8712" max="8712" width="12.42578125" style="4" bestFit="1" customWidth="1"/>
    <col min="8713" max="8713" width="12.5703125" style="4" bestFit="1" customWidth="1"/>
    <col min="8714" max="8714" width="13.7109375" style="4" bestFit="1" customWidth="1"/>
    <col min="8715" max="8719" width="13.7109375" style="4" customWidth="1"/>
    <col min="8720" max="8720" width="16" style="4" customWidth="1"/>
    <col min="8721" max="8722" width="14" style="4" bestFit="1" customWidth="1"/>
    <col min="8723" max="8723" width="4.7109375" style="4" bestFit="1" customWidth="1"/>
    <col min="8724" max="8960" width="9.140625" style="4"/>
    <col min="8961" max="8961" width="12.140625" style="4" customWidth="1"/>
    <col min="8962" max="8962" width="14.7109375" style="4" bestFit="1" customWidth="1"/>
    <col min="8963" max="8963" width="12.7109375" style="4" bestFit="1" customWidth="1"/>
    <col min="8964" max="8964" width="13.7109375" style="4" bestFit="1" customWidth="1"/>
    <col min="8965" max="8965" width="12.7109375" style="4" bestFit="1" customWidth="1"/>
    <col min="8966" max="8966" width="12.28515625" style="4" bestFit="1" customWidth="1"/>
    <col min="8967" max="8967" width="12.7109375" style="4" bestFit="1" customWidth="1"/>
    <col min="8968" max="8968" width="12.42578125" style="4" bestFit="1" customWidth="1"/>
    <col min="8969" max="8969" width="12.5703125" style="4" bestFit="1" customWidth="1"/>
    <col min="8970" max="8970" width="13.7109375" style="4" bestFit="1" customWidth="1"/>
    <col min="8971" max="8975" width="13.7109375" style="4" customWidth="1"/>
    <col min="8976" max="8976" width="16" style="4" customWidth="1"/>
    <col min="8977" max="8978" width="14" style="4" bestFit="1" customWidth="1"/>
    <col min="8979" max="8979" width="4.7109375" style="4" bestFit="1" customWidth="1"/>
    <col min="8980" max="9216" width="9.140625" style="4"/>
    <col min="9217" max="9217" width="12.140625" style="4" customWidth="1"/>
    <col min="9218" max="9218" width="14.7109375" style="4" bestFit="1" customWidth="1"/>
    <col min="9219" max="9219" width="12.7109375" style="4" bestFit="1" customWidth="1"/>
    <col min="9220" max="9220" width="13.7109375" style="4" bestFit="1" customWidth="1"/>
    <col min="9221" max="9221" width="12.7109375" style="4" bestFit="1" customWidth="1"/>
    <col min="9222" max="9222" width="12.28515625" style="4" bestFit="1" customWidth="1"/>
    <col min="9223" max="9223" width="12.7109375" style="4" bestFit="1" customWidth="1"/>
    <col min="9224" max="9224" width="12.42578125" style="4" bestFit="1" customWidth="1"/>
    <col min="9225" max="9225" width="12.5703125" style="4" bestFit="1" customWidth="1"/>
    <col min="9226" max="9226" width="13.7109375" style="4" bestFit="1" customWidth="1"/>
    <col min="9227" max="9231" width="13.7109375" style="4" customWidth="1"/>
    <col min="9232" max="9232" width="16" style="4" customWidth="1"/>
    <col min="9233" max="9234" width="14" style="4" bestFit="1" customWidth="1"/>
    <col min="9235" max="9235" width="4.7109375" style="4" bestFit="1" customWidth="1"/>
    <col min="9236" max="9472" width="9.140625" style="4"/>
    <col min="9473" max="9473" width="12.140625" style="4" customWidth="1"/>
    <col min="9474" max="9474" width="14.7109375" style="4" bestFit="1" customWidth="1"/>
    <col min="9475" max="9475" width="12.7109375" style="4" bestFit="1" customWidth="1"/>
    <col min="9476" max="9476" width="13.7109375" style="4" bestFit="1" customWidth="1"/>
    <col min="9477" max="9477" width="12.7109375" style="4" bestFit="1" customWidth="1"/>
    <col min="9478" max="9478" width="12.28515625" style="4" bestFit="1" customWidth="1"/>
    <col min="9479" max="9479" width="12.7109375" style="4" bestFit="1" customWidth="1"/>
    <col min="9480" max="9480" width="12.42578125" style="4" bestFit="1" customWidth="1"/>
    <col min="9481" max="9481" width="12.5703125" style="4" bestFit="1" customWidth="1"/>
    <col min="9482" max="9482" width="13.7109375" style="4" bestFit="1" customWidth="1"/>
    <col min="9483" max="9487" width="13.7109375" style="4" customWidth="1"/>
    <col min="9488" max="9488" width="16" style="4" customWidth="1"/>
    <col min="9489" max="9490" width="14" style="4" bestFit="1" customWidth="1"/>
    <col min="9491" max="9491" width="4.7109375" style="4" bestFit="1" customWidth="1"/>
    <col min="9492" max="9728" width="9.140625" style="4"/>
    <col min="9729" max="9729" width="12.140625" style="4" customWidth="1"/>
    <col min="9730" max="9730" width="14.7109375" style="4" bestFit="1" customWidth="1"/>
    <col min="9731" max="9731" width="12.7109375" style="4" bestFit="1" customWidth="1"/>
    <col min="9732" max="9732" width="13.7109375" style="4" bestFit="1" customWidth="1"/>
    <col min="9733" max="9733" width="12.7109375" style="4" bestFit="1" customWidth="1"/>
    <col min="9734" max="9734" width="12.28515625" style="4" bestFit="1" customWidth="1"/>
    <col min="9735" max="9735" width="12.7109375" style="4" bestFit="1" customWidth="1"/>
    <col min="9736" max="9736" width="12.42578125" style="4" bestFit="1" customWidth="1"/>
    <col min="9737" max="9737" width="12.5703125" style="4" bestFit="1" customWidth="1"/>
    <col min="9738" max="9738" width="13.7109375" style="4" bestFit="1" customWidth="1"/>
    <col min="9739" max="9743" width="13.7109375" style="4" customWidth="1"/>
    <col min="9744" max="9744" width="16" style="4" customWidth="1"/>
    <col min="9745" max="9746" width="14" style="4" bestFit="1" customWidth="1"/>
    <col min="9747" max="9747" width="4.7109375" style="4" bestFit="1" customWidth="1"/>
    <col min="9748" max="9984" width="9.140625" style="4"/>
    <col min="9985" max="9985" width="12.140625" style="4" customWidth="1"/>
    <col min="9986" max="9986" width="14.7109375" style="4" bestFit="1" customWidth="1"/>
    <col min="9987" max="9987" width="12.7109375" style="4" bestFit="1" customWidth="1"/>
    <col min="9988" max="9988" width="13.7109375" style="4" bestFit="1" customWidth="1"/>
    <col min="9989" max="9989" width="12.7109375" style="4" bestFit="1" customWidth="1"/>
    <col min="9990" max="9990" width="12.28515625" style="4" bestFit="1" customWidth="1"/>
    <col min="9991" max="9991" width="12.7109375" style="4" bestFit="1" customWidth="1"/>
    <col min="9992" max="9992" width="12.42578125" style="4" bestFit="1" customWidth="1"/>
    <col min="9993" max="9993" width="12.5703125" style="4" bestFit="1" customWidth="1"/>
    <col min="9994" max="9994" width="13.7109375" style="4" bestFit="1" customWidth="1"/>
    <col min="9995" max="9999" width="13.7109375" style="4" customWidth="1"/>
    <col min="10000" max="10000" width="16" style="4" customWidth="1"/>
    <col min="10001" max="10002" width="14" style="4" bestFit="1" customWidth="1"/>
    <col min="10003" max="10003" width="4.7109375" style="4" bestFit="1" customWidth="1"/>
    <col min="10004" max="10240" width="9.140625" style="4"/>
    <col min="10241" max="10241" width="12.140625" style="4" customWidth="1"/>
    <col min="10242" max="10242" width="14.7109375" style="4" bestFit="1" customWidth="1"/>
    <col min="10243" max="10243" width="12.7109375" style="4" bestFit="1" customWidth="1"/>
    <col min="10244" max="10244" width="13.7109375" style="4" bestFit="1" customWidth="1"/>
    <col min="10245" max="10245" width="12.7109375" style="4" bestFit="1" customWidth="1"/>
    <col min="10246" max="10246" width="12.28515625" style="4" bestFit="1" customWidth="1"/>
    <col min="10247" max="10247" width="12.7109375" style="4" bestFit="1" customWidth="1"/>
    <col min="10248" max="10248" width="12.42578125" style="4" bestFit="1" customWidth="1"/>
    <col min="10249" max="10249" width="12.5703125" style="4" bestFit="1" customWidth="1"/>
    <col min="10250" max="10250" width="13.7109375" style="4" bestFit="1" customWidth="1"/>
    <col min="10251" max="10255" width="13.7109375" style="4" customWidth="1"/>
    <col min="10256" max="10256" width="16" style="4" customWidth="1"/>
    <col min="10257" max="10258" width="14" style="4" bestFit="1" customWidth="1"/>
    <col min="10259" max="10259" width="4.7109375" style="4" bestFit="1" customWidth="1"/>
    <col min="10260" max="10496" width="9.140625" style="4"/>
    <col min="10497" max="10497" width="12.140625" style="4" customWidth="1"/>
    <col min="10498" max="10498" width="14.7109375" style="4" bestFit="1" customWidth="1"/>
    <col min="10499" max="10499" width="12.7109375" style="4" bestFit="1" customWidth="1"/>
    <col min="10500" max="10500" width="13.7109375" style="4" bestFit="1" customWidth="1"/>
    <col min="10501" max="10501" width="12.7109375" style="4" bestFit="1" customWidth="1"/>
    <col min="10502" max="10502" width="12.28515625" style="4" bestFit="1" customWidth="1"/>
    <col min="10503" max="10503" width="12.7109375" style="4" bestFit="1" customWidth="1"/>
    <col min="10504" max="10504" width="12.42578125" style="4" bestFit="1" customWidth="1"/>
    <col min="10505" max="10505" width="12.5703125" style="4" bestFit="1" customWidth="1"/>
    <col min="10506" max="10506" width="13.7109375" style="4" bestFit="1" customWidth="1"/>
    <col min="10507" max="10511" width="13.7109375" style="4" customWidth="1"/>
    <col min="10512" max="10512" width="16" style="4" customWidth="1"/>
    <col min="10513" max="10514" width="14" style="4" bestFit="1" customWidth="1"/>
    <col min="10515" max="10515" width="4.7109375" style="4" bestFit="1" customWidth="1"/>
    <col min="10516" max="10752" width="9.140625" style="4"/>
    <col min="10753" max="10753" width="12.140625" style="4" customWidth="1"/>
    <col min="10754" max="10754" width="14.7109375" style="4" bestFit="1" customWidth="1"/>
    <col min="10755" max="10755" width="12.7109375" style="4" bestFit="1" customWidth="1"/>
    <col min="10756" max="10756" width="13.7109375" style="4" bestFit="1" customWidth="1"/>
    <col min="10757" max="10757" width="12.7109375" style="4" bestFit="1" customWidth="1"/>
    <col min="10758" max="10758" width="12.28515625" style="4" bestFit="1" customWidth="1"/>
    <col min="10759" max="10759" width="12.7109375" style="4" bestFit="1" customWidth="1"/>
    <col min="10760" max="10760" width="12.42578125" style="4" bestFit="1" customWidth="1"/>
    <col min="10761" max="10761" width="12.5703125" style="4" bestFit="1" customWidth="1"/>
    <col min="10762" max="10762" width="13.7109375" style="4" bestFit="1" customWidth="1"/>
    <col min="10763" max="10767" width="13.7109375" style="4" customWidth="1"/>
    <col min="10768" max="10768" width="16" style="4" customWidth="1"/>
    <col min="10769" max="10770" width="14" style="4" bestFit="1" customWidth="1"/>
    <col min="10771" max="10771" width="4.7109375" style="4" bestFit="1" customWidth="1"/>
    <col min="10772" max="11008" width="9.140625" style="4"/>
    <col min="11009" max="11009" width="12.140625" style="4" customWidth="1"/>
    <col min="11010" max="11010" width="14.7109375" style="4" bestFit="1" customWidth="1"/>
    <col min="11011" max="11011" width="12.7109375" style="4" bestFit="1" customWidth="1"/>
    <col min="11012" max="11012" width="13.7109375" style="4" bestFit="1" customWidth="1"/>
    <col min="11013" max="11013" width="12.7109375" style="4" bestFit="1" customWidth="1"/>
    <col min="11014" max="11014" width="12.28515625" style="4" bestFit="1" customWidth="1"/>
    <col min="11015" max="11015" width="12.7109375" style="4" bestFit="1" customWidth="1"/>
    <col min="11016" max="11016" width="12.42578125" style="4" bestFit="1" customWidth="1"/>
    <col min="11017" max="11017" width="12.5703125" style="4" bestFit="1" customWidth="1"/>
    <col min="11018" max="11018" width="13.7109375" style="4" bestFit="1" customWidth="1"/>
    <col min="11019" max="11023" width="13.7109375" style="4" customWidth="1"/>
    <col min="11024" max="11024" width="16" style="4" customWidth="1"/>
    <col min="11025" max="11026" width="14" style="4" bestFit="1" customWidth="1"/>
    <col min="11027" max="11027" width="4.7109375" style="4" bestFit="1" customWidth="1"/>
    <col min="11028" max="11264" width="9.140625" style="4"/>
    <col min="11265" max="11265" width="12.140625" style="4" customWidth="1"/>
    <col min="11266" max="11266" width="14.7109375" style="4" bestFit="1" customWidth="1"/>
    <col min="11267" max="11267" width="12.7109375" style="4" bestFit="1" customWidth="1"/>
    <col min="11268" max="11268" width="13.7109375" style="4" bestFit="1" customWidth="1"/>
    <col min="11269" max="11269" width="12.7109375" style="4" bestFit="1" customWidth="1"/>
    <col min="11270" max="11270" width="12.28515625" style="4" bestFit="1" customWidth="1"/>
    <col min="11271" max="11271" width="12.7109375" style="4" bestFit="1" customWidth="1"/>
    <col min="11272" max="11272" width="12.42578125" style="4" bestFit="1" customWidth="1"/>
    <col min="11273" max="11273" width="12.5703125" style="4" bestFit="1" customWidth="1"/>
    <col min="11274" max="11274" width="13.7109375" style="4" bestFit="1" customWidth="1"/>
    <col min="11275" max="11279" width="13.7109375" style="4" customWidth="1"/>
    <col min="11280" max="11280" width="16" style="4" customWidth="1"/>
    <col min="11281" max="11282" width="14" style="4" bestFit="1" customWidth="1"/>
    <col min="11283" max="11283" width="4.7109375" style="4" bestFit="1" customWidth="1"/>
    <col min="11284" max="11520" width="9.140625" style="4"/>
    <col min="11521" max="11521" width="12.140625" style="4" customWidth="1"/>
    <col min="11522" max="11522" width="14.7109375" style="4" bestFit="1" customWidth="1"/>
    <col min="11523" max="11523" width="12.7109375" style="4" bestFit="1" customWidth="1"/>
    <col min="11524" max="11524" width="13.7109375" style="4" bestFit="1" customWidth="1"/>
    <col min="11525" max="11525" width="12.7109375" style="4" bestFit="1" customWidth="1"/>
    <col min="11526" max="11526" width="12.28515625" style="4" bestFit="1" customWidth="1"/>
    <col min="11527" max="11527" width="12.7109375" style="4" bestFit="1" customWidth="1"/>
    <col min="11528" max="11528" width="12.42578125" style="4" bestFit="1" customWidth="1"/>
    <col min="11529" max="11529" width="12.5703125" style="4" bestFit="1" customWidth="1"/>
    <col min="11530" max="11530" width="13.7109375" style="4" bestFit="1" customWidth="1"/>
    <col min="11531" max="11535" width="13.7109375" style="4" customWidth="1"/>
    <col min="11536" max="11536" width="16" style="4" customWidth="1"/>
    <col min="11537" max="11538" width="14" style="4" bestFit="1" customWidth="1"/>
    <col min="11539" max="11539" width="4.7109375" style="4" bestFit="1" customWidth="1"/>
    <col min="11540" max="11776" width="9.140625" style="4"/>
    <col min="11777" max="11777" width="12.140625" style="4" customWidth="1"/>
    <col min="11778" max="11778" width="14.7109375" style="4" bestFit="1" customWidth="1"/>
    <col min="11779" max="11779" width="12.7109375" style="4" bestFit="1" customWidth="1"/>
    <col min="11780" max="11780" width="13.7109375" style="4" bestFit="1" customWidth="1"/>
    <col min="11781" max="11781" width="12.7109375" style="4" bestFit="1" customWidth="1"/>
    <col min="11782" max="11782" width="12.28515625" style="4" bestFit="1" customWidth="1"/>
    <col min="11783" max="11783" width="12.7109375" style="4" bestFit="1" customWidth="1"/>
    <col min="11784" max="11784" width="12.42578125" style="4" bestFit="1" customWidth="1"/>
    <col min="11785" max="11785" width="12.5703125" style="4" bestFit="1" customWidth="1"/>
    <col min="11786" max="11786" width="13.7109375" style="4" bestFit="1" customWidth="1"/>
    <col min="11787" max="11791" width="13.7109375" style="4" customWidth="1"/>
    <col min="11792" max="11792" width="16" style="4" customWidth="1"/>
    <col min="11793" max="11794" width="14" style="4" bestFit="1" customWidth="1"/>
    <col min="11795" max="11795" width="4.7109375" style="4" bestFit="1" customWidth="1"/>
    <col min="11796" max="12032" width="9.140625" style="4"/>
    <col min="12033" max="12033" width="12.140625" style="4" customWidth="1"/>
    <col min="12034" max="12034" width="14.7109375" style="4" bestFit="1" customWidth="1"/>
    <col min="12035" max="12035" width="12.7109375" style="4" bestFit="1" customWidth="1"/>
    <col min="12036" max="12036" width="13.7109375" style="4" bestFit="1" customWidth="1"/>
    <col min="12037" max="12037" width="12.7109375" style="4" bestFit="1" customWidth="1"/>
    <col min="12038" max="12038" width="12.28515625" style="4" bestFit="1" customWidth="1"/>
    <col min="12039" max="12039" width="12.7109375" style="4" bestFit="1" customWidth="1"/>
    <col min="12040" max="12040" width="12.42578125" style="4" bestFit="1" customWidth="1"/>
    <col min="12041" max="12041" width="12.5703125" style="4" bestFit="1" customWidth="1"/>
    <col min="12042" max="12042" width="13.7109375" style="4" bestFit="1" customWidth="1"/>
    <col min="12043" max="12047" width="13.7109375" style="4" customWidth="1"/>
    <col min="12048" max="12048" width="16" style="4" customWidth="1"/>
    <col min="12049" max="12050" width="14" style="4" bestFit="1" customWidth="1"/>
    <col min="12051" max="12051" width="4.7109375" style="4" bestFit="1" customWidth="1"/>
    <col min="12052" max="12288" width="9.140625" style="4"/>
    <col min="12289" max="12289" width="12.140625" style="4" customWidth="1"/>
    <col min="12290" max="12290" width="14.7109375" style="4" bestFit="1" customWidth="1"/>
    <col min="12291" max="12291" width="12.7109375" style="4" bestFit="1" customWidth="1"/>
    <col min="12292" max="12292" width="13.7109375" style="4" bestFit="1" customWidth="1"/>
    <col min="12293" max="12293" width="12.7109375" style="4" bestFit="1" customWidth="1"/>
    <col min="12294" max="12294" width="12.28515625" style="4" bestFit="1" customWidth="1"/>
    <col min="12295" max="12295" width="12.7109375" style="4" bestFit="1" customWidth="1"/>
    <col min="12296" max="12296" width="12.42578125" style="4" bestFit="1" customWidth="1"/>
    <col min="12297" max="12297" width="12.5703125" style="4" bestFit="1" customWidth="1"/>
    <col min="12298" max="12298" width="13.7109375" style="4" bestFit="1" customWidth="1"/>
    <col min="12299" max="12303" width="13.7109375" style="4" customWidth="1"/>
    <col min="12304" max="12304" width="16" style="4" customWidth="1"/>
    <col min="12305" max="12306" width="14" style="4" bestFit="1" customWidth="1"/>
    <col min="12307" max="12307" width="4.7109375" style="4" bestFit="1" customWidth="1"/>
    <col min="12308" max="12544" width="9.140625" style="4"/>
    <col min="12545" max="12545" width="12.140625" style="4" customWidth="1"/>
    <col min="12546" max="12546" width="14.7109375" style="4" bestFit="1" customWidth="1"/>
    <col min="12547" max="12547" width="12.7109375" style="4" bestFit="1" customWidth="1"/>
    <col min="12548" max="12548" width="13.7109375" style="4" bestFit="1" customWidth="1"/>
    <col min="12549" max="12549" width="12.7109375" style="4" bestFit="1" customWidth="1"/>
    <col min="12550" max="12550" width="12.28515625" style="4" bestFit="1" customWidth="1"/>
    <col min="12551" max="12551" width="12.7109375" style="4" bestFit="1" customWidth="1"/>
    <col min="12552" max="12552" width="12.42578125" style="4" bestFit="1" customWidth="1"/>
    <col min="12553" max="12553" width="12.5703125" style="4" bestFit="1" customWidth="1"/>
    <col min="12554" max="12554" width="13.7109375" style="4" bestFit="1" customWidth="1"/>
    <col min="12555" max="12559" width="13.7109375" style="4" customWidth="1"/>
    <col min="12560" max="12560" width="16" style="4" customWidth="1"/>
    <col min="12561" max="12562" width="14" style="4" bestFit="1" customWidth="1"/>
    <col min="12563" max="12563" width="4.7109375" style="4" bestFit="1" customWidth="1"/>
    <col min="12564" max="12800" width="9.140625" style="4"/>
    <col min="12801" max="12801" width="12.140625" style="4" customWidth="1"/>
    <col min="12802" max="12802" width="14.7109375" style="4" bestFit="1" customWidth="1"/>
    <col min="12803" max="12803" width="12.7109375" style="4" bestFit="1" customWidth="1"/>
    <col min="12804" max="12804" width="13.7109375" style="4" bestFit="1" customWidth="1"/>
    <col min="12805" max="12805" width="12.7109375" style="4" bestFit="1" customWidth="1"/>
    <col min="12806" max="12806" width="12.28515625" style="4" bestFit="1" customWidth="1"/>
    <col min="12807" max="12807" width="12.7109375" style="4" bestFit="1" customWidth="1"/>
    <col min="12808" max="12808" width="12.42578125" style="4" bestFit="1" customWidth="1"/>
    <col min="12809" max="12809" width="12.5703125" style="4" bestFit="1" customWidth="1"/>
    <col min="12810" max="12810" width="13.7109375" style="4" bestFit="1" customWidth="1"/>
    <col min="12811" max="12815" width="13.7109375" style="4" customWidth="1"/>
    <col min="12816" max="12816" width="16" style="4" customWidth="1"/>
    <col min="12817" max="12818" width="14" style="4" bestFit="1" customWidth="1"/>
    <col min="12819" max="12819" width="4.7109375" style="4" bestFit="1" customWidth="1"/>
    <col min="12820" max="13056" width="9.140625" style="4"/>
    <col min="13057" max="13057" width="12.140625" style="4" customWidth="1"/>
    <col min="13058" max="13058" width="14.7109375" style="4" bestFit="1" customWidth="1"/>
    <col min="13059" max="13059" width="12.7109375" style="4" bestFit="1" customWidth="1"/>
    <col min="13060" max="13060" width="13.7109375" style="4" bestFit="1" customWidth="1"/>
    <col min="13061" max="13061" width="12.7109375" style="4" bestFit="1" customWidth="1"/>
    <col min="13062" max="13062" width="12.28515625" style="4" bestFit="1" customWidth="1"/>
    <col min="13063" max="13063" width="12.7109375" style="4" bestFit="1" customWidth="1"/>
    <col min="13064" max="13064" width="12.42578125" style="4" bestFit="1" customWidth="1"/>
    <col min="13065" max="13065" width="12.5703125" style="4" bestFit="1" customWidth="1"/>
    <col min="13066" max="13066" width="13.7109375" style="4" bestFit="1" customWidth="1"/>
    <col min="13067" max="13071" width="13.7109375" style="4" customWidth="1"/>
    <col min="13072" max="13072" width="16" style="4" customWidth="1"/>
    <col min="13073" max="13074" width="14" style="4" bestFit="1" customWidth="1"/>
    <col min="13075" max="13075" width="4.7109375" style="4" bestFit="1" customWidth="1"/>
    <col min="13076" max="13312" width="9.140625" style="4"/>
    <col min="13313" max="13313" width="12.140625" style="4" customWidth="1"/>
    <col min="13314" max="13314" width="14.7109375" style="4" bestFit="1" customWidth="1"/>
    <col min="13315" max="13315" width="12.7109375" style="4" bestFit="1" customWidth="1"/>
    <col min="13316" max="13316" width="13.7109375" style="4" bestFit="1" customWidth="1"/>
    <col min="13317" max="13317" width="12.7109375" style="4" bestFit="1" customWidth="1"/>
    <col min="13318" max="13318" width="12.28515625" style="4" bestFit="1" customWidth="1"/>
    <col min="13319" max="13319" width="12.7109375" style="4" bestFit="1" customWidth="1"/>
    <col min="13320" max="13320" width="12.42578125" style="4" bestFit="1" customWidth="1"/>
    <col min="13321" max="13321" width="12.5703125" style="4" bestFit="1" customWidth="1"/>
    <col min="13322" max="13322" width="13.7109375" style="4" bestFit="1" customWidth="1"/>
    <col min="13323" max="13327" width="13.7109375" style="4" customWidth="1"/>
    <col min="13328" max="13328" width="16" style="4" customWidth="1"/>
    <col min="13329" max="13330" width="14" style="4" bestFit="1" customWidth="1"/>
    <col min="13331" max="13331" width="4.7109375" style="4" bestFit="1" customWidth="1"/>
    <col min="13332" max="13568" width="9.140625" style="4"/>
    <col min="13569" max="13569" width="12.140625" style="4" customWidth="1"/>
    <col min="13570" max="13570" width="14.7109375" style="4" bestFit="1" customWidth="1"/>
    <col min="13571" max="13571" width="12.7109375" style="4" bestFit="1" customWidth="1"/>
    <col min="13572" max="13572" width="13.7109375" style="4" bestFit="1" customWidth="1"/>
    <col min="13573" max="13573" width="12.7109375" style="4" bestFit="1" customWidth="1"/>
    <col min="13574" max="13574" width="12.28515625" style="4" bestFit="1" customWidth="1"/>
    <col min="13575" max="13575" width="12.7109375" style="4" bestFit="1" customWidth="1"/>
    <col min="13576" max="13576" width="12.42578125" style="4" bestFit="1" customWidth="1"/>
    <col min="13577" max="13577" width="12.5703125" style="4" bestFit="1" customWidth="1"/>
    <col min="13578" max="13578" width="13.7109375" style="4" bestFit="1" customWidth="1"/>
    <col min="13579" max="13583" width="13.7109375" style="4" customWidth="1"/>
    <col min="13584" max="13584" width="16" style="4" customWidth="1"/>
    <col min="13585" max="13586" width="14" style="4" bestFit="1" customWidth="1"/>
    <col min="13587" max="13587" width="4.7109375" style="4" bestFit="1" customWidth="1"/>
    <col min="13588" max="13824" width="9.140625" style="4"/>
    <col min="13825" max="13825" width="12.140625" style="4" customWidth="1"/>
    <col min="13826" max="13826" width="14.7109375" style="4" bestFit="1" customWidth="1"/>
    <col min="13827" max="13827" width="12.7109375" style="4" bestFit="1" customWidth="1"/>
    <col min="13828" max="13828" width="13.7109375" style="4" bestFit="1" customWidth="1"/>
    <col min="13829" max="13829" width="12.7109375" style="4" bestFit="1" customWidth="1"/>
    <col min="13830" max="13830" width="12.28515625" style="4" bestFit="1" customWidth="1"/>
    <col min="13831" max="13831" width="12.7109375" style="4" bestFit="1" customWidth="1"/>
    <col min="13832" max="13832" width="12.42578125" style="4" bestFit="1" customWidth="1"/>
    <col min="13833" max="13833" width="12.5703125" style="4" bestFit="1" customWidth="1"/>
    <col min="13834" max="13834" width="13.7109375" style="4" bestFit="1" customWidth="1"/>
    <col min="13835" max="13839" width="13.7109375" style="4" customWidth="1"/>
    <col min="13840" max="13840" width="16" style="4" customWidth="1"/>
    <col min="13841" max="13842" width="14" style="4" bestFit="1" customWidth="1"/>
    <col min="13843" max="13843" width="4.7109375" style="4" bestFit="1" customWidth="1"/>
    <col min="13844" max="14080" width="9.140625" style="4"/>
    <col min="14081" max="14081" width="12.140625" style="4" customWidth="1"/>
    <col min="14082" max="14082" width="14.7109375" style="4" bestFit="1" customWidth="1"/>
    <col min="14083" max="14083" width="12.7109375" style="4" bestFit="1" customWidth="1"/>
    <col min="14084" max="14084" width="13.7109375" style="4" bestFit="1" customWidth="1"/>
    <col min="14085" max="14085" width="12.7109375" style="4" bestFit="1" customWidth="1"/>
    <col min="14086" max="14086" width="12.28515625" style="4" bestFit="1" customWidth="1"/>
    <col min="14087" max="14087" width="12.7109375" style="4" bestFit="1" customWidth="1"/>
    <col min="14088" max="14088" width="12.42578125" style="4" bestFit="1" customWidth="1"/>
    <col min="14089" max="14089" width="12.5703125" style="4" bestFit="1" customWidth="1"/>
    <col min="14090" max="14090" width="13.7109375" style="4" bestFit="1" customWidth="1"/>
    <col min="14091" max="14095" width="13.7109375" style="4" customWidth="1"/>
    <col min="14096" max="14096" width="16" style="4" customWidth="1"/>
    <col min="14097" max="14098" width="14" style="4" bestFit="1" customWidth="1"/>
    <col min="14099" max="14099" width="4.7109375" style="4" bestFit="1" customWidth="1"/>
    <col min="14100" max="14336" width="9.140625" style="4"/>
    <col min="14337" max="14337" width="12.140625" style="4" customWidth="1"/>
    <col min="14338" max="14338" width="14.7109375" style="4" bestFit="1" customWidth="1"/>
    <col min="14339" max="14339" width="12.7109375" style="4" bestFit="1" customWidth="1"/>
    <col min="14340" max="14340" width="13.7109375" style="4" bestFit="1" customWidth="1"/>
    <col min="14341" max="14341" width="12.7109375" style="4" bestFit="1" customWidth="1"/>
    <col min="14342" max="14342" width="12.28515625" style="4" bestFit="1" customWidth="1"/>
    <col min="14343" max="14343" width="12.7109375" style="4" bestFit="1" customWidth="1"/>
    <col min="14344" max="14344" width="12.42578125" style="4" bestFit="1" customWidth="1"/>
    <col min="14345" max="14345" width="12.5703125" style="4" bestFit="1" customWidth="1"/>
    <col min="14346" max="14346" width="13.7109375" style="4" bestFit="1" customWidth="1"/>
    <col min="14347" max="14351" width="13.7109375" style="4" customWidth="1"/>
    <col min="14352" max="14352" width="16" style="4" customWidth="1"/>
    <col min="14353" max="14354" width="14" style="4" bestFit="1" customWidth="1"/>
    <col min="14355" max="14355" width="4.7109375" style="4" bestFit="1" customWidth="1"/>
    <col min="14356" max="14592" width="9.140625" style="4"/>
    <col min="14593" max="14593" width="12.140625" style="4" customWidth="1"/>
    <col min="14594" max="14594" width="14.7109375" style="4" bestFit="1" customWidth="1"/>
    <col min="14595" max="14595" width="12.7109375" style="4" bestFit="1" customWidth="1"/>
    <col min="14596" max="14596" width="13.7109375" style="4" bestFit="1" customWidth="1"/>
    <col min="14597" max="14597" width="12.7109375" style="4" bestFit="1" customWidth="1"/>
    <col min="14598" max="14598" width="12.28515625" style="4" bestFit="1" customWidth="1"/>
    <col min="14599" max="14599" width="12.7109375" style="4" bestFit="1" customWidth="1"/>
    <col min="14600" max="14600" width="12.42578125" style="4" bestFit="1" customWidth="1"/>
    <col min="14601" max="14601" width="12.5703125" style="4" bestFit="1" customWidth="1"/>
    <col min="14602" max="14602" width="13.7109375" style="4" bestFit="1" customWidth="1"/>
    <col min="14603" max="14607" width="13.7109375" style="4" customWidth="1"/>
    <col min="14608" max="14608" width="16" style="4" customWidth="1"/>
    <col min="14609" max="14610" width="14" style="4" bestFit="1" customWidth="1"/>
    <col min="14611" max="14611" width="4.7109375" style="4" bestFit="1" customWidth="1"/>
    <col min="14612" max="14848" width="9.140625" style="4"/>
    <col min="14849" max="14849" width="12.140625" style="4" customWidth="1"/>
    <col min="14850" max="14850" width="14.7109375" style="4" bestFit="1" customWidth="1"/>
    <col min="14851" max="14851" width="12.7109375" style="4" bestFit="1" customWidth="1"/>
    <col min="14852" max="14852" width="13.7109375" style="4" bestFit="1" customWidth="1"/>
    <col min="14853" max="14853" width="12.7109375" style="4" bestFit="1" customWidth="1"/>
    <col min="14854" max="14854" width="12.28515625" style="4" bestFit="1" customWidth="1"/>
    <col min="14855" max="14855" width="12.7109375" style="4" bestFit="1" customWidth="1"/>
    <col min="14856" max="14856" width="12.42578125" style="4" bestFit="1" customWidth="1"/>
    <col min="14857" max="14857" width="12.5703125" style="4" bestFit="1" customWidth="1"/>
    <col min="14858" max="14858" width="13.7109375" style="4" bestFit="1" customWidth="1"/>
    <col min="14859" max="14863" width="13.7109375" style="4" customWidth="1"/>
    <col min="14864" max="14864" width="16" style="4" customWidth="1"/>
    <col min="14865" max="14866" width="14" style="4" bestFit="1" customWidth="1"/>
    <col min="14867" max="14867" width="4.7109375" style="4" bestFit="1" customWidth="1"/>
    <col min="14868" max="15104" width="9.140625" style="4"/>
    <col min="15105" max="15105" width="12.140625" style="4" customWidth="1"/>
    <col min="15106" max="15106" width="14.7109375" style="4" bestFit="1" customWidth="1"/>
    <col min="15107" max="15107" width="12.7109375" style="4" bestFit="1" customWidth="1"/>
    <col min="15108" max="15108" width="13.7109375" style="4" bestFit="1" customWidth="1"/>
    <col min="15109" max="15109" width="12.7109375" style="4" bestFit="1" customWidth="1"/>
    <col min="15110" max="15110" width="12.28515625" style="4" bestFit="1" customWidth="1"/>
    <col min="15111" max="15111" width="12.7109375" style="4" bestFit="1" customWidth="1"/>
    <col min="15112" max="15112" width="12.42578125" style="4" bestFit="1" customWidth="1"/>
    <col min="15113" max="15113" width="12.5703125" style="4" bestFit="1" customWidth="1"/>
    <col min="15114" max="15114" width="13.7109375" style="4" bestFit="1" customWidth="1"/>
    <col min="15115" max="15119" width="13.7109375" style="4" customWidth="1"/>
    <col min="15120" max="15120" width="16" style="4" customWidth="1"/>
    <col min="15121" max="15122" width="14" style="4" bestFit="1" customWidth="1"/>
    <col min="15123" max="15123" width="4.7109375" style="4" bestFit="1" customWidth="1"/>
    <col min="15124" max="15360" width="9.140625" style="4"/>
    <col min="15361" max="15361" width="12.140625" style="4" customWidth="1"/>
    <col min="15362" max="15362" width="14.7109375" style="4" bestFit="1" customWidth="1"/>
    <col min="15363" max="15363" width="12.7109375" style="4" bestFit="1" customWidth="1"/>
    <col min="15364" max="15364" width="13.7109375" style="4" bestFit="1" customWidth="1"/>
    <col min="15365" max="15365" width="12.7109375" style="4" bestFit="1" customWidth="1"/>
    <col min="15366" max="15366" width="12.28515625" style="4" bestFit="1" customWidth="1"/>
    <col min="15367" max="15367" width="12.7109375" style="4" bestFit="1" customWidth="1"/>
    <col min="15368" max="15368" width="12.42578125" style="4" bestFit="1" customWidth="1"/>
    <col min="15369" max="15369" width="12.5703125" style="4" bestFit="1" customWidth="1"/>
    <col min="15370" max="15370" width="13.7109375" style="4" bestFit="1" customWidth="1"/>
    <col min="15371" max="15375" width="13.7109375" style="4" customWidth="1"/>
    <col min="15376" max="15376" width="16" style="4" customWidth="1"/>
    <col min="15377" max="15378" width="14" style="4" bestFit="1" customWidth="1"/>
    <col min="15379" max="15379" width="4.7109375" style="4" bestFit="1" customWidth="1"/>
    <col min="15380" max="15616" width="9.140625" style="4"/>
    <col min="15617" max="15617" width="12.140625" style="4" customWidth="1"/>
    <col min="15618" max="15618" width="14.7109375" style="4" bestFit="1" customWidth="1"/>
    <col min="15619" max="15619" width="12.7109375" style="4" bestFit="1" customWidth="1"/>
    <col min="15620" max="15620" width="13.7109375" style="4" bestFit="1" customWidth="1"/>
    <col min="15621" max="15621" width="12.7109375" style="4" bestFit="1" customWidth="1"/>
    <col min="15622" max="15622" width="12.28515625" style="4" bestFit="1" customWidth="1"/>
    <col min="15623" max="15623" width="12.7109375" style="4" bestFit="1" customWidth="1"/>
    <col min="15624" max="15624" width="12.42578125" style="4" bestFit="1" customWidth="1"/>
    <col min="15625" max="15625" width="12.5703125" style="4" bestFit="1" customWidth="1"/>
    <col min="15626" max="15626" width="13.7109375" style="4" bestFit="1" customWidth="1"/>
    <col min="15627" max="15631" width="13.7109375" style="4" customWidth="1"/>
    <col min="15632" max="15632" width="16" style="4" customWidth="1"/>
    <col min="15633" max="15634" width="14" style="4" bestFit="1" customWidth="1"/>
    <col min="15635" max="15635" width="4.7109375" style="4" bestFit="1" customWidth="1"/>
    <col min="15636" max="15872" width="9.140625" style="4"/>
    <col min="15873" max="15873" width="12.140625" style="4" customWidth="1"/>
    <col min="15874" max="15874" width="14.7109375" style="4" bestFit="1" customWidth="1"/>
    <col min="15875" max="15875" width="12.7109375" style="4" bestFit="1" customWidth="1"/>
    <col min="15876" max="15876" width="13.7109375" style="4" bestFit="1" customWidth="1"/>
    <col min="15877" max="15877" width="12.7109375" style="4" bestFit="1" customWidth="1"/>
    <col min="15878" max="15878" width="12.28515625" style="4" bestFit="1" customWidth="1"/>
    <col min="15879" max="15879" width="12.7109375" style="4" bestFit="1" customWidth="1"/>
    <col min="15880" max="15880" width="12.42578125" style="4" bestFit="1" customWidth="1"/>
    <col min="15881" max="15881" width="12.5703125" style="4" bestFit="1" customWidth="1"/>
    <col min="15882" max="15882" width="13.7109375" style="4" bestFit="1" customWidth="1"/>
    <col min="15883" max="15887" width="13.7109375" style="4" customWidth="1"/>
    <col min="15888" max="15888" width="16" style="4" customWidth="1"/>
    <col min="15889" max="15890" width="14" style="4" bestFit="1" customWidth="1"/>
    <col min="15891" max="15891" width="4.7109375" style="4" bestFit="1" customWidth="1"/>
    <col min="15892" max="16128" width="9.140625" style="4"/>
    <col min="16129" max="16129" width="12.140625" style="4" customWidth="1"/>
    <col min="16130" max="16130" width="14.7109375" style="4" bestFit="1" customWidth="1"/>
    <col min="16131" max="16131" width="12.7109375" style="4" bestFit="1" customWidth="1"/>
    <col min="16132" max="16132" width="13.7109375" style="4" bestFit="1" customWidth="1"/>
    <col min="16133" max="16133" width="12.7109375" style="4" bestFit="1" customWidth="1"/>
    <col min="16134" max="16134" width="12.28515625" style="4" bestFit="1" customWidth="1"/>
    <col min="16135" max="16135" width="12.7109375" style="4" bestFit="1" customWidth="1"/>
    <col min="16136" max="16136" width="12.42578125" style="4" bestFit="1" customWidth="1"/>
    <col min="16137" max="16137" width="12.5703125" style="4" bestFit="1" customWidth="1"/>
    <col min="16138" max="16138" width="13.7109375" style="4" bestFit="1" customWidth="1"/>
    <col min="16139" max="16143" width="13.7109375" style="4" customWidth="1"/>
    <col min="16144" max="16144" width="16" style="4" customWidth="1"/>
    <col min="16145" max="16146" width="14" style="4" bestFit="1" customWidth="1"/>
    <col min="16147" max="16147" width="4.7109375" style="4" bestFit="1" customWidth="1"/>
    <col min="16148" max="16384" width="9.140625" style="4"/>
  </cols>
  <sheetData>
    <row r="1" spans="1:18" x14ac:dyDescent="0.2">
      <c r="A1" s="303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1"/>
    </row>
    <row r="2" spans="1:18" x14ac:dyDescent="0.2">
      <c r="A2" s="304" t="str">
        <f>'Delivery Rate Change Calc'!A2:F2</f>
        <v>2023 Gas Decoupling Filing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74"/>
    </row>
    <row r="3" spans="1:18" x14ac:dyDescent="0.2">
      <c r="A3" s="303" t="s">
        <v>129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74"/>
    </row>
    <row r="4" spans="1:18" x14ac:dyDescent="0.2">
      <c r="A4" s="304" t="str">
        <f>'Delivery Rate Change Calc'!A4:F4</f>
        <v>Proposed Effective May 1, 2023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74"/>
    </row>
    <row r="5" spans="1:18" x14ac:dyDescent="0.2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8" x14ac:dyDescent="0.2">
      <c r="A6" s="52" t="s">
        <v>130</v>
      </c>
      <c r="B6" s="52"/>
      <c r="C6" s="52"/>
      <c r="I6" s="52"/>
      <c r="J6" s="52"/>
      <c r="P6" s="376" t="s">
        <v>492</v>
      </c>
      <c r="Q6" s="75"/>
    </row>
    <row r="7" spans="1:18" s="52" customFormat="1" x14ac:dyDescent="0.2">
      <c r="A7" s="146" t="s">
        <v>131</v>
      </c>
      <c r="B7" s="377">
        <v>45016</v>
      </c>
      <c r="C7" s="277">
        <f t="shared" ref="C7:D7" si="0">EDATE(B7,1)</f>
        <v>45046</v>
      </c>
      <c r="D7" s="277">
        <f t="shared" si="0"/>
        <v>45076</v>
      </c>
      <c r="E7" s="277">
        <f>EDATE(D7,1)</f>
        <v>45107</v>
      </c>
      <c r="F7" s="277">
        <f t="shared" ref="F7:O7" si="1">EDATE(E7,1)</f>
        <v>45137</v>
      </c>
      <c r="G7" s="277">
        <f t="shared" si="1"/>
        <v>45168</v>
      </c>
      <c r="H7" s="277">
        <f t="shared" si="1"/>
        <v>45199</v>
      </c>
      <c r="I7" s="277">
        <f t="shared" si="1"/>
        <v>45229</v>
      </c>
      <c r="J7" s="277">
        <f t="shared" si="1"/>
        <v>45260</v>
      </c>
      <c r="K7" s="277">
        <f t="shared" si="1"/>
        <v>45290</v>
      </c>
      <c r="L7" s="277">
        <f t="shared" si="1"/>
        <v>45321</v>
      </c>
      <c r="M7" s="277">
        <f t="shared" si="1"/>
        <v>45351</v>
      </c>
      <c r="N7" s="277">
        <f t="shared" si="1"/>
        <v>45380</v>
      </c>
      <c r="O7" s="277">
        <f t="shared" si="1"/>
        <v>45411</v>
      </c>
      <c r="P7" s="146" t="s">
        <v>60</v>
      </c>
    </row>
    <row r="8" spans="1:18" x14ac:dyDescent="0.2">
      <c r="A8" s="54">
        <v>16</v>
      </c>
      <c r="B8" s="110">
        <v>589</v>
      </c>
      <c r="C8" s="110">
        <v>589</v>
      </c>
      <c r="D8" s="110">
        <v>589</v>
      </c>
      <c r="E8" s="110">
        <v>589</v>
      </c>
      <c r="F8" s="110">
        <v>589</v>
      </c>
      <c r="G8" s="110">
        <v>589</v>
      </c>
      <c r="H8" s="110">
        <v>589</v>
      </c>
      <c r="I8" s="110">
        <v>589</v>
      </c>
      <c r="J8" s="110">
        <v>589</v>
      </c>
      <c r="K8" s="110">
        <v>589</v>
      </c>
      <c r="L8" s="110">
        <v>589</v>
      </c>
      <c r="M8" s="110">
        <v>589</v>
      </c>
      <c r="N8" s="110">
        <v>589</v>
      </c>
      <c r="O8" s="110">
        <v>589</v>
      </c>
      <c r="P8" s="267">
        <f>SUM(D8:O8)</f>
        <v>7068</v>
      </c>
    </row>
    <row r="9" spans="1:18" x14ac:dyDescent="0.2">
      <c r="A9" s="75">
        <v>23</v>
      </c>
      <c r="B9" s="110">
        <v>73078363</v>
      </c>
      <c r="C9" s="110">
        <v>50199903</v>
      </c>
      <c r="D9" s="110">
        <v>28209513</v>
      </c>
      <c r="E9" s="110">
        <v>18430547</v>
      </c>
      <c r="F9" s="110">
        <v>13296329</v>
      </c>
      <c r="G9" s="110">
        <v>12799549</v>
      </c>
      <c r="H9" s="110">
        <v>18485479</v>
      </c>
      <c r="I9" s="110">
        <v>42611904</v>
      </c>
      <c r="J9" s="110">
        <v>70762036</v>
      </c>
      <c r="K9" s="110">
        <v>92371205</v>
      </c>
      <c r="L9" s="110">
        <v>90028930</v>
      </c>
      <c r="M9" s="110">
        <v>80147539</v>
      </c>
      <c r="N9" s="110">
        <v>73543183</v>
      </c>
      <c r="O9" s="110">
        <v>49300563</v>
      </c>
      <c r="P9" s="267">
        <f>SUM(D9:O9)</f>
        <v>589986777</v>
      </c>
      <c r="Q9" s="76"/>
      <c r="R9" s="77"/>
    </row>
    <row r="10" spans="1:18" x14ac:dyDescent="0.2">
      <c r="A10" s="75">
        <v>31</v>
      </c>
      <c r="B10" s="110">
        <v>25031743</v>
      </c>
      <c r="C10" s="110">
        <v>18276075</v>
      </c>
      <c r="D10" s="110">
        <v>13348322</v>
      </c>
      <c r="E10" s="110">
        <v>10772903</v>
      </c>
      <c r="F10" s="110">
        <v>9272634</v>
      </c>
      <c r="G10" s="110">
        <v>9999282</v>
      </c>
      <c r="H10" s="110">
        <v>11696231</v>
      </c>
      <c r="I10" s="110">
        <v>19346533</v>
      </c>
      <c r="J10" s="110">
        <v>27879405</v>
      </c>
      <c r="K10" s="110">
        <v>34726167</v>
      </c>
      <c r="L10" s="110">
        <v>31235212</v>
      </c>
      <c r="M10" s="110">
        <v>28390827</v>
      </c>
      <c r="N10" s="110">
        <v>25268900</v>
      </c>
      <c r="O10" s="110">
        <v>18264443</v>
      </c>
      <c r="P10" s="267">
        <f t="shared" ref="P10:P13" si="2">SUM(D10:O10)</f>
        <v>240200859</v>
      </c>
      <c r="Q10" s="76"/>
      <c r="R10" s="77"/>
    </row>
    <row r="11" spans="1:18" x14ac:dyDescent="0.2">
      <c r="A11" s="75" t="s">
        <v>59</v>
      </c>
      <c r="B11" s="110">
        <v>3396</v>
      </c>
      <c r="C11" s="110">
        <v>3003</v>
      </c>
      <c r="D11" s="110">
        <v>2289</v>
      </c>
      <c r="E11" s="110">
        <v>1975</v>
      </c>
      <c r="F11" s="110">
        <v>1678</v>
      </c>
      <c r="G11" s="110">
        <v>1835</v>
      </c>
      <c r="H11" s="110">
        <v>2343</v>
      </c>
      <c r="I11" s="110">
        <v>2751</v>
      </c>
      <c r="J11" s="110">
        <v>3920</v>
      </c>
      <c r="K11" s="110">
        <v>4292</v>
      </c>
      <c r="L11" s="110">
        <v>3683</v>
      </c>
      <c r="M11" s="110">
        <v>4066</v>
      </c>
      <c r="N11" s="110">
        <v>3372</v>
      </c>
      <c r="O11" s="110">
        <v>2952</v>
      </c>
      <c r="P11" s="267">
        <f t="shared" si="2"/>
        <v>35156</v>
      </c>
      <c r="Q11" s="76"/>
      <c r="R11" s="77"/>
    </row>
    <row r="12" spans="1:18" x14ac:dyDescent="0.2">
      <c r="A12" s="75">
        <v>41</v>
      </c>
      <c r="B12" s="110">
        <v>6549005</v>
      </c>
      <c r="C12" s="110">
        <v>5111853</v>
      </c>
      <c r="D12" s="110">
        <v>4105933</v>
      </c>
      <c r="E12" s="110">
        <v>3502707</v>
      </c>
      <c r="F12" s="110">
        <v>2902125</v>
      </c>
      <c r="G12" s="110">
        <v>3161567</v>
      </c>
      <c r="H12" s="110">
        <v>3759483</v>
      </c>
      <c r="I12" s="110">
        <v>5805117</v>
      </c>
      <c r="J12" s="110">
        <v>7530476</v>
      </c>
      <c r="K12" s="110">
        <v>8250462</v>
      </c>
      <c r="L12" s="110">
        <v>7383660</v>
      </c>
      <c r="M12" s="110">
        <v>7128334</v>
      </c>
      <c r="N12" s="110">
        <v>6560339</v>
      </c>
      <c r="O12" s="110">
        <v>5052102</v>
      </c>
      <c r="P12" s="267">
        <f t="shared" si="2"/>
        <v>65142305</v>
      </c>
      <c r="Q12" s="76"/>
      <c r="R12" s="77"/>
    </row>
    <row r="13" spans="1:18" x14ac:dyDescent="0.2">
      <c r="A13" s="75" t="s">
        <v>63</v>
      </c>
      <c r="B13" s="110">
        <v>2003089</v>
      </c>
      <c r="C13" s="110">
        <v>2170389</v>
      </c>
      <c r="D13" s="110">
        <v>2048013</v>
      </c>
      <c r="E13" s="110">
        <v>1974473</v>
      </c>
      <c r="F13" s="110">
        <v>1749202</v>
      </c>
      <c r="G13" s="110">
        <v>1775579</v>
      </c>
      <c r="H13" s="110">
        <v>2017119</v>
      </c>
      <c r="I13" s="110">
        <v>1757599</v>
      </c>
      <c r="J13" s="110">
        <v>2051608</v>
      </c>
      <c r="K13" s="110">
        <v>1994393</v>
      </c>
      <c r="L13" s="110">
        <v>2002746</v>
      </c>
      <c r="M13" s="110">
        <v>2310503</v>
      </c>
      <c r="N13" s="110">
        <v>2071246</v>
      </c>
      <c r="O13" s="110">
        <v>2235524</v>
      </c>
      <c r="P13" s="267">
        <f t="shared" si="2"/>
        <v>23988005</v>
      </c>
      <c r="Q13" s="76"/>
      <c r="R13" s="77"/>
    </row>
    <row r="14" spans="1:18" x14ac:dyDescent="0.2">
      <c r="A14" s="75">
        <v>53</v>
      </c>
      <c r="B14" s="110">
        <v>0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0">
        <v>0</v>
      </c>
      <c r="P14" s="267">
        <f>SUM(D14:O14)</f>
        <v>0</v>
      </c>
      <c r="Q14" s="76"/>
      <c r="R14" s="77"/>
    </row>
    <row r="15" spans="1:18" x14ac:dyDescent="0.2">
      <c r="A15" s="75">
        <v>85</v>
      </c>
      <c r="B15" s="110">
        <v>1228239</v>
      </c>
      <c r="C15" s="110">
        <v>1033613</v>
      </c>
      <c r="D15" s="110">
        <v>970474</v>
      </c>
      <c r="E15" s="110">
        <v>808858</v>
      </c>
      <c r="F15" s="110">
        <v>770936</v>
      </c>
      <c r="G15" s="110">
        <v>832251</v>
      </c>
      <c r="H15" s="110">
        <v>779550</v>
      </c>
      <c r="I15" s="110">
        <v>1067853</v>
      </c>
      <c r="J15" s="110">
        <v>1204779</v>
      </c>
      <c r="K15" s="110">
        <v>1468068</v>
      </c>
      <c r="L15" s="110">
        <v>1260995</v>
      </c>
      <c r="M15" s="110">
        <v>1253106</v>
      </c>
      <c r="N15" s="110">
        <v>1189660</v>
      </c>
      <c r="O15" s="110">
        <v>992054</v>
      </c>
      <c r="P15" s="267">
        <f t="shared" ref="P15:P21" si="3">SUM(D15:O15)</f>
        <v>12598584</v>
      </c>
      <c r="Q15" s="76"/>
      <c r="R15" s="77"/>
    </row>
    <row r="16" spans="1:18" x14ac:dyDescent="0.2">
      <c r="A16" s="75" t="s">
        <v>101</v>
      </c>
      <c r="B16" s="110">
        <v>5858974</v>
      </c>
      <c r="C16" s="110">
        <v>6601220</v>
      </c>
      <c r="D16" s="110">
        <v>6609285</v>
      </c>
      <c r="E16" s="110">
        <v>6420495</v>
      </c>
      <c r="F16" s="110">
        <v>5925902</v>
      </c>
      <c r="G16" s="110">
        <v>5952306</v>
      </c>
      <c r="H16" s="110">
        <v>6882341</v>
      </c>
      <c r="I16" s="110">
        <v>5593547</v>
      </c>
      <c r="J16" s="110">
        <v>6008165</v>
      </c>
      <c r="K16" s="110">
        <v>5710222</v>
      </c>
      <c r="L16" s="110">
        <v>5405181</v>
      </c>
      <c r="M16" s="110">
        <v>6619182</v>
      </c>
      <c r="N16" s="110">
        <v>5849005</v>
      </c>
      <c r="O16" s="110">
        <v>6577745</v>
      </c>
      <c r="P16" s="267">
        <f t="shared" si="3"/>
        <v>73553376</v>
      </c>
      <c r="Q16" s="76"/>
      <c r="R16" s="77"/>
    </row>
    <row r="17" spans="1:18" x14ac:dyDescent="0.2">
      <c r="A17" s="75">
        <v>86</v>
      </c>
      <c r="B17" s="110">
        <v>651358</v>
      </c>
      <c r="C17" s="110">
        <v>463304</v>
      </c>
      <c r="D17" s="110">
        <v>397877</v>
      </c>
      <c r="E17" s="110">
        <v>257135</v>
      </c>
      <c r="F17" s="110">
        <v>184922</v>
      </c>
      <c r="G17" s="110">
        <v>152007</v>
      </c>
      <c r="H17" s="110">
        <v>166978</v>
      </c>
      <c r="I17" s="110">
        <v>363562</v>
      </c>
      <c r="J17" s="110">
        <v>543680</v>
      </c>
      <c r="K17" s="110">
        <v>801521</v>
      </c>
      <c r="L17" s="110">
        <v>688744</v>
      </c>
      <c r="M17" s="110">
        <v>670893</v>
      </c>
      <c r="N17" s="110">
        <v>625675</v>
      </c>
      <c r="O17" s="110">
        <v>440633</v>
      </c>
      <c r="P17" s="267">
        <f t="shared" si="3"/>
        <v>5293627</v>
      </c>
      <c r="Q17" s="76"/>
      <c r="R17" s="77"/>
    </row>
    <row r="18" spans="1:18" x14ac:dyDescent="0.2">
      <c r="A18" s="75" t="s">
        <v>66</v>
      </c>
      <c r="B18" s="110">
        <v>101578</v>
      </c>
      <c r="C18" s="110">
        <v>112412</v>
      </c>
      <c r="D18" s="110">
        <v>114421</v>
      </c>
      <c r="E18" s="110">
        <v>116067</v>
      </c>
      <c r="F18" s="110">
        <v>106552</v>
      </c>
      <c r="G18" s="110">
        <v>100786</v>
      </c>
      <c r="H18" s="110">
        <v>131542</v>
      </c>
      <c r="I18" s="110">
        <v>98743</v>
      </c>
      <c r="J18" s="110">
        <v>114025</v>
      </c>
      <c r="K18" s="110">
        <v>106642</v>
      </c>
      <c r="L18" s="110">
        <v>103959</v>
      </c>
      <c r="M18" s="110">
        <v>140274</v>
      </c>
      <c r="N18" s="110">
        <v>115128</v>
      </c>
      <c r="O18" s="110">
        <v>129582</v>
      </c>
      <c r="P18" s="267">
        <f t="shared" si="3"/>
        <v>1377721</v>
      </c>
      <c r="Q18" s="76"/>
      <c r="R18" s="77"/>
    </row>
    <row r="19" spans="1:18" x14ac:dyDescent="0.2">
      <c r="A19" s="75">
        <v>87</v>
      </c>
      <c r="B19" s="110">
        <v>1401402</v>
      </c>
      <c r="C19" s="110">
        <v>1071596</v>
      </c>
      <c r="D19" s="110">
        <v>1088262</v>
      </c>
      <c r="E19" s="110">
        <v>910333</v>
      </c>
      <c r="F19" s="110">
        <v>929795</v>
      </c>
      <c r="G19" s="110">
        <v>1005946</v>
      </c>
      <c r="H19" s="110">
        <v>1004039</v>
      </c>
      <c r="I19" s="110">
        <v>1534262</v>
      </c>
      <c r="J19" s="110">
        <v>1582171</v>
      </c>
      <c r="K19" s="110">
        <v>1937626</v>
      </c>
      <c r="L19" s="110">
        <v>1457469</v>
      </c>
      <c r="M19" s="110">
        <v>1429627</v>
      </c>
      <c r="N19" s="110">
        <v>1344773</v>
      </c>
      <c r="O19" s="110">
        <v>1018037</v>
      </c>
      <c r="P19" s="267">
        <f t="shared" si="3"/>
        <v>15242340</v>
      </c>
      <c r="Q19" s="76"/>
      <c r="R19" s="77"/>
    </row>
    <row r="20" spans="1:18" x14ac:dyDescent="0.2">
      <c r="A20" s="75" t="s">
        <v>103</v>
      </c>
      <c r="B20" s="110">
        <v>8230984</v>
      </c>
      <c r="C20" s="110">
        <v>8666713</v>
      </c>
      <c r="D20" s="110">
        <v>9477545</v>
      </c>
      <c r="E20" s="110">
        <v>9039484</v>
      </c>
      <c r="F20" s="110">
        <v>9489194</v>
      </c>
      <c r="G20" s="110">
        <v>8922464</v>
      </c>
      <c r="H20" s="110">
        <v>10013921</v>
      </c>
      <c r="I20" s="110">
        <v>7479343</v>
      </c>
      <c r="J20" s="110">
        <v>7623170</v>
      </c>
      <c r="K20" s="110">
        <v>8318329</v>
      </c>
      <c r="L20" s="110">
        <v>7328010</v>
      </c>
      <c r="M20" s="110">
        <v>9572195</v>
      </c>
      <c r="N20" s="110">
        <v>8222032</v>
      </c>
      <c r="O20" s="110">
        <v>8648590</v>
      </c>
      <c r="P20" s="267">
        <f t="shared" si="3"/>
        <v>104134277</v>
      </c>
      <c r="Q20" s="76"/>
      <c r="R20" s="77"/>
    </row>
    <row r="21" spans="1:18" x14ac:dyDescent="0.2">
      <c r="A21" s="75" t="s">
        <v>132</v>
      </c>
      <c r="B21" s="110">
        <v>3395825</v>
      </c>
      <c r="C21" s="110">
        <v>3248720</v>
      </c>
      <c r="D21" s="110">
        <v>2851176</v>
      </c>
      <c r="E21" s="110">
        <v>2492595</v>
      </c>
      <c r="F21" s="110">
        <v>2211174</v>
      </c>
      <c r="G21" s="110">
        <v>2072278</v>
      </c>
      <c r="H21" s="110">
        <v>2587516</v>
      </c>
      <c r="I21" s="110">
        <v>2629021</v>
      </c>
      <c r="J21" s="110">
        <v>3483217</v>
      </c>
      <c r="K21" s="110">
        <v>3865764</v>
      </c>
      <c r="L21" s="110">
        <v>3640639</v>
      </c>
      <c r="M21" s="110">
        <v>4692450</v>
      </c>
      <c r="N21" s="110">
        <v>3397500</v>
      </c>
      <c r="O21" s="110">
        <v>3252834</v>
      </c>
      <c r="P21" s="267">
        <f t="shared" si="3"/>
        <v>37176164</v>
      </c>
      <c r="Q21" s="76"/>
      <c r="R21" s="77"/>
    </row>
    <row r="22" spans="1:18" s="52" customFormat="1" x14ac:dyDescent="0.2">
      <c r="A22" s="52" t="s">
        <v>60</v>
      </c>
      <c r="B22" s="268">
        <f>SUM(B8:B21)</f>
        <v>127534545</v>
      </c>
      <c r="C22" s="268">
        <f t="shared" ref="C22:O22" si="4">SUM(C8:C21)</f>
        <v>96959390</v>
      </c>
      <c r="D22" s="268">
        <f t="shared" si="4"/>
        <v>69223699</v>
      </c>
      <c r="E22" s="268">
        <f t="shared" si="4"/>
        <v>54728161</v>
      </c>
      <c r="F22" s="268">
        <f t="shared" si="4"/>
        <v>46841032</v>
      </c>
      <c r="G22" s="268">
        <f t="shared" si="4"/>
        <v>46776439</v>
      </c>
      <c r="H22" s="268">
        <f t="shared" si="4"/>
        <v>57527131</v>
      </c>
      <c r="I22" s="268">
        <f t="shared" si="4"/>
        <v>88290824</v>
      </c>
      <c r="J22" s="268">
        <f t="shared" si="4"/>
        <v>128787241</v>
      </c>
      <c r="K22" s="268">
        <f t="shared" si="4"/>
        <v>159555280</v>
      </c>
      <c r="L22" s="268">
        <f t="shared" si="4"/>
        <v>150539817</v>
      </c>
      <c r="M22" s="268">
        <f t="shared" si="4"/>
        <v>142359585</v>
      </c>
      <c r="N22" s="268">
        <f t="shared" si="4"/>
        <v>128191402</v>
      </c>
      <c r="O22" s="268">
        <f t="shared" si="4"/>
        <v>95915648</v>
      </c>
      <c r="P22" s="268">
        <f>SUM(P8:P21)</f>
        <v>1168736259</v>
      </c>
      <c r="Q22" s="274"/>
      <c r="R22" s="275"/>
    </row>
    <row r="23" spans="1:18" s="52" customFormat="1" x14ac:dyDescent="0.2">
      <c r="A23" s="279" t="s">
        <v>493</v>
      </c>
      <c r="B23" s="280">
        <v>0</v>
      </c>
      <c r="C23" s="280">
        <v>0</v>
      </c>
      <c r="D23" s="280">
        <v>0</v>
      </c>
      <c r="E23" s="280">
        <v>0</v>
      </c>
      <c r="F23" s="280">
        <v>0</v>
      </c>
      <c r="G23" s="280">
        <v>0</v>
      </c>
      <c r="H23" s="280">
        <v>0</v>
      </c>
      <c r="I23" s="280">
        <v>0</v>
      </c>
      <c r="J23" s="280">
        <v>0</v>
      </c>
      <c r="K23" s="280">
        <v>0</v>
      </c>
      <c r="L23" s="280">
        <v>0</v>
      </c>
      <c r="M23" s="280">
        <v>0</v>
      </c>
      <c r="N23" s="280">
        <v>0</v>
      </c>
      <c r="O23" s="280">
        <v>0</v>
      </c>
      <c r="P23" s="267"/>
      <c r="Q23" s="274"/>
      <c r="R23" s="275"/>
    </row>
    <row r="24" spans="1:18" s="52" customFormat="1" x14ac:dyDescent="0.2">
      <c r="A24" s="272" t="s">
        <v>135</v>
      </c>
      <c r="B24" s="267">
        <f>SUM(B9,B14)</f>
        <v>73078363</v>
      </c>
      <c r="C24" s="267">
        <f t="shared" ref="C24:O24" si="5">SUM(C9,C14)</f>
        <v>50199903</v>
      </c>
      <c r="D24" s="267">
        <f t="shared" si="5"/>
        <v>28209513</v>
      </c>
      <c r="E24" s="267">
        <f t="shared" si="5"/>
        <v>18430547</v>
      </c>
      <c r="F24" s="267">
        <f t="shared" si="5"/>
        <v>13296329</v>
      </c>
      <c r="G24" s="267">
        <f t="shared" si="5"/>
        <v>12799549</v>
      </c>
      <c r="H24" s="267">
        <f t="shared" si="5"/>
        <v>18485479</v>
      </c>
      <c r="I24" s="267">
        <f t="shared" si="5"/>
        <v>42611904</v>
      </c>
      <c r="J24" s="267">
        <f t="shared" si="5"/>
        <v>70762036</v>
      </c>
      <c r="K24" s="267">
        <f t="shared" si="5"/>
        <v>92371205</v>
      </c>
      <c r="L24" s="267">
        <f t="shared" si="5"/>
        <v>90028930</v>
      </c>
      <c r="M24" s="267">
        <f t="shared" si="5"/>
        <v>80147539</v>
      </c>
      <c r="N24" s="267">
        <f t="shared" si="5"/>
        <v>73543183</v>
      </c>
      <c r="O24" s="267">
        <f t="shared" si="5"/>
        <v>49300563</v>
      </c>
      <c r="P24" s="267">
        <f>SUM(D24:O24)</f>
        <v>589986777</v>
      </c>
      <c r="Q24" s="274"/>
      <c r="R24" s="275"/>
    </row>
    <row r="25" spans="1:18" s="52" customFormat="1" x14ac:dyDescent="0.2">
      <c r="A25" s="272" t="s">
        <v>136</v>
      </c>
      <c r="B25" s="267">
        <f>SUM(B10:B11)</f>
        <v>25035139</v>
      </c>
      <c r="C25" s="267">
        <f t="shared" ref="C25:O25" si="6">SUM(C10:C11)</f>
        <v>18279078</v>
      </c>
      <c r="D25" s="267">
        <f t="shared" si="6"/>
        <v>13350611</v>
      </c>
      <c r="E25" s="267">
        <f t="shared" si="6"/>
        <v>10774878</v>
      </c>
      <c r="F25" s="267">
        <f t="shared" si="6"/>
        <v>9274312</v>
      </c>
      <c r="G25" s="267">
        <f t="shared" si="6"/>
        <v>10001117</v>
      </c>
      <c r="H25" s="267">
        <f t="shared" si="6"/>
        <v>11698574</v>
      </c>
      <c r="I25" s="267">
        <f t="shared" si="6"/>
        <v>19349284</v>
      </c>
      <c r="J25" s="267">
        <f t="shared" si="6"/>
        <v>27883325</v>
      </c>
      <c r="K25" s="267">
        <f t="shared" si="6"/>
        <v>34730459</v>
      </c>
      <c r="L25" s="267">
        <f t="shared" si="6"/>
        <v>31238895</v>
      </c>
      <c r="M25" s="267">
        <f t="shared" si="6"/>
        <v>28394893</v>
      </c>
      <c r="N25" s="267">
        <f t="shared" si="6"/>
        <v>25272272</v>
      </c>
      <c r="O25" s="267">
        <f t="shared" si="6"/>
        <v>18267395</v>
      </c>
      <c r="P25" s="267">
        <f t="shared" ref="P25:P26" si="7">SUM(D25:O25)</f>
        <v>240236015</v>
      </c>
      <c r="Q25" s="273"/>
      <c r="R25" s="275"/>
    </row>
    <row r="26" spans="1:18" s="52" customFormat="1" x14ac:dyDescent="0.2">
      <c r="A26" s="272" t="s">
        <v>137</v>
      </c>
      <c r="B26" s="276">
        <f>SUM(B12:B13,B17:B18)</f>
        <v>9305030</v>
      </c>
      <c r="C26" s="276">
        <f t="shared" ref="C26:O26" si="8">SUM(C12:C13,C17:C18)</f>
        <v>7857958</v>
      </c>
      <c r="D26" s="276">
        <f t="shared" si="8"/>
        <v>6666244</v>
      </c>
      <c r="E26" s="276">
        <f t="shared" si="8"/>
        <v>5850382</v>
      </c>
      <c r="F26" s="276">
        <f t="shared" si="8"/>
        <v>4942801</v>
      </c>
      <c r="G26" s="276">
        <f t="shared" si="8"/>
        <v>5189939</v>
      </c>
      <c r="H26" s="276">
        <f t="shared" si="8"/>
        <v>6075122</v>
      </c>
      <c r="I26" s="276">
        <f t="shared" si="8"/>
        <v>8025021</v>
      </c>
      <c r="J26" s="276">
        <f t="shared" si="8"/>
        <v>10239789</v>
      </c>
      <c r="K26" s="276">
        <f t="shared" si="8"/>
        <v>11153018</v>
      </c>
      <c r="L26" s="276">
        <f t="shared" si="8"/>
        <v>10179109</v>
      </c>
      <c r="M26" s="276">
        <f t="shared" si="8"/>
        <v>10250004</v>
      </c>
      <c r="N26" s="276">
        <f t="shared" si="8"/>
        <v>9372388</v>
      </c>
      <c r="O26" s="276">
        <f t="shared" si="8"/>
        <v>7857841</v>
      </c>
      <c r="P26" s="267">
        <f t="shared" si="7"/>
        <v>95801658</v>
      </c>
      <c r="Q26" s="273"/>
      <c r="R26" s="275"/>
    </row>
    <row r="27" spans="1:18" x14ac:dyDescent="0.2">
      <c r="A27" s="78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267"/>
      <c r="Q27" s="79"/>
      <c r="R27" s="77"/>
    </row>
    <row r="28" spans="1:18" x14ac:dyDescent="0.2">
      <c r="A28" s="78"/>
      <c r="B28" s="78"/>
      <c r="C28" s="78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67"/>
    </row>
    <row r="29" spans="1:18" x14ac:dyDescent="0.2">
      <c r="A29" s="52" t="s">
        <v>133</v>
      </c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67" t="str">
        <f>P6</f>
        <v>12ME Apr 2024</v>
      </c>
    </row>
    <row r="30" spans="1:18" s="52" customFormat="1" x14ac:dyDescent="0.2">
      <c r="A30" s="146" t="s">
        <v>131</v>
      </c>
      <c r="B30" s="277">
        <f t="shared" ref="B30:O30" si="9">B7</f>
        <v>45016</v>
      </c>
      <c r="C30" s="277">
        <f t="shared" si="9"/>
        <v>45046</v>
      </c>
      <c r="D30" s="277">
        <f t="shared" si="9"/>
        <v>45076</v>
      </c>
      <c r="E30" s="277">
        <f t="shared" si="9"/>
        <v>45107</v>
      </c>
      <c r="F30" s="277">
        <f t="shared" si="9"/>
        <v>45137</v>
      </c>
      <c r="G30" s="277">
        <f t="shared" si="9"/>
        <v>45168</v>
      </c>
      <c r="H30" s="277">
        <f t="shared" si="9"/>
        <v>45199</v>
      </c>
      <c r="I30" s="277">
        <f t="shared" si="9"/>
        <v>45229</v>
      </c>
      <c r="J30" s="277">
        <f t="shared" si="9"/>
        <v>45260</v>
      </c>
      <c r="K30" s="277">
        <f t="shared" si="9"/>
        <v>45290</v>
      </c>
      <c r="L30" s="277">
        <f t="shared" si="9"/>
        <v>45321</v>
      </c>
      <c r="M30" s="277">
        <f t="shared" si="9"/>
        <v>45351</v>
      </c>
      <c r="N30" s="277">
        <f t="shared" si="9"/>
        <v>45380</v>
      </c>
      <c r="O30" s="277">
        <f t="shared" si="9"/>
        <v>45411</v>
      </c>
      <c r="P30" s="269" t="s">
        <v>134</v>
      </c>
      <c r="Q30" s="278"/>
      <c r="R30" s="278"/>
    </row>
    <row r="31" spans="1:18" x14ac:dyDescent="0.2">
      <c r="A31" s="54">
        <v>16</v>
      </c>
      <c r="B31" s="110">
        <v>6</v>
      </c>
      <c r="C31" s="110">
        <v>6</v>
      </c>
      <c r="D31" s="110">
        <v>6</v>
      </c>
      <c r="E31" s="110">
        <v>6</v>
      </c>
      <c r="F31" s="110">
        <v>6</v>
      </c>
      <c r="G31" s="110">
        <v>6</v>
      </c>
      <c r="H31" s="110">
        <v>6</v>
      </c>
      <c r="I31" s="110">
        <v>6</v>
      </c>
      <c r="J31" s="110">
        <v>6</v>
      </c>
      <c r="K31" s="110">
        <v>6</v>
      </c>
      <c r="L31" s="110">
        <v>6</v>
      </c>
      <c r="M31" s="110">
        <v>6</v>
      </c>
      <c r="N31" s="110">
        <v>6</v>
      </c>
      <c r="O31" s="110">
        <v>6</v>
      </c>
      <c r="P31" s="270">
        <f>AVERAGE(D31:O31)</f>
        <v>6</v>
      </c>
      <c r="Q31" s="81"/>
      <c r="R31" s="81"/>
    </row>
    <row r="32" spans="1:18" x14ac:dyDescent="0.2">
      <c r="A32" s="75">
        <v>23</v>
      </c>
      <c r="B32" s="110">
        <v>819802</v>
      </c>
      <c r="C32" s="110">
        <v>819658</v>
      </c>
      <c r="D32" s="110">
        <v>819882</v>
      </c>
      <c r="E32" s="110">
        <v>820104</v>
      </c>
      <c r="F32" s="110">
        <v>820326</v>
      </c>
      <c r="G32" s="110">
        <v>820546</v>
      </c>
      <c r="H32" s="110">
        <v>821471</v>
      </c>
      <c r="I32" s="110">
        <v>824062</v>
      </c>
      <c r="J32" s="110">
        <v>826215</v>
      </c>
      <c r="K32" s="110">
        <v>827606</v>
      </c>
      <c r="L32" s="110">
        <v>828557</v>
      </c>
      <c r="M32" s="110">
        <v>829098</v>
      </c>
      <c r="N32" s="110">
        <v>829346</v>
      </c>
      <c r="O32" s="110">
        <v>829188</v>
      </c>
      <c r="P32" s="270">
        <f>AVERAGE(D32:O32)</f>
        <v>824700.08333333337</v>
      </c>
    </row>
    <row r="33" spans="1:18" x14ac:dyDescent="0.2">
      <c r="A33" s="75">
        <v>31</v>
      </c>
      <c r="B33" s="110">
        <v>58400</v>
      </c>
      <c r="C33" s="110">
        <v>58441</v>
      </c>
      <c r="D33" s="110">
        <v>58484</v>
      </c>
      <c r="E33" s="110">
        <v>58518</v>
      </c>
      <c r="F33" s="110">
        <v>58560</v>
      </c>
      <c r="G33" s="110">
        <v>58598</v>
      </c>
      <c r="H33" s="110">
        <v>58632</v>
      </c>
      <c r="I33" s="110">
        <v>58665</v>
      </c>
      <c r="J33" s="110">
        <v>58699</v>
      </c>
      <c r="K33" s="110">
        <v>58740</v>
      </c>
      <c r="L33" s="110">
        <v>58754</v>
      </c>
      <c r="M33" s="110">
        <v>58786</v>
      </c>
      <c r="N33" s="110">
        <v>58810</v>
      </c>
      <c r="O33" s="110">
        <v>58828</v>
      </c>
      <c r="P33" s="270">
        <f t="shared" ref="P33:P44" si="10">AVERAGE(D33:O33)</f>
        <v>58672.833333333336</v>
      </c>
      <c r="Q33" s="82"/>
      <c r="R33" s="82"/>
    </row>
    <row r="34" spans="1:18" x14ac:dyDescent="0.2">
      <c r="A34" s="75" t="s">
        <v>59</v>
      </c>
      <c r="B34" s="110">
        <v>2</v>
      </c>
      <c r="C34" s="110">
        <v>2</v>
      </c>
      <c r="D34" s="110">
        <v>2</v>
      </c>
      <c r="E34" s="110">
        <v>2</v>
      </c>
      <c r="F34" s="110">
        <v>2</v>
      </c>
      <c r="G34" s="110">
        <v>2</v>
      </c>
      <c r="H34" s="110">
        <v>2</v>
      </c>
      <c r="I34" s="110">
        <v>2</v>
      </c>
      <c r="J34" s="110">
        <v>2</v>
      </c>
      <c r="K34" s="110">
        <v>2</v>
      </c>
      <c r="L34" s="110">
        <v>2</v>
      </c>
      <c r="M34" s="110">
        <v>2</v>
      </c>
      <c r="N34" s="110">
        <v>2</v>
      </c>
      <c r="O34" s="110">
        <v>2</v>
      </c>
      <c r="P34" s="270">
        <f t="shared" si="10"/>
        <v>2</v>
      </c>
      <c r="Q34" s="82"/>
      <c r="R34" s="82"/>
    </row>
    <row r="35" spans="1:18" x14ac:dyDescent="0.2">
      <c r="A35" s="75">
        <v>41</v>
      </c>
      <c r="B35" s="110">
        <v>1280</v>
      </c>
      <c r="C35" s="110">
        <v>1278</v>
      </c>
      <c r="D35" s="110">
        <v>1276</v>
      </c>
      <c r="E35" s="110">
        <v>1275</v>
      </c>
      <c r="F35" s="110">
        <v>1269</v>
      </c>
      <c r="G35" s="110">
        <v>1267</v>
      </c>
      <c r="H35" s="110">
        <v>1268</v>
      </c>
      <c r="I35" s="110">
        <v>1269</v>
      </c>
      <c r="J35" s="110">
        <v>1270</v>
      </c>
      <c r="K35" s="110">
        <v>1270</v>
      </c>
      <c r="L35" s="110">
        <v>1285</v>
      </c>
      <c r="M35" s="110">
        <v>1281</v>
      </c>
      <c r="N35" s="110">
        <v>1282</v>
      </c>
      <c r="O35" s="110">
        <v>1280</v>
      </c>
      <c r="P35" s="270">
        <f t="shared" si="10"/>
        <v>1274.3333333333333</v>
      </c>
      <c r="Q35" s="45"/>
      <c r="R35" s="45"/>
    </row>
    <row r="36" spans="1:18" x14ac:dyDescent="0.2">
      <c r="A36" s="75" t="s">
        <v>63</v>
      </c>
      <c r="B36" s="110">
        <v>102</v>
      </c>
      <c r="C36" s="110">
        <v>102</v>
      </c>
      <c r="D36" s="110">
        <v>102</v>
      </c>
      <c r="E36" s="110">
        <v>102</v>
      </c>
      <c r="F36" s="110">
        <v>102</v>
      </c>
      <c r="G36" s="110">
        <v>102</v>
      </c>
      <c r="H36" s="110">
        <v>102</v>
      </c>
      <c r="I36" s="110">
        <v>102</v>
      </c>
      <c r="J36" s="110">
        <v>102</v>
      </c>
      <c r="K36" s="110">
        <v>102</v>
      </c>
      <c r="L36" s="110">
        <v>102</v>
      </c>
      <c r="M36" s="110">
        <v>102</v>
      </c>
      <c r="N36" s="110">
        <v>102</v>
      </c>
      <c r="O36" s="110">
        <v>102</v>
      </c>
      <c r="P36" s="270">
        <f t="shared" si="10"/>
        <v>102</v>
      </c>
      <c r="Q36" s="45"/>
      <c r="R36" s="45"/>
    </row>
    <row r="37" spans="1:18" x14ac:dyDescent="0.2">
      <c r="A37" s="75">
        <v>53</v>
      </c>
      <c r="B37" s="110">
        <v>0</v>
      </c>
      <c r="C37" s="110">
        <v>0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  <c r="N37" s="110">
        <v>0</v>
      </c>
      <c r="O37" s="110">
        <v>0</v>
      </c>
      <c r="P37" s="270">
        <f t="shared" si="10"/>
        <v>0</v>
      </c>
      <c r="Q37" s="45"/>
      <c r="R37" s="45"/>
    </row>
    <row r="38" spans="1:18" x14ac:dyDescent="0.2">
      <c r="A38" s="75">
        <v>85</v>
      </c>
      <c r="B38" s="110">
        <v>30</v>
      </c>
      <c r="C38" s="110">
        <v>30</v>
      </c>
      <c r="D38" s="110">
        <v>30</v>
      </c>
      <c r="E38" s="110">
        <v>30</v>
      </c>
      <c r="F38" s="110">
        <v>30</v>
      </c>
      <c r="G38" s="110">
        <v>30</v>
      </c>
      <c r="H38" s="110">
        <v>30</v>
      </c>
      <c r="I38" s="110">
        <v>30</v>
      </c>
      <c r="J38" s="110">
        <v>30</v>
      </c>
      <c r="K38" s="110">
        <v>30</v>
      </c>
      <c r="L38" s="110">
        <v>30</v>
      </c>
      <c r="M38" s="110">
        <v>30</v>
      </c>
      <c r="N38" s="110">
        <v>30</v>
      </c>
      <c r="O38" s="110">
        <v>30</v>
      </c>
      <c r="P38" s="270">
        <f t="shared" si="10"/>
        <v>30</v>
      </c>
      <c r="Q38" s="45"/>
      <c r="R38" s="45"/>
    </row>
    <row r="39" spans="1:18" x14ac:dyDescent="0.2">
      <c r="A39" s="75" t="s">
        <v>101</v>
      </c>
      <c r="B39" s="110">
        <v>89</v>
      </c>
      <c r="C39" s="110">
        <v>89</v>
      </c>
      <c r="D39" s="110">
        <v>89</v>
      </c>
      <c r="E39" s="110">
        <v>89</v>
      </c>
      <c r="F39" s="110">
        <v>89</v>
      </c>
      <c r="G39" s="110">
        <v>89</v>
      </c>
      <c r="H39" s="110">
        <v>89</v>
      </c>
      <c r="I39" s="110">
        <v>89</v>
      </c>
      <c r="J39" s="110">
        <v>89</v>
      </c>
      <c r="K39" s="110">
        <v>89</v>
      </c>
      <c r="L39" s="110">
        <v>89</v>
      </c>
      <c r="M39" s="110">
        <v>89</v>
      </c>
      <c r="N39" s="110">
        <v>89</v>
      </c>
      <c r="O39" s="110">
        <v>89</v>
      </c>
      <c r="P39" s="270">
        <f t="shared" si="10"/>
        <v>89</v>
      </c>
      <c r="Q39" s="45"/>
      <c r="R39" s="45"/>
    </row>
    <row r="40" spans="1:18" x14ac:dyDescent="0.2">
      <c r="A40" s="75">
        <v>86</v>
      </c>
      <c r="B40" s="110">
        <v>99</v>
      </c>
      <c r="C40" s="110">
        <v>99</v>
      </c>
      <c r="D40" s="110">
        <v>98</v>
      </c>
      <c r="E40" s="110">
        <v>98</v>
      </c>
      <c r="F40" s="110">
        <v>97</v>
      </c>
      <c r="G40" s="110">
        <v>97</v>
      </c>
      <c r="H40" s="110">
        <v>96</v>
      </c>
      <c r="I40" s="110">
        <v>96</v>
      </c>
      <c r="J40" s="110">
        <v>95</v>
      </c>
      <c r="K40" s="110">
        <v>95</v>
      </c>
      <c r="L40" s="110">
        <v>94</v>
      </c>
      <c r="M40" s="110">
        <v>94</v>
      </c>
      <c r="N40" s="110">
        <v>93</v>
      </c>
      <c r="O40" s="110">
        <v>93</v>
      </c>
      <c r="P40" s="270">
        <f t="shared" si="10"/>
        <v>95.5</v>
      </c>
      <c r="Q40" s="45"/>
      <c r="R40" s="45"/>
    </row>
    <row r="41" spans="1:18" x14ac:dyDescent="0.2">
      <c r="A41" s="75" t="s">
        <v>66</v>
      </c>
      <c r="B41" s="110">
        <v>6</v>
      </c>
      <c r="C41" s="110">
        <v>6</v>
      </c>
      <c r="D41" s="110">
        <v>6</v>
      </c>
      <c r="E41" s="110">
        <v>6</v>
      </c>
      <c r="F41" s="110">
        <v>6</v>
      </c>
      <c r="G41" s="110">
        <v>6</v>
      </c>
      <c r="H41" s="110">
        <v>6</v>
      </c>
      <c r="I41" s="110">
        <v>6</v>
      </c>
      <c r="J41" s="110">
        <v>6</v>
      </c>
      <c r="K41" s="110">
        <v>6</v>
      </c>
      <c r="L41" s="110">
        <v>6</v>
      </c>
      <c r="M41" s="110">
        <v>6</v>
      </c>
      <c r="N41" s="110">
        <v>6</v>
      </c>
      <c r="O41" s="110">
        <v>6</v>
      </c>
      <c r="P41" s="270">
        <f t="shared" si="10"/>
        <v>6</v>
      </c>
      <c r="Q41" s="45"/>
      <c r="R41" s="45"/>
    </row>
    <row r="42" spans="1:18" x14ac:dyDescent="0.2">
      <c r="A42" s="75">
        <v>87</v>
      </c>
      <c r="B42" s="110">
        <v>5</v>
      </c>
      <c r="C42" s="110">
        <v>5</v>
      </c>
      <c r="D42" s="110">
        <v>5</v>
      </c>
      <c r="E42" s="110">
        <v>5</v>
      </c>
      <c r="F42" s="110">
        <v>5</v>
      </c>
      <c r="G42" s="110">
        <v>5</v>
      </c>
      <c r="H42" s="110">
        <v>5</v>
      </c>
      <c r="I42" s="110">
        <v>5</v>
      </c>
      <c r="J42" s="110">
        <v>5</v>
      </c>
      <c r="K42" s="110">
        <v>5</v>
      </c>
      <c r="L42" s="110">
        <v>5</v>
      </c>
      <c r="M42" s="110">
        <v>5</v>
      </c>
      <c r="N42" s="110">
        <v>5</v>
      </c>
      <c r="O42" s="110">
        <v>5</v>
      </c>
      <c r="P42" s="270">
        <f t="shared" si="10"/>
        <v>5</v>
      </c>
      <c r="Q42" s="45"/>
      <c r="R42" s="45"/>
    </row>
    <row r="43" spans="1:18" x14ac:dyDescent="0.2">
      <c r="A43" s="75" t="s">
        <v>103</v>
      </c>
      <c r="B43" s="110">
        <v>11</v>
      </c>
      <c r="C43" s="110">
        <v>11</v>
      </c>
      <c r="D43" s="110">
        <v>11</v>
      </c>
      <c r="E43" s="110">
        <v>11</v>
      </c>
      <c r="F43" s="110">
        <v>11</v>
      </c>
      <c r="G43" s="110">
        <v>11</v>
      </c>
      <c r="H43" s="110">
        <v>11</v>
      </c>
      <c r="I43" s="110">
        <v>11</v>
      </c>
      <c r="J43" s="110">
        <v>11</v>
      </c>
      <c r="K43" s="110">
        <v>11</v>
      </c>
      <c r="L43" s="110">
        <v>11</v>
      </c>
      <c r="M43" s="110">
        <v>11</v>
      </c>
      <c r="N43" s="110">
        <v>11</v>
      </c>
      <c r="O43" s="110">
        <v>11</v>
      </c>
      <c r="P43" s="270">
        <f t="shared" si="10"/>
        <v>11</v>
      </c>
      <c r="Q43" s="45"/>
      <c r="R43" s="45"/>
    </row>
    <row r="44" spans="1:18" x14ac:dyDescent="0.2">
      <c r="A44" s="75" t="s">
        <v>132</v>
      </c>
      <c r="B44" s="110">
        <v>10</v>
      </c>
      <c r="C44" s="110">
        <v>10</v>
      </c>
      <c r="D44" s="110">
        <v>10</v>
      </c>
      <c r="E44" s="110">
        <v>10</v>
      </c>
      <c r="F44" s="110">
        <v>10</v>
      </c>
      <c r="G44" s="110">
        <v>10</v>
      </c>
      <c r="H44" s="110">
        <v>10</v>
      </c>
      <c r="I44" s="110">
        <v>10</v>
      </c>
      <c r="J44" s="110">
        <v>10</v>
      </c>
      <c r="K44" s="110">
        <v>10</v>
      </c>
      <c r="L44" s="110">
        <v>10</v>
      </c>
      <c r="M44" s="110">
        <v>10</v>
      </c>
      <c r="N44" s="110">
        <v>10</v>
      </c>
      <c r="O44" s="110">
        <v>10</v>
      </c>
      <c r="P44" s="270">
        <f t="shared" si="10"/>
        <v>10</v>
      </c>
      <c r="Q44" s="45"/>
      <c r="R44" s="45"/>
    </row>
    <row r="45" spans="1:18" s="52" customFormat="1" x14ac:dyDescent="0.2">
      <c r="A45" s="52" t="s">
        <v>60</v>
      </c>
      <c r="B45" s="268">
        <f>SUM(B31:B44)</f>
        <v>879842</v>
      </c>
      <c r="C45" s="268">
        <f t="shared" ref="C45:O45" si="11">SUM(C31:C44)</f>
        <v>879737</v>
      </c>
      <c r="D45" s="268">
        <f t="shared" si="11"/>
        <v>880001</v>
      </c>
      <c r="E45" s="268">
        <f t="shared" si="11"/>
        <v>880256</v>
      </c>
      <c r="F45" s="268">
        <f t="shared" si="11"/>
        <v>880513</v>
      </c>
      <c r="G45" s="268">
        <f t="shared" si="11"/>
        <v>880769</v>
      </c>
      <c r="H45" s="268">
        <f t="shared" si="11"/>
        <v>881728</v>
      </c>
      <c r="I45" s="268">
        <f t="shared" si="11"/>
        <v>884353</v>
      </c>
      <c r="J45" s="268">
        <f t="shared" si="11"/>
        <v>886540</v>
      </c>
      <c r="K45" s="268">
        <f t="shared" si="11"/>
        <v>887972</v>
      </c>
      <c r="L45" s="268">
        <f t="shared" si="11"/>
        <v>888951</v>
      </c>
      <c r="M45" s="268">
        <f t="shared" si="11"/>
        <v>889520</v>
      </c>
      <c r="N45" s="268">
        <f t="shared" si="11"/>
        <v>889792</v>
      </c>
      <c r="O45" s="268">
        <f t="shared" si="11"/>
        <v>889650</v>
      </c>
      <c r="P45" s="268">
        <f>SUM(P31:P44)</f>
        <v>885003.75000000012</v>
      </c>
      <c r="Q45" s="274"/>
      <c r="R45" s="275"/>
    </row>
    <row r="46" spans="1:18" x14ac:dyDescent="0.2">
      <c r="A46" s="279" t="s">
        <v>493</v>
      </c>
      <c r="B46" s="280">
        <v>0</v>
      </c>
      <c r="C46" s="280">
        <v>0</v>
      </c>
      <c r="D46" s="280">
        <v>0</v>
      </c>
      <c r="E46" s="280">
        <v>0</v>
      </c>
      <c r="F46" s="280">
        <v>0</v>
      </c>
      <c r="G46" s="280">
        <v>0</v>
      </c>
      <c r="H46" s="280">
        <v>0</v>
      </c>
      <c r="I46" s="280">
        <v>0</v>
      </c>
      <c r="J46" s="280">
        <v>0</v>
      </c>
      <c r="K46" s="280">
        <v>0</v>
      </c>
      <c r="L46" s="280">
        <v>0</v>
      </c>
      <c r="M46" s="280">
        <v>0</v>
      </c>
      <c r="N46" s="280">
        <v>0</v>
      </c>
      <c r="O46" s="280">
        <v>0</v>
      </c>
      <c r="P46" s="270"/>
      <c r="Q46" s="45"/>
      <c r="R46" s="45"/>
    </row>
    <row r="47" spans="1:18" s="52" customFormat="1" x14ac:dyDescent="0.2">
      <c r="A47" s="272" t="s">
        <v>135</v>
      </c>
      <c r="B47" s="267">
        <f>SUM(B32,B37)</f>
        <v>819802</v>
      </c>
      <c r="C47" s="267">
        <f t="shared" ref="C47:O47" si="12">SUM(C32,C37)</f>
        <v>819658</v>
      </c>
      <c r="D47" s="267">
        <f t="shared" si="12"/>
        <v>819882</v>
      </c>
      <c r="E47" s="267">
        <f t="shared" si="12"/>
        <v>820104</v>
      </c>
      <c r="F47" s="267">
        <f t="shared" si="12"/>
        <v>820326</v>
      </c>
      <c r="G47" s="267">
        <f t="shared" si="12"/>
        <v>820546</v>
      </c>
      <c r="H47" s="267">
        <f t="shared" si="12"/>
        <v>821471</v>
      </c>
      <c r="I47" s="267">
        <f t="shared" si="12"/>
        <v>824062</v>
      </c>
      <c r="J47" s="267">
        <f t="shared" si="12"/>
        <v>826215</v>
      </c>
      <c r="K47" s="267">
        <f t="shared" si="12"/>
        <v>827606</v>
      </c>
      <c r="L47" s="267">
        <f t="shared" si="12"/>
        <v>828557</v>
      </c>
      <c r="M47" s="267">
        <f t="shared" si="12"/>
        <v>829098</v>
      </c>
      <c r="N47" s="267">
        <f t="shared" si="12"/>
        <v>829346</v>
      </c>
      <c r="O47" s="267">
        <f t="shared" si="12"/>
        <v>829188</v>
      </c>
      <c r="P47" s="270">
        <f t="shared" ref="P47:P49" si="13">AVERAGE(D47:O47)</f>
        <v>824700.08333333337</v>
      </c>
      <c r="Q47" s="273"/>
      <c r="R47" s="273"/>
    </row>
    <row r="48" spans="1:18" s="52" customFormat="1" x14ac:dyDescent="0.2">
      <c r="A48" s="272" t="s">
        <v>136</v>
      </c>
      <c r="B48" s="267">
        <f>SUM(B33:B34)</f>
        <v>58402</v>
      </c>
      <c r="C48" s="267">
        <f t="shared" ref="C48:O48" si="14">SUM(C33:C34)</f>
        <v>58443</v>
      </c>
      <c r="D48" s="267">
        <f t="shared" si="14"/>
        <v>58486</v>
      </c>
      <c r="E48" s="267">
        <f t="shared" si="14"/>
        <v>58520</v>
      </c>
      <c r="F48" s="267">
        <f t="shared" si="14"/>
        <v>58562</v>
      </c>
      <c r="G48" s="267">
        <f t="shared" si="14"/>
        <v>58600</v>
      </c>
      <c r="H48" s="267">
        <f t="shared" si="14"/>
        <v>58634</v>
      </c>
      <c r="I48" s="267">
        <f t="shared" si="14"/>
        <v>58667</v>
      </c>
      <c r="J48" s="267">
        <f t="shared" si="14"/>
        <v>58701</v>
      </c>
      <c r="K48" s="267">
        <f t="shared" si="14"/>
        <v>58742</v>
      </c>
      <c r="L48" s="267">
        <f t="shared" si="14"/>
        <v>58756</v>
      </c>
      <c r="M48" s="267">
        <f t="shared" si="14"/>
        <v>58788</v>
      </c>
      <c r="N48" s="267">
        <f t="shared" si="14"/>
        <v>58812</v>
      </c>
      <c r="O48" s="267">
        <f t="shared" si="14"/>
        <v>58830</v>
      </c>
      <c r="P48" s="270">
        <f t="shared" si="13"/>
        <v>58674.833333333336</v>
      </c>
    </row>
    <row r="49" spans="1:17" s="52" customFormat="1" x14ac:dyDescent="0.2">
      <c r="A49" s="272" t="s">
        <v>137</v>
      </c>
      <c r="B49" s="267">
        <f>SUM(B35:B36,B40:B41)</f>
        <v>1487</v>
      </c>
      <c r="C49" s="267">
        <f t="shared" ref="C49:O49" si="15">SUM(C35:C36,C40:C41)</f>
        <v>1485</v>
      </c>
      <c r="D49" s="267">
        <f t="shared" si="15"/>
        <v>1482</v>
      </c>
      <c r="E49" s="267">
        <f t="shared" si="15"/>
        <v>1481</v>
      </c>
      <c r="F49" s="267">
        <f t="shared" si="15"/>
        <v>1474</v>
      </c>
      <c r="G49" s="267">
        <f t="shared" si="15"/>
        <v>1472</v>
      </c>
      <c r="H49" s="267">
        <f t="shared" si="15"/>
        <v>1472</v>
      </c>
      <c r="I49" s="267">
        <f t="shared" si="15"/>
        <v>1473</v>
      </c>
      <c r="J49" s="267">
        <f t="shared" si="15"/>
        <v>1473</v>
      </c>
      <c r="K49" s="267">
        <f t="shared" si="15"/>
        <v>1473</v>
      </c>
      <c r="L49" s="267">
        <f t="shared" si="15"/>
        <v>1487</v>
      </c>
      <c r="M49" s="267">
        <f t="shared" si="15"/>
        <v>1483</v>
      </c>
      <c r="N49" s="267">
        <f t="shared" si="15"/>
        <v>1483</v>
      </c>
      <c r="O49" s="267">
        <f t="shared" si="15"/>
        <v>1481</v>
      </c>
      <c r="P49" s="270">
        <f t="shared" si="13"/>
        <v>1477.8333333333333</v>
      </c>
    </row>
    <row r="50" spans="1:17" x14ac:dyDescent="0.2">
      <c r="A50" s="28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67"/>
      <c r="Q50" s="71"/>
    </row>
    <row r="51" spans="1:17" x14ac:dyDescent="0.2"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271"/>
      <c r="Q51" s="71"/>
    </row>
    <row r="52" spans="1:17" x14ac:dyDescent="0.2">
      <c r="A52" s="52" t="s">
        <v>435</v>
      </c>
    </row>
    <row r="54" spans="1:17" x14ac:dyDescent="0.2">
      <c r="D54" s="83"/>
      <c r="E54" s="83"/>
      <c r="F54" s="83"/>
      <c r="G54" s="71"/>
      <c r="H54" s="71"/>
      <c r="I54" s="71"/>
      <c r="J54" s="71"/>
      <c r="K54" s="71"/>
      <c r="L54" s="71"/>
      <c r="M54" s="71"/>
      <c r="N54" s="71"/>
      <c r="O54" s="71"/>
      <c r="P54" s="271"/>
      <c r="Q54" s="71"/>
    </row>
    <row r="57" spans="1:17" x14ac:dyDescent="0.2">
      <c r="D57" s="84"/>
      <c r="E57" s="84"/>
      <c r="F57" s="84"/>
    </row>
    <row r="58" spans="1:17" x14ac:dyDescent="0.2">
      <c r="A58" s="75"/>
      <c r="B58" s="75"/>
      <c r="C58" s="75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271"/>
      <c r="Q58" s="71"/>
    </row>
    <row r="59" spans="1:17" x14ac:dyDescent="0.2">
      <c r="A59" s="75"/>
      <c r="B59" s="75"/>
      <c r="C59" s="75"/>
      <c r="D59" s="85"/>
      <c r="E59" s="85"/>
      <c r="F59" s="85"/>
      <c r="G59" s="71"/>
      <c r="H59" s="71"/>
      <c r="I59" s="71"/>
      <c r="J59" s="71"/>
      <c r="K59" s="71"/>
      <c r="L59" s="71"/>
      <c r="M59" s="71"/>
      <c r="N59" s="71"/>
      <c r="O59" s="71"/>
      <c r="P59" s="271"/>
      <c r="Q59" s="71"/>
    </row>
    <row r="60" spans="1:17" x14ac:dyDescent="0.2"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271"/>
      <c r="Q60" s="71"/>
    </row>
    <row r="61" spans="1:17" x14ac:dyDescent="0.2">
      <c r="A61" s="75"/>
      <c r="B61" s="75"/>
      <c r="C61" s="75"/>
      <c r="D61" s="86"/>
      <c r="E61" s="86"/>
      <c r="F61" s="86"/>
      <c r="G61" s="71"/>
      <c r="H61" s="71"/>
      <c r="I61" s="71"/>
      <c r="J61" s="71"/>
      <c r="K61" s="71"/>
      <c r="L61" s="71"/>
      <c r="M61" s="71"/>
      <c r="N61" s="71"/>
      <c r="O61" s="71"/>
      <c r="P61" s="271"/>
      <c r="Q61" s="71"/>
    </row>
    <row r="62" spans="1:17" x14ac:dyDescent="0.2">
      <c r="A62" s="75"/>
      <c r="B62" s="75"/>
      <c r="C62" s="75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271"/>
      <c r="Q62" s="71"/>
    </row>
    <row r="63" spans="1:17" x14ac:dyDescent="0.2">
      <c r="A63" s="75"/>
      <c r="B63" s="75"/>
      <c r="C63" s="75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271"/>
      <c r="Q63" s="71"/>
    </row>
    <row r="64" spans="1:17" x14ac:dyDescent="0.2">
      <c r="A64" s="75"/>
      <c r="B64" s="75"/>
      <c r="C64" s="75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271"/>
      <c r="Q64" s="71"/>
    </row>
    <row r="65" spans="1:17" x14ac:dyDescent="0.2">
      <c r="A65" s="75"/>
      <c r="B65" s="75"/>
      <c r="C65" s="75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271"/>
      <c r="Q65" s="71"/>
    </row>
    <row r="66" spans="1:17" x14ac:dyDescent="0.2">
      <c r="A66" s="75"/>
      <c r="B66" s="75"/>
      <c r="C66" s="75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271"/>
      <c r="Q66" s="71"/>
    </row>
    <row r="67" spans="1:17" x14ac:dyDescent="0.2">
      <c r="A67" s="75"/>
      <c r="B67" s="75"/>
      <c r="C67" s="75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271"/>
      <c r="Q67" s="71"/>
    </row>
    <row r="68" spans="1:17" x14ac:dyDescent="0.2"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271"/>
      <c r="Q68" s="71"/>
    </row>
    <row r="70" spans="1:17" x14ac:dyDescent="0.2"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271"/>
      <c r="Q70" s="71"/>
    </row>
    <row r="71" spans="1:17" x14ac:dyDescent="0.2"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271"/>
      <c r="Q71" s="71"/>
    </row>
  </sheetData>
  <mergeCells count="4">
    <mergeCell ref="A1:P1"/>
    <mergeCell ref="A2:P2"/>
    <mergeCell ref="A3:P3"/>
    <mergeCell ref="A4:P4"/>
  </mergeCells>
  <printOptions horizontalCentered="1"/>
  <pageMargins left="0.45" right="0.45" top="0.75" bottom="0.75" header="0.3" footer="0.3"/>
  <pageSetup scale="68" orientation="landscape" blackAndWhite="1" r:id="rId1"/>
  <headerFooter>
    <oddFooter>&amp;R&amp;F
&amp;A</oddFooter>
  </headerFooter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</sheetPr>
  <dimension ref="B1:AN299"/>
  <sheetViews>
    <sheetView zoomScaleNormal="100" zoomScaleSheetLayoutView="70" workbookViewId="0">
      <pane ySplit="6" topLeftCell="A172" activePane="bottomLeft" state="frozen"/>
      <selection activeCell="C38" sqref="C38"/>
      <selection pane="bottomLeft" sqref="A1:XFD1048576"/>
    </sheetView>
  </sheetViews>
  <sheetFormatPr defaultColWidth="9.140625" defaultRowHeight="11.25" x14ac:dyDescent="0.2"/>
  <cols>
    <col min="1" max="1" width="2.28515625" style="4" customWidth="1"/>
    <col min="2" max="2" width="35.5703125" style="4" customWidth="1"/>
    <col min="3" max="3" width="8" style="4" bestFit="1" customWidth="1"/>
    <col min="4" max="6" width="9.85546875" style="4" bestFit="1" customWidth="1"/>
    <col min="7" max="8" width="9.5703125" style="4" bestFit="1" customWidth="1"/>
    <col min="9" max="9" width="9.42578125" style="4" bestFit="1" customWidth="1"/>
    <col min="10" max="11" width="9.140625" style="4" bestFit="1" customWidth="1"/>
    <col min="12" max="12" width="9.42578125" style="4" bestFit="1" customWidth="1"/>
    <col min="13" max="14" width="9.5703125" style="4" bestFit="1" customWidth="1"/>
    <col min="15" max="15" width="9.85546875" style="4" bestFit="1" customWidth="1"/>
    <col min="16" max="16" width="10.85546875" style="4" bestFit="1" customWidth="1"/>
    <col min="17" max="17" width="12.7109375" style="4" customWidth="1"/>
    <col min="18" max="18" width="12.42578125" style="4" bestFit="1" customWidth="1"/>
    <col min="19" max="19" width="9.140625" style="4"/>
    <col min="20" max="20" width="13.42578125" style="4" bestFit="1" customWidth="1"/>
    <col min="21" max="16384" width="9.140625" style="4"/>
  </cols>
  <sheetData>
    <row r="1" spans="2:19" s="52" customFormat="1" x14ac:dyDescent="0.2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2:19" s="52" customFormat="1" x14ac:dyDescent="0.2">
      <c r="B2" s="74" t="s">
        <v>315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2:19" s="52" customFormat="1" x14ac:dyDescent="0.2">
      <c r="B3" s="378" t="s">
        <v>548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9" s="52" customFormat="1" x14ac:dyDescent="0.2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2:19" s="52" customFormat="1" x14ac:dyDescent="0.2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2:19" s="52" customFormat="1" x14ac:dyDescent="0.2">
      <c r="B6" s="146" t="s">
        <v>36</v>
      </c>
      <c r="C6" s="146" t="s">
        <v>198</v>
      </c>
      <c r="D6" s="379">
        <v>44562</v>
      </c>
      <c r="E6" s="298">
        <f t="shared" ref="E6:O6" si="0">EDATE(D6,1)</f>
        <v>44593</v>
      </c>
      <c r="F6" s="298">
        <f t="shared" si="0"/>
        <v>44621</v>
      </c>
      <c r="G6" s="298">
        <f t="shared" si="0"/>
        <v>44652</v>
      </c>
      <c r="H6" s="298">
        <f t="shared" si="0"/>
        <v>44682</v>
      </c>
      <c r="I6" s="298">
        <f t="shared" si="0"/>
        <v>44713</v>
      </c>
      <c r="J6" s="298">
        <f t="shared" si="0"/>
        <v>44743</v>
      </c>
      <c r="K6" s="298">
        <f t="shared" si="0"/>
        <v>44774</v>
      </c>
      <c r="L6" s="298">
        <f t="shared" si="0"/>
        <v>44805</v>
      </c>
      <c r="M6" s="298">
        <f t="shared" si="0"/>
        <v>44835</v>
      </c>
      <c r="N6" s="298">
        <f t="shared" si="0"/>
        <v>44866</v>
      </c>
      <c r="O6" s="298">
        <f t="shared" si="0"/>
        <v>44896</v>
      </c>
      <c r="P6" s="146" t="s">
        <v>60</v>
      </c>
      <c r="Q6" s="147"/>
    </row>
    <row r="7" spans="2:19" s="4" customFormat="1" x14ac:dyDescent="0.2">
      <c r="B7" s="52" t="s">
        <v>199</v>
      </c>
      <c r="C7" s="380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</row>
    <row r="8" spans="2:19" s="4" customFormat="1" x14ac:dyDescent="0.2">
      <c r="B8" s="4" t="s">
        <v>200</v>
      </c>
      <c r="C8" s="87">
        <v>16</v>
      </c>
      <c r="D8" s="108">
        <v>1041.8335</v>
      </c>
      <c r="E8" s="108">
        <v>475</v>
      </c>
      <c r="F8" s="108">
        <v>475.9495</v>
      </c>
      <c r="G8" s="108">
        <v>456.63299999999998</v>
      </c>
      <c r="H8" s="108">
        <v>1196.6834999999999</v>
      </c>
      <c r="I8" s="108">
        <v>228.00000000000011</v>
      </c>
      <c r="J8" s="108">
        <v>589</v>
      </c>
      <c r="K8" s="108">
        <v>533.90050000000008</v>
      </c>
      <c r="L8" s="108">
        <v>550.36649999999997</v>
      </c>
      <c r="M8" s="108">
        <v>551</v>
      </c>
      <c r="N8" s="108">
        <v>551</v>
      </c>
      <c r="O8" s="108">
        <v>567.15050000000008</v>
      </c>
      <c r="P8" s="88">
        <f t="shared" ref="P8:P33" si="1">SUM(D8:O8)</f>
        <v>7216.5169999999989</v>
      </c>
      <c r="Q8" s="88"/>
      <c r="S8" s="88"/>
    </row>
    <row r="9" spans="2:19" s="4" customFormat="1" x14ac:dyDescent="0.2">
      <c r="B9" s="4" t="s">
        <v>55</v>
      </c>
      <c r="C9" s="4">
        <v>23</v>
      </c>
      <c r="D9" s="108">
        <v>99168923.925404817</v>
      </c>
      <c r="E9" s="108">
        <v>81380256.404472411</v>
      </c>
      <c r="F9" s="108">
        <v>68898417.52006501</v>
      </c>
      <c r="G9" s="108">
        <v>60696831.093732864</v>
      </c>
      <c r="H9" s="108">
        <v>40647878.116170652</v>
      </c>
      <c r="I9" s="108">
        <v>21141703.590172384</v>
      </c>
      <c r="J9" s="108">
        <v>13791833.230969097</v>
      </c>
      <c r="K9" s="108">
        <v>12345798.854900207</v>
      </c>
      <c r="L9" s="108">
        <v>14389394.654371649</v>
      </c>
      <c r="M9" s="108">
        <v>31386695.182207827</v>
      </c>
      <c r="N9" s="108">
        <v>83817408.996998638</v>
      </c>
      <c r="O9" s="108">
        <v>104472674.20755935</v>
      </c>
      <c r="P9" s="88">
        <f t="shared" si="1"/>
        <v>632137815.77702487</v>
      </c>
      <c r="Q9" s="88"/>
      <c r="R9" s="89"/>
    </row>
    <row r="10" spans="2:19" s="4" customFormat="1" x14ac:dyDescent="0.2">
      <c r="B10" s="4" t="s">
        <v>201</v>
      </c>
      <c r="C10" s="4">
        <v>53</v>
      </c>
      <c r="D10" s="108">
        <v>0</v>
      </c>
      <c r="E10" s="108">
        <v>0</v>
      </c>
      <c r="F10" s="108">
        <v>0</v>
      </c>
      <c r="G10" s="108">
        <v>0</v>
      </c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108">
        <v>0</v>
      </c>
      <c r="N10" s="108">
        <v>0</v>
      </c>
      <c r="O10" s="108">
        <v>0</v>
      </c>
      <c r="P10" s="88">
        <f t="shared" si="1"/>
        <v>0</v>
      </c>
      <c r="Q10" s="88"/>
      <c r="R10" s="89"/>
    </row>
    <row r="11" spans="2:19" s="4" customFormat="1" x14ac:dyDescent="0.2">
      <c r="B11" s="4" t="s">
        <v>202</v>
      </c>
      <c r="C11" s="4">
        <v>31</v>
      </c>
      <c r="D11" s="108">
        <v>33934018.245559201</v>
      </c>
      <c r="E11" s="108">
        <v>28472979.270249013</v>
      </c>
      <c r="F11" s="108">
        <v>24602794.425391171</v>
      </c>
      <c r="G11" s="108">
        <v>22203721.220507655</v>
      </c>
      <c r="H11" s="108">
        <v>14919679.147115275</v>
      </c>
      <c r="I11" s="108">
        <v>12017100.596870586</v>
      </c>
      <c r="J11" s="108">
        <v>9349362.3968216404</v>
      </c>
      <c r="K11" s="108">
        <v>6070068.9032028671</v>
      </c>
      <c r="L11" s="108">
        <v>7944586.7905777395</v>
      </c>
      <c r="M11" s="108">
        <v>12569965.72504722</v>
      </c>
      <c r="N11" s="108">
        <v>28014444.664332792</v>
      </c>
      <c r="O11" s="108">
        <v>35369273.864767686</v>
      </c>
      <c r="P11" s="88">
        <f t="shared" si="1"/>
        <v>235467995.2504428</v>
      </c>
      <c r="Q11" s="88"/>
    </row>
    <row r="12" spans="2:19" s="4" customFormat="1" x14ac:dyDescent="0.2">
      <c r="B12" s="4" t="s">
        <v>203</v>
      </c>
      <c r="C12" s="4">
        <v>41</v>
      </c>
      <c r="D12" s="108">
        <v>7724753.397712213</v>
      </c>
      <c r="E12" s="108">
        <v>6723792.726998942</v>
      </c>
      <c r="F12" s="108">
        <v>5951005.2822044883</v>
      </c>
      <c r="G12" s="108">
        <v>5964586.4994468857</v>
      </c>
      <c r="H12" s="108">
        <v>4324318.2110490985</v>
      </c>
      <c r="I12" s="108">
        <v>3578673.5674013244</v>
      </c>
      <c r="J12" s="108">
        <v>1738246.7494408269</v>
      </c>
      <c r="K12" s="108">
        <v>2348649.822723547</v>
      </c>
      <c r="L12" s="108">
        <v>2454785.4201263739</v>
      </c>
      <c r="M12" s="108">
        <v>3738575.1368305259</v>
      </c>
      <c r="N12" s="108">
        <v>6807822.7564689741</v>
      </c>
      <c r="O12" s="108">
        <v>8055881.9509005109</v>
      </c>
      <c r="P12" s="88">
        <f t="shared" si="1"/>
        <v>59411091.521303698</v>
      </c>
      <c r="Q12" s="88"/>
      <c r="R12" s="90"/>
    </row>
    <row r="13" spans="2:19" s="4" customFormat="1" x14ac:dyDescent="0.2">
      <c r="B13" s="4" t="s">
        <v>204</v>
      </c>
      <c r="C13" s="4">
        <v>50</v>
      </c>
      <c r="D13" s="108">
        <v>0</v>
      </c>
      <c r="E13" s="108">
        <v>0</v>
      </c>
      <c r="F13" s="108">
        <v>0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0</v>
      </c>
      <c r="P13" s="88">
        <f t="shared" si="1"/>
        <v>0</v>
      </c>
      <c r="Q13" s="88"/>
    </row>
    <row r="14" spans="2:19" s="4" customFormat="1" x14ac:dyDescent="0.2">
      <c r="B14" s="4" t="s">
        <v>205</v>
      </c>
      <c r="C14" s="4">
        <v>85</v>
      </c>
      <c r="D14" s="108">
        <v>2526125.1188399</v>
      </c>
      <c r="E14" s="108">
        <v>1294313.7686520098</v>
      </c>
      <c r="F14" s="108">
        <v>1263909.8081522898</v>
      </c>
      <c r="G14" s="108">
        <v>1425848.8568652798</v>
      </c>
      <c r="H14" s="108">
        <v>1122984.4187284</v>
      </c>
      <c r="I14" s="108">
        <v>848355.18724377989</v>
      </c>
      <c r="J14" s="108">
        <v>2939532.10182954</v>
      </c>
      <c r="K14" s="108">
        <v>197798.39722711992</v>
      </c>
      <c r="L14" s="108">
        <v>767720.82073171984</v>
      </c>
      <c r="M14" s="108">
        <v>1173531.1017978746</v>
      </c>
      <c r="N14" s="108">
        <v>1834401.8243092527</v>
      </c>
      <c r="O14" s="108">
        <v>2792954.8965449529</v>
      </c>
      <c r="P14" s="88">
        <f t="shared" si="1"/>
        <v>18187476.300922118</v>
      </c>
      <c r="Q14" s="88"/>
    </row>
    <row r="15" spans="2:19" s="4" customFormat="1" x14ac:dyDescent="0.2">
      <c r="B15" s="4" t="s">
        <v>206</v>
      </c>
      <c r="C15" s="4">
        <v>86</v>
      </c>
      <c r="D15" s="108">
        <v>806665.84162599791</v>
      </c>
      <c r="E15" s="108">
        <v>695339.2845003237</v>
      </c>
      <c r="F15" s="108">
        <v>738866.80897335918</v>
      </c>
      <c r="G15" s="108">
        <v>611294.07483125199</v>
      </c>
      <c r="H15" s="108">
        <v>491638.59221626644</v>
      </c>
      <c r="I15" s="108">
        <v>253020.22061029865</v>
      </c>
      <c r="J15" s="108">
        <v>128574.31158566147</v>
      </c>
      <c r="K15" s="108">
        <v>119526.15024334873</v>
      </c>
      <c r="L15" s="108">
        <v>147409.27428992797</v>
      </c>
      <c r="M15" s="108">
        <v>277002.8211387808</v>
      </c>
      <c r="N15" s="108">
        <v>661446.47654541698</v>
      </c>
      <c r="O15" s="108">
        <v>854650.83541284455</v>
      </c>
      <c r="P15" s="88">
        <f t="shared" si="1"/>
        <v>5785434.6919734776</v>
      </c>
      <c r="Q15" s="88"/>
    </row>
    <row r="16" spans="2:19" s="4" customFormat="1" x14ac:dyDescent="0.2">
      <c r="B16" s="4" t="s">
        <v>207</v>
      </c>
      <c r="C16" s="4">
        <v>87</v>
      </c>
      <c r="D16" s="108">
        <v>3821951.8505000002</v>
      </c>
      <c r="E16" s="108">
        <v>2540163.2905000001</v>
      </c>
      <c r="F16" s="108">
        <v>4150125.1614999995</v>
      </c>
      <c r="G16" s="108">
        <v>343949.88849999965</v>
      </c>
      <c r="H16" s="108">
        <v>2021751.6330000001</v>
      </c>
      <c r="I16" s="108">
        <v>1545290.1644999997</v>
      </c>
      <c r="J16" s="108">
        <v>798120.7585</v>
      </c>
      <c r="K16" s="108">
        <v>1215946.9330000002</v>
      </c>
      <c r="L16" s="108">
        <v>936174.70450000011</v>
      </c>
      <c r="M16" s="108">
        <v>967786.96400000004</v>
      </c>
      <c r="N16" s="108">
        <v>4290088.4620000003</v>
      </c>
      <c r="O16" s="108">
        <v>-615205.0915000001</v>
      </c>
      <c r="P16" s="88">
        <f t="shared" si="1"/>
        <v>22016144.719000004</v>
      </c>
      <c r="Q16" s="88"/>
    </row>
    <row r="17" spans="2:18" s="4" customFormat="1" x14ac:dyDescent="0.2">
      <c r="B17" s="4" t="s">
        <v>208</v>
      </c>
      <c r="C17" s="4">
        <v>31</v>
      </c>
      <c r="D17" s="108">
        <v>2078160.9449868202</v>
      </c>
      <c r="E17" s="108">
        <v>1840894.1100721951</v>
      </c>
      <c r="F17" s="108">
        <v>1462476.9498637635</v>
      </c>
      <c r="G17" s="108">
        <v>1324645.8708568646</v>
      </c>
      <c r="H17" s="108">
        <v>722435.0827818173</v>
      </c>
      <c r="I17" s="108">
        <v>668234.89620577847</v>
      </c>
      <c r="J17" s="108">
        <v>239839.42545811259</v>
      </c>
      <c r="K17" s="108">
        <v>433879.92342909612</v>
      </c>
      <c r="L17" s="108">
        <v>470092.61091587297</v>
      </c>
      <c r="M17" s="108">
        <v>576193.27610360063</v>
      </c>
      <c r="N17" s="108">
        <v>1809659.0706218979</v>
      </c>
      <c r="O17" s="108">
        <v>2172325.6312640812</v>
      </c>
      <c r="P17" s="88">
        <f t="shared" si="1"/>
        <v>13798837.792559903</v>
      </c>
      <c r="Q17" s="88"/>
    </row>
    <row r="18" spans="2:18" s="4" customFormat="1" x14ac:dyDescent="0.2">
      <c r="B18" s="4" t="s">
        <v>209</v>
      </c>
      <c r="C18" s="4">
        <v>41</v>
      </c>
      <c r="D18" s="108">
        <v>928618.10928909993</v>
      </c>
      <c r="E18" s="108">
        <v>842016.11714716873</v>
      </c>
      <c r="F18" s="108">
        <v>1156325.0054479474</v>
      </c>
      <c r="G18" s="108">
        <v>817434.25535189651</v>
      </c>
      <c r="H18" s="108">
        <v>815194.35772660421</v>
      </c>
      <c r="I18" s="108">
        <v>758848.50064139592</v>
      </c>
      <c r="J18" s="108">
        <v>609909.18383613857</v>
      </c>
      <c r="K18" s="108">
        <v>614793.33374261518</v>
      </c>
      <c r="L18" s="108">
        <v>556015.25149459438</v>
      </c>
      <c r="M18" s="108">
        <v>673370.76834177668</v>
      </c>
      <c r="N18" s="108">
        <v>1071177.7426269879</v>
      </c>
      <c r="O18" s="108">
        <v>824246.55185842072</v>
      </c>
      <c r="P18" s="88">
        <f t="shared" si="1"/>
        <v>9667949.1775046475</v>
      </c>
      <c r="Q18" s="88"/>
    </row>
    <row r="19" spans="2:18" s="4" customFormat="1" x14ac:dyDescent="0.2">
      <c r="B19" s="4" t="s">
        <v>210</v>
      </c>
      <c r="C19" s="4">
        <v>85</v>
      </c>
      <c r="D19" s="108">
        <v>177823.34316240001</v>
      </c>
      <c r="E19" s="108">
        <v>338.34977760000766</v>
      </c>
      <c r="F19" s="108">
        <v>178333.4365904</v>
      </c>
      <c r="G19" s="108">
        <v>169216.8966104</v>
      </c>
      <c r="H19" s="108">
        <v>235429.09864320001</v>
      </c>
      <c r="I19" s="108">
        <v>249977.74891920001</v>
      </c>
      <c r="J19" s="108">
        <v>254643.83428239997</v>
      </c>
      <c r="K19" s="108">
        <v>328184.45963679999</v>
      </c>
      <c r="L19" s="108">
        <v>289603.41091999994</v>
      </c>
      <c r="M19" s="108">
        <v>279766.17789759999</v>
      </c>
      <c r="N19" s="108">
        <v>457733.98754</v>
      </c>
      <c r="O19" s="108">
        <v>467379.06836000003</v>
      </c>
      <c r="P19" s="88">
        <f t="shared" si="1"/>
        <v>3088429.8123399997</v>
      </c>
      <c r="Q19" s="88"/>
    </row>
    <row r="20" spans="2:18" s="4" customFormat="1" x14ac:dyDescent="0.2">
      <c r="B20" s="4" t="s">
        <v>211</v>
      </c>
      <c r="C20" s="4">
        <v>86</v>
      </c>
      <c r="D20" s="108">
        <v>15304.048999999999</v>
      </c>
      <c r="E20" s="108">
        <v>23375.376000000004</v>
      </c>
      <c r="F20" s="108">
        <v>15964.413999999997</v>
      </c>
      <c r="G20" s="108">
        <v>11687.023000000001</v>
      </c>
      <c r="H20" s="108">
        <v>9413.2749999999996</v>
      </c>
      <c r="I20" s="108">
        <v>7889.835</v>
      </c>
      <c r="J20" s="108">
        <v>32099.501</v>
      </c>
      <c r="K20" s="108">
        <v>14971.103999999999</v>
      </c>
      <c r="L20" s="108">
        <v>15152.795999999998</v>
      </c>
      <c r="M20" s="108">
        <v>22255.497000000003</v>
      </c>
      <c r="N20" s="108">
        <v>34898.038</v>
      </c>
      <c r="O20" s="108">
        <v>41960.582000000002</v>
      </c>
      <c r="P20" s="88">
        <f t="shared" si="1"/>
        <v>244971.49</v>
      </c>
      <c r="Q20" s="88"/>
    </row>
    <row r="21" spans="2:18" s="4" customFormat="1" x14ac:dyDescent="0.2">
      <c r="B21" s="4" t="s">
        <v>212</v>
      </c>
      <c r="C21" s="4">
        <v>87</v>
      </c>
      <c r="D21" s="108">
        <v>0</v>
      </c>
      <c r="E21" s="108">
        <v>0</v>
      </c>
      <c r="F21" s="108">
        <v>0</v>
      </c>
      <c r="G21" s="108">
        <v>0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08">
        <v>0</v>
      </c>
      <c r="O21" s="108">
        <v>0</v>
      </c>
      <c r="P21" s="88">
        <f t="shared" si="1"/>
        <v>0</v>
      </c>
      <c r="Q21" s="88"/>
    </row>
    <row r="22" spans="2:18" s="4" customFormat="1" x14ac:dyDescent="0.2">
      <c r="B22" s="4" t="s">
        <v>213</v>
      </c>
      <c r="C22" s="87" t="s">
        <v>59</v>
      </c>
      <c r="D22" s="108">
        <v>6600.3399999999992</v>
      </c>
      <c r="E22" s="108">
        <v>5481.23</v>
      </c>
      <c r="F22" s="108">
        <v>4285.0499999999993</v>
      </c>
      <c r="G22" s="108">
        <v>6266.7300000000005</v>
      </c>
      <c r="H22" s="108">
        <v>5196.2200000000012</v>
      </c>
      <c r="I22" s="108">
        <v>3401.4099999999994</v>
      </c>
      <c r="J22" s="108">
        <v>0</v>
      </c>
      <c r="K22" s="108">
        <v>95.45</v>
      </c>
      <c r="L22" s="108">
        <v>219.42</v>
      </c>
      <c r="M22" s="108">
        <v>15.4</v>
      </c>
      <c r="N22" s="108">
        <v>1.0900000000000001</v>
      </c>
      <c r="O22" s="108">
        <v>127.59</v>
      </c>
      <c r="P22" s="88">
        <f t="shared" si="1"/>
        <v>31689.93</v>
      </c>
      <c r="Q22" s="88"/>
    </row>
    <row r="23" spans="2:18" s="4" customFormat="1" x14ac:dyDescent="0.2">
      <c r="B23" s="4" t="s">
        <v>214</v>
      </c>
      <c r="C23" s="87" t="s">
        <v>63</v>
      </c>
      <c r="D23" s="108">
        <v>1565393.81</v>
      </c>
      <c r="E23" s="108">
        <v>1445477.17</v>
      </c>
      <c r="F23" s="108">
        <v>1658983.2200000002</v>
      </c>
      <c r="G23" s="108">
        <v>1196561.7099999997</v>
      </c>
      <c r="H23" s="108">
        <v>1209976.6600000001</v>
      </c>
      <c r="I23" s="108">
        <v>1100329.97</v>
      </c>
      <c r="J23" s="108">
        <v>1026576.58</v>
      </c>
      <c r="K23" s="108">
        <v>1049768.5</v>
      </c>
      <c r="L23" s="108">
        <v>1049279.21</v>
      </c>
      <c r="M23" s="108">
        <v>1073721.4700000002</v>
      </c>
      <c r="N23" s="108">
        <v>1332918.33</v>
      </c>
      <c r="O23" s="108">
        <v>1460227.0900000003</v>
      </c>
      <c r="P23" s="88">
        <f t="shared" si="1"/>
        <v>15169213.719999999</v>
      </c>
      <c r="Q23" s="88"/>
    </row>
    <row r="24" spans="2:18" s="4" customFormat="1" x14ac:dyDescent="0.2">
      <c r="B24" s="4" t="s">
        <v>215</v>
      </c>
      <c r="C24" s="87" t="s">
        <v>101</v>
      </c>
      <c r="D24" s="108">
        <v>1711008.77</v>
      </c>
      <c r="E24" s="108">
        <v>1748999.3099999998</v>
      </c>
      <c r="F24" s="108">
        <v>1964109.2300000002</v>
      </c>
      <c r="G24" s="108">
        <v>1724407.75</v>
      </c>
      <c r="H24" s="108">
        <v>1606643.5299999998</v>
      </c>
      <c r="I24" s="108">
        <v>1370293.6500000004</v>
      </c>
      <c r="J24" s="108">
        <v>1163426.8700000001</v>
      </c>
      <c r="K24" s="108">
        <v>1542272.5900000003</v>
      </c>
      <c r="L24" s="108">
        <v>1285466.0599999998</v>
      </c>
      <c r="M24" s="108">
        <v>1305595.9400000002</v>
      </c>
      <c r="N24" s="108">
        <v>1064020.4899999998</v>
      </c>
      <c r="O24" s="108">
        <v>1927966.65</v>
      </c>
      <c r="P24" s="88">
        <f t="shared" si="1"/>
        <v>18414210.84</v>
      </c>
      <c r="Q24" s="88"/>
    </row>
    <row r="25" spans="2:18" s="4" customFormat="1" x14ac:dyDescent="0.2">
      <c r="B25" s="4" t="s">
        <v>215</v>
      </c>
      <c r="C25" s="87" t="s">
        <v>66</v>
      </c>
      <c r="D25" s="108">
        <v>69139.02</v>
      </c>
      <c r="E25" s="108">
        <v>105498.33</v>
      </c>
      <c r="F25" s="108">
        <v>63352.55</v>
      </c>
      <c r="G25" s="108">
        <v>23377.360000000001</v>
      </c>
      <c r="H25" s="108">
        <v>33986.400000000001</v>
      </c>
      <c r="I25" s="108">
        <v>237249.48</v>
      </c>
      <c r="J25" s="108">
        <v>106680.56</v>
      </c>
      <c r="K25" s="108">
        <v>115476.28</v>
      </c>
      <c r="L25" s="108">
        <v>144568.95000000001</v>
      </c>
      <c r="M25" s="108">
        <v>138095.67999999999</v>
      </c>
      <c r="N25" s="108">
        <v>162552.1</v>
      </c>
      <c r="O25" s="108">
        <v>0</v>
      </c>
      <c r="P25" s="88">
        <f t="shared" si="1"/>
        <v>1199976.71</v>
      </c>
      <c r="Q25" s="88"/>
    </row>
    <row r="26" spans="2:18" s="4" customFormat="1" x14ac:dyDescent="0.2">
      <c r="B26" s="4" t="s">
        <v>216</v>
      </c>
      <c r="C26" s="87" t="s">
        <v>103</v>
      </c>
      <c r="D26" s="108">
        <v>1749845.6699999992</v>
      </c>
      <c r="E26" s="108">
        <v>1720873.5000000002</v>
      </c>
      <c r="F26" s="108">
        <v>1977113.83</v>
      </c>
      <c r="G26" s="108">
        <v>1621166.54</v>
      </c>
      <c r="H26" s="108">
        <v>1401463.4299999997</v>
      </c>
      <c r="I26" s="108">
        <v>1154561.1099999999</v>
      </c>
      <c r="J26" s="108">
        <v>1054036.4600000002</v>
      </c>
      <c r="K26" s="108">
        <v>1037830.69</v>
      </c>
      <c r="L26" s="108">
        <v>1058778.7799999998</v>
      </c>
      <c r="M26" s="108">
        <v>1276801.1600000001</v>
      </c>
      <c r="N26" s="108">
        <v>1823304.09</v>
      </c>
      <c r="O26" s="108">
        <v>2108113.0099999993</v>
      </c>
      <c r="P26" s="88">
        <f t="shared" si="1"/>
        <v>17983888.269999996</v>
      </c>
      <c r="Q26" s="88"/>
    </row>
    <row r="27" spans="2:18" s="4" customFormat="1" x14ac:dyDescent="0.2">
      <c r="B27" s="4" t="s">
        <v>217</v>
      </c>
      <c r="C27" s="87" t="s">
        <v>63</v>
      </c>
      <c r="D27" s="108">
        <v>511318.87999999989</v>
      </c>
      <c r="E27" s="108">
        <v>492523.17000000004</v>
      </c>
      <c r="F27" s="108">
        <v>783483.96</v>
      </c>
      <c r="G27" s="108">
        <v>422939.38</v>
      </c>
      <c r="H27" s="108">
        <v>720209.05000000016</v>
      </c>
      <c r="I27" s="108">
        <v>538672.94999999972</v>
      </c>
      <c r="J27" s="108">
        <v>487468.86</v>
      </c>
      <c r="K27" s="108">
        <v>510689.2</v>
      </c>
      <c r="L27" s="108">
        <v>434965.28</v>
      </c>
      <c r="M27" s="108">
        <v>483581.12</v>
      </c>
      <c r="N27" s="108">
        <v>457960.80999999994</v>
      </c>
      <c r="O27" s="108">
        <v>593512.53</v>
      </c>
      <c r="P27" s="88">
        <f t="shared" si="1"/>
        <v>6437325.1899999995</v>
      </c>
      <c r="Q27" s="88"/>
    </row>
    <row r="28" spans="2:18" s="4" customFormat="1" x14ac:dyDescent="0.2">
      <c r="B28" s="4" t="s">
        <v>218</v>
      </c>
      <c r="C28" s="87" t="s">
        <v>101</v>
      </c>
      <c r="D28" s="108">
        <v>4487934.9499999983</v>
      </c>
      <c r="E28" s="108">
        <v>3009425.040000001</v>
      </c>
      <c r="F28" s="108">
        <v>5787089.7800000003</v>
      </c>
      <c r="G28" s="108">
        <v>3838916.34</v>
      </c>
      <c r="H28" s="108">
        <v>4821700.75</v>
      </c>
      <c r="I28" s="108">
        <v>4000540.2799999993</v>
      </c>
      <c r="J28" s="108">
        <v>3709036.0279999999</v>
      </c>
      <c r="K28" s="108">
        <v>3889654.162</v>
      </c>
      <c r="L28" s="108">
        <v>3676197.8400000008</v>
      </c>
      <c r="M28" s="108">
        <v>3868359.169999999</v>
      </c>
      <c r="N28" s="108">
        <v>3029309.79</v>
      </c>
      <c r="O28" s="108">
        <v>4469778</v>
      </c>
      <c r="P28" s="88">
        <f t="shared" si="1"/>
        <v>48587942.130000003</v>
      </c>
      <c r="Q28" s="88"/>
    </row>
    <row r="29" spans="2:18" s="4" customFormat="1" x14ac:dyDescent="0.2">
      <c r="B29" s="4" t="s">
        <v>219</v>
      </c>
      <c r="C29" s="87" t="s">
        <v>66</v>
      </c>
      <c r="D29" s="108">
        <v>84199.92</v>
      </c>
      <c r="E29" s="108">
        <v>99056.94</v>
      </c>
      <c r="F29" s="108">
        <v>78808.31</v>
      </c>
      <c r="G29" s="108">
        <v>72774.789999999994</v>
      </c>
      <c r="H29" s="108">
        <v>84275.450000000012</v>
      </c>
      <c r="I29" s="108">
        <v>48816.960000000006</v>
      </c>
      <c r="J29" s="108">
        <v>46534.510000000009</v>
      </c>
      <c r="K29" s="108">
        <v>36132.86</v>
      </c>
      <c r="L29" s="108">
        <v>41387.839999999997</v>
      </c>
      <c r="M29" s="108">
        <v>59670.759999999995</v>
      </c>
      <c r="N29" s="108">
        <v>100398.66</v>
      </c>
      <c r="O29" s="108">
        <v>42328.770000000004</v>
      </c>
      <c r="P29" s="88">
        <f t="shared" si="1"/>
        <v>794385.77</v>
      </c>
      <c r="Q29" s="88"/>
    </row>
    <row r="30" spans="2:18" s="4" customFormat="1" x14ac:dyDescent="0.2">
      <c r="B30" s="4" t="s">
        <v>220</v>
      </c>
      <c r="C30" s="87" t="s">
        <v>103</v>
      </c>
      <c r="D30" s="108">
        <v>5791777.2200000007</v>
      </c>
      <c r="E30" s="108">
        <v>6992290.7999999989</v>
      </c>
      <c r="F30" s="108">
        <v>6035087.9000000004</v>
      </c>
      <c r="G30" s="108">
        <v>7382391.3499999996</v>
      </c>
      <c r="H30" s="108">
        <v>6698867.2299999995</v>
      </c>
      <c r="I30" s="108">
        <v>5334231.5100000007</v>
      </c>
      <c r="J30" s="108">
        <v>5003492.2399999993</v>
      </c>
      <c r="K30" s="108">
        <v>6359563.1799999997</v>
      </c>
      <c r="L30" s="108">
        <v>6573317.669999999</v>
      </c>
      <c r="M30" s="108">
        <v>5846593.870000002</v>
      </c>
      <c r="N30" s="108">
        <v>6913306.8499999996</v>
      </c>
      <c r="O30" s="108">
        <v>8683169.8499999996</v>
      </c>
      <c r="P30" s="88">
        <f t="shared" si="1"/>
        <v>77614089.670000002</v>
      </c>
      <c r="Q30" s="88"/>
    </row>
    <row r="31" spans="2:18" s="45" customFormat="1" x14ac:dyDescent="0.2">
      <c r="B31" s="45" t="s">
        <v>221</v>
      </c>
      <c r="C31" s="144" t="s">
        <v>222</v>
      </c>
      <c r="D31" s="108">
        <v>3810410.23</v>
      </c>
      <c r="E31" s="108">
        <v>1496532.7000000002</v>
      </c>
      <c r="F31" s="108">
        <v>5201963.53</v>
      </c>
      <c r="G31" s="108">
        <v>2689759.1279999996</v>
      </c>
      <c r="H31" s="108">
        <v>2745471.102</v>
      </c>
      <c r="I31" s="108">
        <v>1878007.3499999996</v>
      </c>
      <c r="J31" s="108">
        <v>1675637.9400000002</v>
      </c>
      <c r="K31" s="108">
        <v>1623663.14</v>
      </c>
      <c r="L31" s="108">
        <v>1706716.3300000005</v>
      </c>
      <c r="M31" s="108">
        <v>2216347.5499999998</v>
      </c>
      <c r="N31" s="108">
        <v>1648424.6800000002</v>
      </c>
      <c r="O31" s="108">
        <v>6132494.9699999997</v>
      </c>
      <c r="P31" s="91">
        <f t="shared" si="1"/>
        <v>32825428.650000002</v>
      </c>
      <c r="Q31" s="50"/>
    </row>
    <row r="32" spans="2:18" s="4" customFormat="1" x14ac:dyDescent="0.2">
      <c r="B32" s="4" t="s">
        <v>223</v>
      </c>
      <c r="D32" s="92">
        <f t="shared" ref="D32:O32" si="2">SUM(D8:D31)</f>
        <v>170971015.46958038</v>
      </c>
      <c r="E32" s="92">
        <f t="shared" si="2"/>
        <v>140930101.88836965</v>
      </c>
      <c r="F32" s="92">
        <f t="shared" si="2"/>
        <v>131972972.12168844</v>
      </c>
      <c r="G32" s="92">
        <f t="shared" si="2"/>
        <v>112548233.39070311</v>
      </c>
      <c r="H32" s="92">
        <f t="shared" si="2"/>
        <v>84639708.437931314</v>
      </c>
      <c r="I32" s="92">
        <f t="shared" si="2"/>
        <v>56735426.977564737</v>
      </c>
      <c r="J32" s="92">
        <f t="shared" si="2"/>
        <v>44155640.541723408</v>
      </c>
      <c r="K32" s="92">
        <f t="shared" si="2"/>
        <v>39855297.834605597</v>
      </c>
      <c r="L32" s="92">
        <f t="shared" si="2"/>
        <v>43942383.480427884</v>
      </c>
      <c r="M32" s="92">
        <f t="shared" si="2"/>
        <v>67934475.770365208</v>
      </c>
      <c r="N32" s="92">
        <f t="shared" si="2"/>
        <v>145331829.90944397</v>
      </c>
      <c r="O32" s="92">
        <f t="shared" si="2"/>
        <v>179854428.10766783</v>
      </c>
      <c r="P32" s="88">
        <f t="shared" si="1"/>
        <v>1218871513.9300714</v>
      </c>
      <c r="Q32" s="50"/>
      <c r="R32" s="88"/>
    </row>
    <row r="33" spans="2:40" s="4" customFormat="1" x14ac:dyDescent="0.2">
      <c r="B33" s="4" t="s">
        <v>224</v>
      </c>
      <c r="D33" s="50">
        <f t="shared" ref="D33:O33" si="3">SUM(D22:D31)</f>
        <v>19787628.809999999</v>
      </c>
      <c r="E33" s="50">
        <f t="shared" si="3"/>
        <v>17116158.189999998</v>
      </c>
      <c r="F33" s="50">
        <f t="shared" si="3"/>
        <v>23554277.360000003</v>
      </c>
      <c r="G33" s="50">
        <f t="shared" si="3"/>
        <v>18978561.077999998</v>
      </c>
      <c r="H33" s="50">
        <f t="shared" si="3"/>
        <v>19327789.821999997</v>
      </c>
      <c r="I33" s="50">
        <f t="shared" si="3"/>
        <v>15666104.67</v>
      </c>
      <c r="J33" s="50">
        <f t="shared" si="3"/>
        <v>14272890.047999999</v>
      </c>
      <c r="K33" s="50">
        <f t="shared" si="3"/>
        <v>16165146.052000001</v>
      </c>
      <c r="L33" s="50">
        <f t="shared" si="3"/>
        <v>15970897.379999999</v>
      </c>
      <c r="M33" s="50">
        <f t="shared" si="3"/>
        <v>16268782.120000001</v>
      </c>
      <c r="N33" s="50">
        <f t="shared" si="3"/>
        <v>16532196.890000001</v>
      </c>
      <c r="O33" s="50">
        <f t="shared" si="3"/>
        <v>25417718.460000001</v>
      </c>
      <c r="P33" s="88">
        <f t="shared" si="1"/>
        <v>219058150.87999997</v>
      </c>
      <c r="Q33" s="88"/>
    </row>
    <row r="34" spans="2:40" s="4" customFormat="1" x14ac:dyDescent="0.2">
      <c r="C34" s="87"/>
      <c r="D34" s="88"/>
      <c r="E34" s="88"/>
      <c r="F34" s="88"/>
      <c r="G34" s="88"/>
      <c r="H34" s="70"/>
      <c r="I34" s="70"/>
      <c r="J34" s="70"/>
      <c r="K34" s="88"/>
      <c r="L34" s="88"/>
      <c r="M34" s="88"/>
      <c r="N34" s="88"/>
      <c r="O34" s="88"/>
      <c r="P34" s="88"/>
      <c r="Q34" s="88"/>
    </row>
    <row r="35" spans="2:40" s="4" customFormat="1" x14ac:dyDescent="0.2">
      <c r="B35" s="52" t="s">
        <v>225</v>
      </c>
      <c r="C35" s="380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40" s="4" customFormat="1" x14ac:dyDescent="0.2">
      <c r="B36" s="4" t="s">
        <v>200</v>
      </c>
      <c r="C36" s="87">
        <v>16</v>
      </c>
      <c r="D36" s="108">
        <v>6</v>
      </c>
      <c r="E36" s="108">
        <v>6</v>
      </c>
      <c r="F36" s="108">
        <v>7</v>
      </c>
      <c r="G36" s="108">
        <v>5</v>
      </c>
      <c r="H36" s="108">
        <v>5</v>
      </c>
      <c r="I36" s="108">
        <v>6</v>
      </c>
      <c r="J36" s="108">
        <v>6</v>
      </c>
      <c r="K36" s="108">
        <v>4</v>
      </c>
      <c r="L36" s="108">
        <v>4</v>
      </c>
      <c r="M36" s="108">
        <v>4</v>
      </c>
      <c r="N36" s="108">
        <v>4</v>
      </c>
      <c r="O36" s="108">
        <v>4</v>
      </c>
      <c r="P36" s="88">
        <f t="shared" ref="P36:P64" si="4">SUM(D36:O36)</f>
        <v>61</v>
      </c>
      <c r="Q36" s="220"/>
      <c r="S36" s="220"/>
      <c r="T36" s="220"/>
      <c r="W36" s="220"/>
      <c r="X36" s="220"/>
      <c r="Y36" s="220"/>
      <c r="Z36" s="220"/>
      <c r="AA36" s="220"/>
      <c r="AC36" s="220"/>
      <c r="AD36" s="220"/>
      <c r="AE36" s="7"/>
      <c r="AF36" s="220"/>
      <c r="AG36" s="220"/>
      <c r="AH36" s="220"/>
      <c r="AI36" s="220"/>
      <c r="AJ36" s="220"/>
      <c r="AK36" s="220"/>
      <c r="AL36" s="220"/>
      <c r="AM36" s="220"/>
      <c r="AN36" s="220"/>
    </row>
    <row r="37" spans="2:40" s="4" customFormat="1" x14ac:dyDescent="0.2">
      <c r="B37" s="4" t="s">
        <v>55</v>
      </c>
      <c r="C37" s="4">
        <v>23</v>
      </c>
      <c r="D37" s="108">
        <v>807215</v>
      </c>
      <c r="E37" s="108">
        <v>807928</v>
      </c>
      <c r="F37" s="108">
        <v>808713</v>
      </c>
      <c r="G37" s="108">
        <v>809218</v>
      </c>
      <c r="H37" s="108">
        <v>809468</v>
      </c>
      <c r="I37" s="108">
        <v>809850</v>
      </c>
      <c r="J37" s="108">
        <v>809893</v>
      </c>
      <c r="K37" s="108">
        <v>810230</v>
      </c>
      <c r="L37" s="108">
        <v>810668</v>
      </c>
      <c r="M37" s="108">
        <v>811223</v>
      </c>
      <c r="N37" s="108">
        <v>812200</v>
      </c>
      <c r="O37" s="108">
        <v>812917</v>
      </c>
      <c r="P37" s="88">
        <f t="shared" si="4"/>
        <v>9719523</v>
      </c>
      <c r="Q37" s="88"/>
    </row>
    <row r="38" spans="2:40" s="4" customFormat="1" x14ac:dyDescent="0.2">
      <c r="B38" s="4" t="s">
        <v>201</v>
      </c>
      <c r="C38" s="4">
        <v>53</v>
      </c>
      <c r="D38" s="108"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  <c r="J38" s="108">
        <v>0</v>
      </c>
      <c r="K38" s="108">
        <v>0</v>
      </c>
      <c r="L38" s="108">
        <v>0</v>
      </c>
      <c r="M38" s="108">
        <v>0</v>
      </c>
      <c r="N38" s="108">
        <v>0</v>
      </c>
      <c r="O38" s="108">
        <v>0</v>
      </c>
      <c r="P38" s="88">
        <f t="shared" si="4"/>
        <v>0</v>
      </c>
      <c r="Q38" s="88"/>
    </row>
    <row r="39" spans="2:40" s="4" customFormat="1" x14ac:dyDescent="0.2">
      <c r="B39" s="4" t="s">
        <v>226</v>
      </c>
      <c r="C39" s="4">
        <v>61</v>
      </c>
      <c r="D39" s="108">
        <v>0</v>
      </c>
      <c r="E39" s="108">
        <v>0</v>
      </c>
      <c r="F39" s="108">
        <v>0</v>
      </c>
      <c r="G39" s="108">
        <v>0</v>
      </c>
      <c r="H39" s="108">
        <v>0</v>
      </c>
      <c r="I39" s="108">
        <v>0</v>
      </c>
      <c r="J39" s="108">
        <v>0</v>
      </c>
      <c r="K39" s="108">
        <v>0</v>
      </c>
      <c r="L39" s="108">
        <v>0</v>
      </c>
      <c r="M39" s="108">
        <v>0</v>
      </c>
      <c r="N39" s="108">
        <v>0</v>
      </c>
      <c r="O39" s="108">
        <v>0</v>
      </c>
      <c r="P39" s="88">
        <f t="shared" si="4"/>
        <v>0</v>
      </c>
      <c r="Q39" s="88"/>
    </row>
    <row r="40" spans="2:40" s="4" customFormat="1" x14ac:dyDescent="0.2">
      <c r="B40" s="4" t="s">
        <v>227</v>
      </c>
      <c r="C40" s="4">
        <v>31</v>
      </c>
      <c r="D40" s="108">
        <v>55659</v>
      </c>
      <c r="E40" s="108">
        <v>55737</v>
      </c>
      <c r="F40" s="108">
        <v>55761</v>
      </c>
      <c r="G40" s="108">
        <v>55771</v>
      </c>
      <c r="H40" s="108">
        <v>55798</v>
      </c>
      <c r="I40" s="108">
        <v>55739</v>
      </c>
      <c r="J40" s="108">
        <v>55652</v>
      </c>
      <c r="K40" s="108">
        <v>55621</v>
      </c>
      <c r="L40" s="108">
        <v>55569</v>
      </c>
      <c r="M40" s="108">
        <v>55531</v>
      </c>
      <c r="N40" s="108">
        <v>55623</v>
      </c>
      <c r="O40" s="108">
        <v>55736</v>
      </c>
      <c r="P40" s="88">
        <f t="shared" si="4"/>
        <v>668197</v>
      </c>
      <c r="Q40" s="88"/>
    </row>
    <row r="41" spans="2:40" s="4" customFormat="1" x14ac:dyDescent="0.2">
      <c r="B41" s="4" t="s">
        <v>228</v>
      </c>
      <c r="C41" s="4">
        <v>41</v>
      </c>
      <c r="D41" s="108">
        <v>1136</v>
      </c>
      <c r="E41" s="108">
        <v>1129</v>
      </c>
      <c r="F41" s="108">
        <v>1131</v>
      </c>
      <c r="G41" s="108">
        <v>1135</v>
      </c>
      <c r="H41" s="108">
        <v>1134</v>
      </c>
      <c r="I41" s="108">
        <v>1121</v>
      </c>
      <c r="J41" s="108">
        <v>1133</v>
      </c>
      <c r="K41" s="108">
        <v>1136</v>
      </c>
      <c r="L41" s="108">
        <v>1156</v>
      </c>
      <c r="M41" s="108">
        <v>1162</v>
      </c>
      <c r="N41" s="108">
        <v>1163</v>
      </c>
      <c r="O41" s="108">
        <v>1159</v>
      </c>
      <c r="P41" s="88">
        <f t="shared" si="4"/>
        <v>13695</v>
      </c>
      <c r="Q41" s="88"/>
    </row>
    <row r="42" spans="2:40" s="4" customFormat="1" x14ac:dyDescent="0.2">
      <c r="B42" s="4" t="s">
        <v>204</v>
      </c>
      <c r="C42" s="4">
        <v>50</v>
      </c>
      <c r="D42" s="108">
        <v>0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  <c r="J42" s="108">
        <v>0</v>
      </c>
      <c r="K42" s="108">
        <v>0</v>
      </c>
      <c r="L42" s="108">
        <v>0</v>
      </c>
      <c r="M42" s="108">
        <v>0</v>
      </c>
      <c r="N42" s="108">
        <v>0</v>
      </c>
      <c r="O42" s="108">
        <v>0</v>
      </c>
      <c r="P42" s="88">
        <f t="shared" si="4"/>
        <v>0</v>
      </c>
      <c r="Q42" s="88"/>
    </row>
    <row r="43" spans="2:40" s="4" customFormat="1" x14ac:dyDescent="0.2">
      <c r="B43" s="4" t="s">
        <v>229</v>
      </c>
      <c r="C43" s="4">
        <v>61</v>
      </c>
      <c r="D43" s="108"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  <c r="J43" s="108">
        <v>0</v>
      </c>
      <c r="K43" s="108">
        <v>0</v>
      </c>
      <c r="L43" s="108">
        <v>0</v>
      </c>
      <c r="M43" s="108">
        <v>0</v>
      </c>
      <c r="N43" s="108">
        <v>0</v>
      </c>
      <c r="O43" s="108">
        <v>0</v>
      </c>
      <c r="P43" s="88">
        <f t="shared" si="4"/>
        <v>0</v>
      </c>
      <c r="Q43" s="88"/>
    </row>
    <row r="44" spans="2:40" s="4" customFormat="1" x14ac:dyDescent="0.2">
      <c r="B44" s="4" t="s">
        <v>205</v>
      </c>
      <c r="C44" s="4">
        <v>85</v>
      </c>
      <c r="D44" s="108">
        <v>25</v>
      </c>
      <c r="E44" s="108">
        <v>25</v>
      </c>
      <c r="F44" s="108">
        <v>25</v>
      </c>
      <c r="G44" s="108">
        <v>25</v>
      </c>
      <c r="H44" s="108">
        <v>25</v>
      </c>
      <c r="I44" s="108">
        <v>27</v>
      </c>
      <c r="J44" s="108">
        <v>27</v>
      </c>
      <c r="K44" s="108">
        <v>27</v>
      </c>
      <c r="L44" s="108">
        <v>29</v>
      </c>
      <c r="M44" s="108">
        <v>29</v>
      </c>
      <c r="N44" s="108">
        <v>29</v>
      </c>
      <c r="O44" s="108">
        <v>29</v>
      </c>
      <c r="P44" s="88">
        <f t="shared" si="4"/>
        <v>322</v>
      </c>
      <c r="Q44" s="88"/>
    </row>
    <row r="45" spans="2:40" s="4" customFormat="1" x14ac:dyDescent="0.2">
      <c r="B45" s="4" t="s">
        <v>206</v>
      </c>
      <c r="C45" s="4">
        <v>86</v>
      </c>
      <c r="D45" s="108">
        <v>103</v>
      </c>
      <c r="E45" s="108">
        <v>102</v>
      </c>
      <c r="F45" s="108">
        <v>102</v>
      </c>
      <c r="G45" s="108">
        <v>102</v>
      </c>
      <c r="H45" s="108">
        <v>102</v>
      </c>
      <c r="I45" s="108">
        <v>102</v>
      </c>
      <c r="J45" s="108">
        <v>102</v>
      </c>
      <c r="K45" s="108">
        <v>102</v>
      </c>
      <c r="L45" s="108">
        <v>102</v>
      </c>
      <c r="M45" s="108">
        <v>102</v>
      </c>
      <c r="N45" s="108">
        <v>102</v>
      </c>
      <c r="O45" s="108">
        <v>101</v>
      </c>
      <c r="P45" s="88">
        <f t="shared" si="4"/>
        <v>1224</v>
      </c>
      <c r="Q45" s="88"/>
    </row>
    <row r="46" spans="2:40" s="4" customFormat="1" x14ac:dyDescent="0.2">
      <c r="B46" s="4" t="s">
        <v>230</v>
      </c>
      <c r="C46" s="4">
        <v>87</v>
      </c>
      <c r="D46" s="108">
        <v>4</v>
      </c>
      <c r="E46" s="108">
        <v>4</v>
      </c>
      <c r="F46" s="108">
        <v>4</v>
      </c>
      <c r="G46" s="108">
        <v>4</v>
      </c>
      <c r="H46" s="108">
        <v>4</v>
      </c>
      <c r="I46" s="108">
        <v>4</v>
      </c>
      <c r="J46" s="108">
        <v>4</v>
      </c>
      <c r="K46" s="108">
        <v>4</v>
      </c>
      <c r="L46" s="108">
        <v>4</v>
      </c>
      <c r="M46" s="108">
        <v>4</v>
      </c>
      <c r="N46" s="108">
        <v>4</v>
      </c>
      <c r="O46" s="108">
        <v>4</v>
      </c>
      <c r="P46" s="88">
        <f t="shared" si="4"/>
        <v>48</v>
      </c>
      <c r="Q46" s="88"/>
    </row>
    <row r="47" spans="2:40" s="4" customFormat="1" x14ac:dyDescent="0.2">
      <c r="B47" s="4" t="s">
        <v>208</v>
      </c>
      <c r="C47" s="4">
        <v>31</v>
      </c>
      <c r="D47" s="108">
        <v>2204</v>
      </c>
      <c r="E47" s="108">
        <v>2203</v>
      </c>
      <c r="F47" s="108">
        <v>2199</v>
      </c>
      <c r="G47" s="108">
        <v>2195</v>
      </c>
      <c r="H47" s="108">
        <v>2196</v>
      </c>
      <c r="I47" s="108">
        <v>2193</v>
      </c>
      <c r="J47" s="108">
        <v>2187</v>
      </c>
      <c r="K47" s="108">
        <v>2183</v>
      </c>
      <c r="L47" s="108">
        <v>2185</v>
      </c>
      <c r="M47" s="108">
        <v>2184</v>
      </c>
      <c r="N47" s="108">
        <v>2186</v>
      </c>
      <c r="O47" s="108">
        <v>2196</v>
      </c>
      <c r="P47" s="88">
        <f t="shared" si="4"/>
        <v>26311</v>
      </c>
      <c r="Q47" s="88"/>
    </row>
    <row r="48" spans="2:40" s="4" customFormat="1" x14ac:dyDescent="0.2">
      <c r="B48" s="4" t="s">
        <v>209</v>
      </c>
      <c r="C48" s="4">
        <v>41</v>
      </c>
      <c r="D48" s="108">
        <v>68</v>
      </c>
      <c r="E48" s="108">
        <v>67</v>
      </c>
      <c r="F48" s="108">
        <v>67</v>
      </c>
      <c r="G48" s="108">
        <v>66</v>
      </c>
      <c r="H48" s="108">
        <v>66</v>
      </c>
      <c r="I48" s="108">
        <v>67</v>
      </c>
      <c r="J48" s="108">
        <v>68</v>
      </c>
      <c r="K48" s="108">
        <v>68</v>
      </c>
      <c r="L48" s="108">
        <v>68</v>
      </c>
      <c r="M48" s="108">
        <v>68</v>
      </c>
      <c r="N48" s="108">
        <v>68</v>
      </c>
      <c r="O48" s="108">
        <v>69</v>
      </c>
      <c r="P48" s="88">
        <f t="shared" si="4"/>
        <v>810</v>
      </c>
      <c r="Q48" s="88"/>
      <c r="S48" s="88"/>
      <c r="T48" s="145"/>
    </row>
    <row r="49" spans="2:20" s="4" customFormat="1" x14ac:dyDescent="0.2">
      <c r="B49" s="4" t="s">
        <v>231</v>
      </c>
      <c r="C49" s="4">
        <v>61</v>
      </c>
      <c r="D49" s="108">
        <v>0</v>
      </c>
      <c r="E49" s="108">
        <v>0</v>
      </c>
      <c r="F49" s="108">
        <v>0</v>
      </c>
      <c r="G49" s="108">
        <v>0</v>
      </c>
      <c r="H49" s="108">
        <v>0</v>
      </c>
      <c r="I49" s="108">
        <v>0</v>
      </c>
      <c r="J49" s="108">
        <v>0</v>
      </c>
      <c r="K49" s="108">
        <v>0</v>
      </c>
      <c r="L49" s="108">
        <v>0</v>
      </c>
      <c r="M49" s="108">
        <v>0</v>
      </c>
      <c r="N49" s="108">
        <v>0</v>
      </c>
      <c r="O49" s="108">
        <v>0</v>
      </c>
      <c r="P49" s="88">
        <f t="shared" si="4"/>
        <v>0</v>
      </c>
      <c r="Q49" s="88"/>
      <c r="S49" s="88"/>
    </row>
    <row r="50" spans="2:20" s="4" customFormat="1" x14ac:dyDescent="0.2">
      <c r="B50" s="4" t="s">
        <v>210</v>
      </c>
      <c r="C50" s="4">
        <v>85</v>
      </c>
      <c r="D50" s="108">
        <v>5</v>
      </c>
      <c r="E50" s="108">
        <v>4</v>
      </c>
      <c r="F50" s="108">
        <v>4</v>
      </c>
      <c r="G50" s="108">
        <v>4</v>
      </c>
      <c r="H50" s="108">
        <v>4</v>
      </c>
      <c r="I50" s="108">
        <v>5</v>
      </c>
      <c r="J50" s="108">
        <v>5</v>
      </c>
      <c r="K50" s="108">
        <v>5</v>
      </c>
      <c r="L50" s="108">
        <v>5</v>
      </c>
      <c r="M50" s="108">
        <v>5</v>
      </c>
      <c r="N50" s="108">
        <v>6</v>
      </c>
      <c r="O50" s="108">
        <v>6</v>
      </c>
      <c r="P50" s="88">
        <f t="shared" si="4"/>
        <v>58</v>
      </c>
      <c r="Q50" s="88"/>
    </row>
    <row r="51" spans="2:20" s="4" customFormat="1" x14ac:dyDescent="0.2">
      <c r="B51" s="4" t="s">
        <v>211</v>
      </c>
      <c r="C51" s="4">
        <v>86</v>
      </c>
      <c r="D51" s="108">
        <v>4</v>
      </c>
      <c r="E51" s="108">
        <v>4</v>
      </c>
      <c r="F51" s="108">
        <v>4</v>
      </c>
      <c r="G51" s="108">
        <v>4</v>
      </c>
      <c r="H51" s="108">
        <v>4</v>
      </c>
      <c r="I51" s="108">
        <v>5</v>
      </c>
      <c r="J51" s="108">
        <v>5</v>
      </c>
      <c r="K51" s="108">
        <v>5</v>
      </c>
      <c r="L51" s="108">
        <v>5</v>
      </c>
      <c r="M51" s="108">
        <v>6</v>
      </c>
      <c r="N51" s="108">
        <v>6</v>
      </c>
      <c r="O51" s="108">
        <v>6</v>
      </c>
      <c r="P51" s="88">
        <f t="shared" si="4"/>
        <v>58</v>
      </c>
      <c r="Q51" s="88"/>
    </row>
    <row r="52" spans="2:20" s="4" customFormat="1" x14ac:dyDescent="0.2">
      <c r="B52" s="4" t="s">
        <v>212</v>
      </c>
      <c r="C52" s="4">
        <v>87</v>
      </c>
      <c r="D52" s="108">
        <v>0</v>
      </c>
      <c r="E52" s="108">
        <v>0</v>
      </c>
      <c r="F52" s="108">
        <v>0</v>
      </c>
      <c r="G52" s="108">
        <v>0</v>
      </c>
      <c r="H52" s="108">
        <v>0</v>
      </c>
      <c r="I52" s="108">
        <v>0</v>
      </c>
      <c r="J52" s="108">
        <v>0</v>
      </c>
      <c r="K52" s="108">
        <v>0</v>
      </c>
      <c r="L52" s="108">
        <v>0</v>
      </c>
      <c r="M52" s="108">
        <v>0</v>
      </c>
      <c r="N52" s="108">
        <v>0</v>
      </c>
      <c r="O52" s="108">
        <v>0</v>
      </c>
      <c r="P52" s="88">
        <f t="shared" si="4"/>
        <v>0</v>
      </c>
      <c r="Q52" s="88"/>
    </row>
    <row r="53" spans="2:20" s="4" customFormat="1" x14ac:dyDescent="0.2">
      <c r="B53" s="4" t="s">
        <v>213</v>
      </c>
      <c r="C53" s="87" t="s">
        <v>59</v>
      </c>
      <c r="D53" s="108">
        <v>2</v>
      </c>
      <c r="E53" s="108">
        <v>2</v>
      </c>
      <c r="F53" s="108">
        <v>2</v>
      </c>
      <c r="G53" s="108">
        <v>4</v>
      </c>
      <c r="H53" s="108">
        <v>4</v>
      </c>
      <c r="I53" s="108">
        <v>0</v>
      </c>
      <c r="J53" s="108">
        <v>0</v>
      </c>
      <c r="K53" s="108">
        <v>0</v>
      </c>
      <c r="L53" s="108">
        <v>0</v>
      </c>
      <c r="M53" s="108">
        <v>0</v>
      </c>
      <c r="N53" s="108">
        <v>0</v>
      </c>
      <c r="O53" s="108">
        <v>0</v>
      </c>
      <c r="P53" s="88">
        <f t="shared" si="4"/>
        <v>14</v>
      </c>
      <c r="Q53" s="88"/>
    </row>
    <row r="54" spans="2:20" s="4" customFormat="1" x14ac:dyDescent="0.2">
      <c r="B54" s="4" t="s">
        <v>214</v>
      </c>
      <c r="C54" s="87" t="s">
        <v>63</v>
      </c>
      <c r="D54" s="108">
        <v>81</v>
      </c>
      <c r="E54" s="108">
        <v>81</v>
      </c>
      <c r="F54" s="108">
        <v>81</v>
      </c>
      <c r="G54" s="108">
        <v>79</v>
      </c>
      <c r="H54" s="108">
        <v>79</v>
      </c>
      <c r="I54" s="108">
        <v>78</v>
      </c>
      <c r="J54" s="108">
        <v>77</v>
      </c>
      <c r="K54" s="108">
        <v>77</v>
      </c>
      <c r="L54" s="108">
        <v>77</v>
      </c>
      <c r="M54" s="108">
        <v>77</v>
      </c>
      <c r="N54" s="108">
        <v>77</v>
      </c>
      <c r="O54" s="108">
        <v>77</v>
      </c>
      <c r="P54" s="88">
        <f t="shared" si="4"/>
        <v>941</v>
      </c>
      <c r="Q54" s="88"/>
    </row>
    <row r="55" spans="2:20" s="4" customFormat="1" x14ac:dyDescent="0.2">
      <c r="B55" s="4" t="s">
        <v>215</v>
      </c>
      <c r="C55" s="87" t="s">
        <v>101</v>
      </c>
      <c r="D55" s="108">
        <v>26</v>
      </c>
      <c r="E55" s="108">
        <v>26</v>
      </c>
      <c r="F55" s="108">
        <v>26</v>
      </c>
      <c r="G55" s="108">
        <v>26</v>
      </c>
      <c r="H55" s="108">
        <v>26</v>
      </c>
      <c r="I55" s="108">
        <v>25</v>
      </c>
      <c r="J55" s="108">
        <v>25</v>
      </c>
      <c r="K55" s="108">
        <v>25</v>
      </c>
      <c r="L55" s="108">
        <v>23</v>
      </c>
      <c r="M55" s="108">
        <v>23</v>
      </c>
      <c r="N55" s="108">
        <v>23</v>
      </c>
      <c r="O55" s="108">
        <v>23</v>
      </c>
      <c r="P55" s="88">
        <f t="shared" si="4"/>
        <v>297</v>
      </c>
      <c r="Q55" s="88"/>
    </row>
    <row r="56" spans="2:20" s="4" customFormat="1" x14ac:dyDescent="0.2">
      <c r="B56" s="4" t="s">
        <v>298</v>
      </c>
      <c r="C56" s="87" t="s">
        <v>66</v>
      </c>
      <c r="D56" s="108">
        <v>3</v>
      </c>
      <c r="E56" s="108">
        <v>3</v>
      </c>
      <c r="F56" s="108">
        <v>3</v>
      </c>
      <c r="G56" s="108">
        <v>3</v>
      </c>
      <c r="H56" s="108">
        <v>3</v>
      </c>
      <c r="I56" s="108">
        <v>2</v>
      </c>
      <c r="J56" s="108">
        <v>2</v>
      </c>
      <c r="K56" s="108">
        <v>2</v>
      </c>
      <c r="L56" s="108">
        <v>2</v>
      </c>
      <c r="M56" s="108">
        <v>2</v>
      </c>
      <c r="N56" s="108">
        <v>2</v>
      </c>
      <c r="O56" s="108">
        <v>2</v>
      </c>
      <c r="P56" s="88">
        <f t="shared" si="4"/>
        <v>29</v>
      </c>
      <c r="Q56" s="88"/>
    </row>
    <row r="57" spans="2:20" s="4" customFormat="1" x14ac:dyDescent="0.2">
      <c r="B57" s="4" t="s">
        <v>216</v>
      </c>
      <c r="C57" s="87" t="s">
        <v>103</v>
      </c>
      <c r="D57" s="108">
        <v>3</v>
      </c>
      <c r="E57" s="108">
        <v>3</v>
      </c>
      <c r="F57" s="108">
        <v>3</v>
      </c>
      <c r="G57" s="108">
        <v>3</v>
      </c>
      <c r="H57" s="108">
        <v>3</v>
      </c>
      <c r="I57" s="108">
        <v>3</v>
      </c>
      <c r="J57" s="108">
        <v>3</v>
      </c>
      <c r="K57" s="108">
        <v>3</v>
      </c>
      <c r="L57" s="108">
        <v>3</v>
      </c>
      <c r="M57" s="108">
        <v>3</v>
      </c>
      <c r="N57" s="108">
        <v>3</v>
      </c>
      <c r="O57" s="108">
        <v>3</v>
      </c>
      <c r="P57" s="88">
        <f t="shared" si="4"/>
        <v>36</v>
      </c>
      <c r="Q57" s="88"/>
    </row>
    <row r="58" spans="2:20" s="4" customFormat="1" x14ac:dyDescent="0.2">
      <c r="B58" s="4" t="s">
        <v>299</v>
      </c>
      <c r="C58" s="87" t="s">
        <v>59</v>
      </c>
      <c r="D58" s="108">
        <v>0</v>
      </c>
      <c r="E58" s="108">
        <v>0</v>
      </c>
      <c r="F58" s="108">
        <v>0</v>
      </c>
      <c r="G58" s="108">
        <v>0</v>
      </c>
      <c r="H58" s="108">
        <v>0</v>
      </c>
      <c r="I58" s="108">
        <v>1</v>
      </c>
      <c r="J58" s="108">
        <v>1</v>
      </c>
      <c r="K58" s="108">
        <v>1</v>
      </c>
      <c r="L58" s="108">
        <v>1</v>
      </c>
      <c r="M58" s="108">
        <v>1</v>
      </c>
      <c r="N58" s="108">
        <v>1</v>
      </c>
      <c r="O58" s="108">
        <v>1</v>
      </c>
      <c r="P58" s="88">
        <f t="shared" si="4"/>
        <v>7</v>
      </c>
      <c r="Q58" s="88"/>
    </row>
    <row r="59" spans="2:20" s="4" customFormat="1" x14ac:dyDescent="0.2">
      <c r="B59" s="4" t="s">
        <v>217</v>
      </c>
      <c r="C59" s="87" t="s">
        <v>63</v>
      </c>
      <c r="D59" s="108">
        <v>18</v>
      </c>
      <c r="E59" s="108">
        <v>18</v>
      </c>
      <c r="F59" s="108">
        <v>18</v>
      </c>
      <c r="G59" s="108">
        <v>18</v>
      </c>
      <c r="H59" s="108">
        <v>19</v>
      </c>
      <c r="I59" s="108">
        <v>18</v>
      </c>
      <c r="J59" s="108">
        <v>18</v>
      </c>
      <c r="K59" s="108">
        <v>18</v>
      </c>
      <c r="L59" s="108">
        <v>18</v>
      </c>
      <c r="M59" s="108">
        <v>18</v>
      </c>
      <c r="N59" s="108">
        <v>17</v>
      </c>
      <c r="O59" s="108">
        <v>17</v>
      </c>
      <c r="P59" s="88">
        <f t="shared" si="4"/>
        <v>215</v>
      </c>
      <c r="Q59" s="88"/>
      <c r="T59" s="156"/>
    </row>
    <row r="60" spans="2:20" s="4" customFormat="1" x14ac:dyDescent="0.2">
      <c r="B60" s="4" t="s">
        <v>218</v>
      </c>
      <c r="C60" s="87" t="s">
        <v>101</v>
      </c>
      <c r="D60" s="108">
        <v>63</v>
      </c>
      <c r="E60" s="108">
        <v>63</v>
      </c>
      <c r="F60" s="108">
        <v>63</v>
      </c>
      <c r="G60" s="108">
        <v>63</v>
      </c>
      <c r="H60" s="108">
        <v>63</v>
      </c>
      <c r="I60" s="108">
        <v>61</v>
      </c>
      <c r="J60" s="108">
        <v>61</v>
      </c>
      <c r="K60" s="108">
        <v>60</v>
      </c>
      <c r="L60" s="108">
        <v>60</v>
      </c>
      <c r="M60" s="108">
        <v>60</v>
      </c>
      <c r="N60" s="108">
        <v>59</v>
      </c>
      <c r="O60" s="108">
        <v>59</v>
      </c>
      <c r="P60" s="88">
        <f t="shared" si="4"/>
        <v>735</v>
      </c>
      <c r="Q60" s="88"/>
      <c r="T60" s="156"/>
    </row>
    <row r="61" spans="2:20" s="4" customFormat="1" x14ac:dyDescent="0.2">
      <c r="B61" s="4" t="s">
        <v>219</v>
      </c>
      <c r="C61" s="87" t="s">
        <v>66</v>
      </c>
      <c r="D61" s="108">
        <v>6</v>
      </c>
      <c r="E61" s="108">
        <v>7</v>
      </c>
      <c r="F61" s="108">
        <v>7</v>
      </c>
      <c r="G61" s="108">
        <v>7</v>
      </c>
      <c r="H61" s="108">
        <v>6</v>
      </c>
      <c r="I61" s="108">
        <v>5</v>
      </c>
      <c r="J61" s="108">
        <v>5</v>
      </c>
      <c r="K61" s="108">
        <v>5</v>
      </c>
      <c r="L61" s="108">
        <v>5</v>
      </c>
      <c r="M61" s="108">
        <v>4</v>
      </c>
      <c r="N61" s="108">
        <v>4</v>
      </c>
      <c r="O61" s="108">
        <v>4</v>
      </c>
      <c r="P61" s="88">
        <f t="shared" si="4"/>
        <v>65</v>
      </c>
      <c r="Q61" s="88"/>
    </row>
    <row r="62" spans="2:20" s="4" customFormat="1" x14ac:dyDescent="0.2">
      <c r="B62" s="4" t="s">
        <v>220</v>
      </c>
      <c r="C62" s="87" t="s">
        <v>103</v>
      </c>
      <c r="D62" s="108">
        <v>7</v>
      </c>
      <c r="E62" s="108">
        <v>7</v>
      </c>
      <c r="F62" s="108">
        <v>7</v>
      </c>
      <c r="G62" s="108">
        <v>7</v>
      </c>
      <c r="H62" s="108">
        <v>7</v>
      </c>
      <c r="I62" s="108">
        <v>7</v>
      </c>
      <c r="J62" s="108">
        <v>7</v>
      </c>
      <c r="K62" s="108">
        <v>7</v>
      </c>
      <c r="L62" s="108">
        <v>7</v>
      </c>
      <c r="M62" s="108">
        <v>7</v>
      </c>
      <c r="N62" s="108">
        <v>7</v>
      </c>
      <c r="O62" s="108">
        <v>8</v>
      </c>
      <c r="P62" s="88">
        <f t="shared" si="4"/>
        <v>85</v>
      </c>
      <c r="Q62" s="88"/>
    </row>
    <row r="63" spans="2:20" s="45" customFormat="1" x14ac:dyDescent="0.2">
      <c r="B63" s="45" t="s">
        <v>221</v>
      </c>
      <c r="C63" s="144" t="s">
        <v>222</v>
      </c>
      <c r="D63" s="108">
        <v>9</v>
      </c>
      <c r="E63" s="108">
        <v>9</v>
      </c>
      <c r="F63" s="108">
        <v>9</v>
      </c>
      <c r="G63" s="108">
        <v>9</v>
      </c>
      <c r="H63" s="108">
        <v>9</v>
      </c>
      <c r="I63" s="108">
        <v>9</v>
      </c>
      <c r="J63" s="108">
        <v>9</v>
      </c>
      <c r="K63" s="108">
        <v>9</v>
      </c>
      <c r="L63" s="108">
        <v>9</v>
      </c>
      <c r="M63" s="108">
        <v>9</v>
      </c>
      <c r="N63" s="108">
        <v>9</v>
      </c>
      <c r="O63" s="108">
        <v>9</v>
      </c>
      <c r="P63" s="91">
        <f t="shared" si="4"/>
        <v>108</v>
      </c>
      <c r="Q63" s="50"/>
      <c r="R63" s="4"/>
    </row>
    <row r="64" spans="2:20" s="4" customFormat="1" x14ac:dyDescent="0.2">
      <c r="B64" s="4" t="s">
        <v>60</v>
      </c>
      <c r="D64" s="92">
        <f t="shared" ref="D64:O64" si="5">SUM(D36:D63)</f>
        <v>866647</v>
      </c>
      <c r="E64" s="92">
        <f t="shared" si="5"/>
        <v>867428</v>
      </c>
      <c r="F64" s="92">
        <f t="shared" si="5"/>
        <v>868236</v>
      </c>
      <c r="G64" s="92">
        <f t="shared" si="5"/>
        <v>868748</v>
      </c>
      <c r="H64" s="92">
        <f t="shared" si="5"/>
        <v>869025</v>
      </c>
      <c r="I64" s="92">
        <f t="shared" si="5"/>
        <v>869328</v>
      </c>
      <c r="J64" s="92">
        <f t="shared" si="5"/>
        <v>869290</v>
      </c>
      <c r="K64" s="92">
        <f t="shared" si="5"/>
        <v>869592</v>
      </c>
      <c r="L64" s="92">
        <f t="shared" si="5"/>
        <v>870000</v>
      </c>
      <c r="M64" s="92">
        <f t="shared" si="5"/>
        <v>870522</v>
      </c>
      <c r="N64" s="92">
        <f t="shared" si="5"/>
        <v>871593</v>
      </c>
      <c r="O64" s="92">
        <f t="shared" si="5"/>
        <v>872430</v>
      </c>
      <c r="P64" s="88">
        <f t="shared" si="4"/>
        <v>10432839</v>
      </c>
      <c r="Q64" s="50"/>
    </row>
    <row r="65" spans="2:17" s="4" customFormat="1" x14ac:dyDescent="0.2">
      <c r="C65" s="87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 s="4" customFormat="1" x14ac:dyDescent="0.2">
      <c r="B66" s="52" t="s">
        <v>232</v>
      </c>
      <c r="C66" s="87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 s="4" customFormat="1" x14ac:dyDescent="0.2">
      <c r="B67" s="4" t="s">
        <v>55</v>
      </c>
      <c r="C67" s="87">
        <v>23</v>
      </c>
      <c r="D67" s="88">
        <f t="shared" ref="D67:O67" si="6">IFERROR(D9/D37,0)</f>
        <v>122.85317285407831</v>
      </c>
      <c r="E67" s="88">
        <f t="shared" si="6"/>
        <v>100.7271147979429</v>
      </c>
      <c r="F67" s="88">
        <f t="shared" si="6"/>
        <v>85.195140327984106</v>
      </c>
      <c r="G67" s="88">
        <f t="shared" si="6"/>
        <v>75.006773321568303</v>
      </c>
      <c r="H67" s="88">
        <f t="shared" si="6"/>
        <v>50.215546650603422</v>
      </c>
      <c r="I67" s="88">
        <f t="shared" si="6"/>
        <v>26.105703019290466</v>
      </c>
      <c r="J67" s="88">
        <f t="shared" si="6"/>
        <v>17.029204142978266</v>
      </c>
      <c r="K67" s="88">
        <f t="shared" si="6"/>
        <v>15.237400312133847</v>
      </c>
      <c r="L67" s="88">
        <f t="shared" si="6"/>
        <v>17.750046448572842</v>
      </c>
      <c r="M67" s="88">
        <f t="shared" si="6"/>
        <v>38.690588385940522</v>
      </c>
      <c r="N67" s="88">
        <f t="shared" si="6"/>
        <v>103.19799187022733</v>
      </c>
      <c r="O67" s="88">
        <f t="shared" si="6"/>
        <v>128.51579461071591</v>
      </c>
      <c r="P67" s="88">
        <f t="shared" ref="P67:P78" si="7">SUM(D67:O67)</f>
        <v>780.5244767420362</v>
      </c>
      <c r="Q67" s="88"/>
    </row>
    <row r="68" spans="2:17" s="4" customFormat="1" x14ac:dyDescent="0.2">
      <c r="B68" s="4" t="s">
        <v>202</v>
      </c>
      <c r="C68" s="4">
        <v>31</v>
      </c>
      <c r="D68" s="88">
        <f t="shared" ref="D68:O68" si="8">IFERROR(D11/D40,0)</f>
        <v>609.67710964191235</v>
      </c>
      <c r="E68" s="88">
        <f t="shared" si="8"/>
        <v>510.8452064203135</v>
      </c>
      <c r="F68" s="88">
        <f t="shared" si="8"/>
        <v>441.2186730042713</v>
      </c>
      <c r="G68" s="88">
        <f t="shared" si="8"/>
        <v>398.12306073958968</v>
      </c>
      <c r="H68" s="88">
        <f t="shared" si="8"/>
        <v>267.38734626895723</v>
      </c>
      <c r="I68" s="88">
        <f t="shared" si="8"/>
        <v>215.59591303881638</v>
      </c>
      <c r="J68" s="88">
        <f t="shared" si="8"/>
        <v>167.99688055814059</v>
      </c>
      <c r="K68" s="88">
        <f t="shared" si="8"/>
        <v>109.13268195830473</v>
      </c>
      <c r="L68" s="88">
        <f t="shared" si="8"/>
        <v>142.9679639831154</v>
      </c>
      <c r="M68" s="88">
        <f t="shared" si="8"/>
        <v>226.35943392064289</v>
      </c>
      <c r="N68" s="88">
        <f t="shared" si="8"/>
        <v>503.64857458843989</v>
      </c>
      <c r="O68" s="88">
        <f t="shared" si="8"/>
        <v>634.58579490397028</v>
      </c>
      <c r="P68" s="88">
        <f t="shared" si="7"/>
        <v>4227.5386390264739</v>
      </c>
      <c r="Q68" s="88"/>
    </row>
    <row r="69" spans="2:17" s="4" customFormat="1" x14ac:dyDescent="0.2">
      <c r="B69" s="4" t="s">
        <v>203</v>
      </c>
      <c r="C69" s="4">
        <v>41</v>
      </c>
      <c r="D69" s="88">
        <f t="shared" ref="D69:O69" si="9">IFERROR(D12/D41,0)</f>
        <v>6799.9589768593423</v>
      </c>
      <c r="E69" s="88">
        <f t="shared" si="9"/>
        <v>5955.5294304685049</v>
      </c>
      <c r="F69" s="88">
        <f t="shared" si="9"/>
        <v>5261.7199665822181</v>
      </c>
      <c r="G69" s="88">
        <f t="shared" si="9"/>
        <v>5255.1422902615732</v>
      </c>
      <c r="H69" s="88">
        <f t="shared" si="9"/>
        <v>3813.3317557752193</v>
      </c>
      <c r="I69" s="88">
        <f t="shared" si="9"/>
        <v>3192.3939049075152</v>
      </c>
      <c r="J69" s="88">
        <f t="shared" si="9"/>
        <v>1534.1983666732806</v>
      </c>
      <c r="K69" s="88">
        <f t="shared" si="9"/>
        <v>2067.4734354960801</v>
      </c>
      <c r="L69" s="88">
        <f t="shared" si="9"/>
        <v>2123.5167994172784</v>
      </c>
      <c r="M69" s="88">
        <f t="shared" si="9"/>
        <v>3217.3624241226557</v>
      </c>
      <c r="N69" s="88">
        <f t="shared" si="9"/>
        <v>5853.6739092596508</v>
      </c>
      <c r="O69" s="88">
        <f t="shared" si="9"/>
        <v>6950.7178178606655</v>
      </c>
      <c r="P69" s="88">
        <f t="shared" si="7"/>
        <v>52025.019077683995</v>
      </c>
      <c r="Q69" s="88"/>
    </row>
    <row r="70" spans="2:17" s="4" customFormat="1" x14ac:dyDescent="0.2">
      <c r="B70" s="4" t="s">
        <v>209</v>
      </c>
      <c r="C70" s="4">
        <v>41</v>
      </c>
      <c r="D70" s="88">
        <f t="shared" ref="D70:O70" si="10">IFERROR(D18/D48,0)</f>
        <v>13656.148666016175</v>
      </c>
      <c r="E70" s="88">
        <f t="shared" si="10"/>
        <v>12567.404733539832</v>
      </c>
      <c r="F70" s="88">
        <f t="shared" si="10"/>
        <v>17258.582170864887</v>
      </c>
      <c r="G70" s="88">
        <f t="shared" si="10"/>
        <v>12385.367505331766</v>
      </c>
      <c r="H70" s="88">
        <f t="shared" si="10"/>
        <v>12351.429662524306</v>
      </c>
      <c r="I70" s="88">
        <f t="shared" si="10"/>
        <v>11326.097024498447</v>
      </c>
      <c r="J70" s="88">
        <f t="shared" si="10"/>
        <v>8969.2527034726263</v>
      </c>
      <c r="K70" s="88">
        <f t="shared" si="10"/>
        <v>9041.0784373913993</v>
      </c>
      <c r="L70" s="88">
        <f t="shared" si="10"/>
        <v>8176.6948749205058</v>
      </c>
      <c r="M70" s="88">
        <f t="shared" si="10"/>
        <v>9902.5112991437745</v>
      </c>
      <c r="N70" s="88">
        <f t="shared" si="10"/>
        <v>15752.613862161586</v>
      </c>
      <c r="O70" s="88">
        <f t="shared" si="10"/>
        <v>11945.602200846677</v>
      </c>
      <c r="P70" s="88">
        <f t="shared" si="7"/>
        <v>143332.78314071198</v>
      </c>
      <c r="Q70" s="88"/>
    </row>
    <row r="71" spans="2:17" s="4" customFormat="1" x14ac:dyDescent="0.2">
      <c r="B71" s="4" t="s">
        <v>214</v>
      </c>
      <c r="C71" s="87" t="s">
        <v>63</v>
      </c>
      <c r="D71" s="88">
        <f t="shared" ref="D71:O71" si="11">IFERROR(D23/D54,0)</f>
        <v>19325.849506172839</v>
      </c>
      <c r="E71" s="88">
        <f t="shared" si="11"/>
        <v>17845.397160493827</v>
      </c>
      <c r="F71" s="88">
        <f t="shared" si="11"/>
        <v>20481.274320987657</v>
      </c>
      <c r="G71" s="88">
        <f t="shared" si="11"/>
        <v>15146.350759493667</v>
      </c>
      <c r="H71" s="88">
        <f t="shared" si="11"/>
        <v>15316.160253164559</v>
      </c>
      <c r="I71" s="88">
        <f t="shared" si="11"/>
        <v>14106.794487179486</v>
      </c>
      <c r="J71" s="88">
        <f t="shared" si="11"/>
        <v>13332.163376623375</v>
      </c>
      <c r="K71" s="88">
        <f t="shared" si="11"/>
        <v>13633.357142857143</v>
      </c>
      <c r="L71" s="88">
        <f t="shared" si="11"/>
        <v>13627.002727272727</v>
      </c>
      <c r="M71" s="88">
        <f t="shared" si="11"/>
        <v>13944.434675324677</v>
      </c>
      <c r="N71" s="88">
        <f t="shared" si="11"/>
        <v>17310.627662337662</v>
      </c>
      <c r="O71" s="88">
        <f t="shared" si="11"/>
        <v>18963.988181818186</v>
      </c>
      <c r="P71" s="88">
        <f t="shared" si="7"/>
        <v>193033.40025372579</v>
      </c>
      <c r="Q71" s="88"/>
    </row>
    <row r="72" spans="2:17" s="4" customFormat="1" x14ac:dyDescent="0.2">
      <c r="B72" s="4" t="s">
        <v>215</v>
      </c>
      <c r="C72" s="87" t="s">
        <v>101</v>
      </c>
      <c r="D72" s="88">
        <f t="shared" ref="D72:O72" si="12">IFERROR(D24/D55,0)</f>
        <v>65808.029615384614</v>
      </c>
      <c r="E72" s="88">
        <f t="shared" si="12"/>
        <v>67269.204230769217</v>
      </c>
      <c r="F72" s="88">
        <f t="shared" si="12"/>
        <v>75542.662692307698</v>
      </c>
      <c r="G72" s="88">
        <f t="shared" si="12"/>
        <v>66323.375</v>
      </c>
      <c r="H72" s="88">
        <f t="shared" si="12"/>
        <v>61793.981923076914</v>
      </c>
      <c r="I72" s="88">
        <f t="shared" si="12"/>
        <v>54811.746000000014</v>
      </c>
      <c r="J72" s="88">
        <f t="shared" si="12"/>
        <v>46537.074800000002</v>
      </c>
      <c r="K72" s="88">
        <f t="shared" si="12"/>
        <v>61690.903600000012</v>
      </c>
      <c r="L72" s="88">
        <f t="shared" si="12"/>
        <v>55889.82869565217</v>
      </c>
      <c r="M72" s="88">
        <f t="shared" si="12"/>
        <v>56765.040869565222</v>
      </c>
      <c r="N72" s="88">
        <f t="shared" si="12"/>
        <v>46261.760434782598</v>
      </c>
      <c r="O72" s="88">
        <f t="shared" si="12"/>
        <v>83824.636956521732</v>
      </c>
      <c r="P72" s="88">
        <f t="shared" si="7"/>
        <v>742518.24481806031</v>
      </c>
      <c r="Q72" s="88"/>
    </row>
    <row r="73" spans="2:17" s="4" customFormat="1" x14ac:dyDescent="0.2">
      <c r="B73" s="4" t="s">
        <v>216</v>
      </c>
      <c r="C73" s="87" t="s">
        <v>103</v>
      </c>
      <c r="D73" s="88">
        <f t="shared" ref="D73:O73" si="13">IFERROR(D26/D57,0)</f>
        <v>583281.88999999978</v>
      </c>
      <c r="E73" s="88">
        <f t="shared" si="13"/>
        <v>573624.50000000012</v>
      </c>
      <c r="F73" s="88">
        <f t="shared" si="13"/>
        <v>659037.94333333336</v>
      </c>
      <c r="G73" s="88">
        <f t="shared" si="13"/>
        <v>540388.84666666668</v>
      </c>
      <c r="H73" s="88">
        <f t="shared" si="13"/>
        <v>467154.47666666657</v>
      </c>
      <c r="I73" s="88">
        <f t="shared" si="13"/>
        <v>384853.70333333331</v>
      </c>
      <c r="J73" s="88">
        <f t="shared" si="13"/>
        <v>351345.48666666675</v>
      </c>
      <c r="K73" s="88">
        <f t="shared" si="13"/>
        <v>345943.5633333333</v>
      </c>
      <c r="L73" s="88">
        <f t="shared" si="13"/>
        <v>352926.25999999995</v>
      </c>
      <c r="M73" s="88">
        <f t="shared" si="13"/>
        <v>425600.38666666672</v>
      </c>
      <c r="N73" s="88">
        <f t="shared" si="13"/>
        <v>607768.03</v>
      </c>
      <c r="O73" s="88">
        <f t="shared" si="13"/>
        <v>702704.33666666644</v>
      </c>
      <c r="P73" s="88">
        <f t="shared" si="7"/>
        <v>5994629.4233333338</v>
      </c>
      <c r="Q73" s="88"/>
    </row>
    <row r="74" spans="2:17" s="4" customFormat="1" x14ac:dyDescent="0.2">
      <c r="B74" s="4" t="s">
        <v>205</v>
      </c>
      <c r="C74" s="4">
        <v>85</v>
      </c>
      <c r="D74" s="88">
        <f t="shared" ref="D74:O74" si="14">IFERROR(D14/D44,0)</f>
        <v>101045.004753596</v>
      </c>
      <c r="E74" s="88">
        <f t="shared" si="14"/>
        <v>51772.550746080393</v>
      </c>
      <c r="F74" s="88">
        <f t="shared" si="14"/>
        <v>50556.392326091591</v>
      </c>
      <c r="G74" s="88">
        <f t="shared" si="14"/>
        <v>57033.954274611191</v>
      </c>
      <c r="H74" s="88">
        <f t="shared" si="14"/>
        <v>44919.376749135998</v>
      </c>
      <c r="I74" s="88">
        <f t="shared" si="14"/>
        <v>31420.562490510365</v>
      </c>
      <c r="J74" s="88">
        <f t="shared" si="14"/>
        <v>108871.55932702</v>
      </c>
      <c r="K74" s="88">
        <f t="shared" si="14"/>
        <v>7325.8665639674045</v>
      </c>
      <c r="L74" s="88">
        <f t="shared" si="14"/>
        <v>26473.131749369648</v>
      </c>
      <c r="M74" s="88">
        <f t="shared" si="14"/>
        <v>40466.589717168084</v>
      </c>
      <c r="N74" s="88">
        <f t="shared" si="14"/>
        <v>63255.235321008709</v>
      </c>
      <c r="O74" s="88">
        <f t="shared" si="14"/>
        <v>96308.789536032855</v>
      </c>
      <c r="P74" s="88">
        <f t="shared" si="7"/>
        <v>679449.01355459227</v>
      </c>
      <c r="Q74" s="88"/>
    </row>
    <row r="75" spans="2:17" s="4" customFormat="1" x14ac:dyDescent="0.2">
      <c r="B75" s="4" t="s">
        <v>206</v>
      </c>
      <c r="C75" s="4">
        <v>86</v>
      </c>
      <c r="D75" s="88">
        <f t="shared" ref="D75:O75" si="15">IFERROR(D15/D45,0)</f>
        <v>7831.7072002524073</v>
      </c>
      <c r="E75" s="88">
        <f t="shared" si="15"/>
        <v>6817.0518088267027</v>
      </c>
      <c r="F75" s="88">
        <f t="shared" si="15"/>
        <v>7243.7922448368545</v>
      </c>
      <c r="G75" s="88">
        <f t="shared" si="15"/>
        <v>5993.0791650122746</v>
      </c>
      <c r="H75" s="88">
        <f t="shared" si="15"/>
        <v>4819.9861981986905</v>
      </c>
      <c r="I75" s="88">
        <f t="shared" si="15"/>
        <v>2480.590398140183</v>
      </c>
      <c r="J75" s="88">
        <f t="shared" si="15"/>
        <v>1260.532466526093</v>
      </c>
      <c r="K75" s="88">
        <f t="shared" si="15"/>
        <v>1171.825002385772</v>
      </c>
      <c r="L75" s="88">
        <f t="shared" si="15"/>
        <v>1445.1889636267449</v>
      </c>
      <c r="M75" s="88">
        <f t="shared" si="15"/>
        <v>2715.7139327331452</v>
      </c>
      <c r="N75" s="88">
        <f t="shared" si="15"/>
        <v>6484.7693778962448</v>
      </c>
      <c r="O75" s="88">
        <f t="shared" si="15"/>
        <v>8461.8894595331149</v>
      </c>
      <c r="P75" s="88">
        <f t="shared" si="7"/>
        <v>56726.126217968224</v>
      </c>
      <c r="Q75" s="88"/>
    </row>
    <row r="76" spans="2:17" s="4" customFormat="1" x14ac:dyDescent="0.2">
      <c r="B76" s="4" t="s">
        <v>230</v>
      </c>
      <c r="C76" s="4">
        <v>87</v>
      </c>
      <c r="D76" s="88">
        <f t="shared" ref="D76:O76" si="16">IFERROR(D16/D46,0)</f>
        <v>955487.96262500004</v>
      </c>
      <c r="E76" s="88">
        <f t="shared" si="16"/>
        <v>635040.82262500003</v>
      </c>
      <c r="F76" s="88">
        <f t="shared" si="16"/>
        <v>1037531.2903749999</v>
      </c>
      <c r="G76" s="88">
        <f t="shared" si="16"/>
        <v>85987.472124999913</v>
      </c>
      <c r="H76" s="88">
        <f t="shared" si="16"/>
        <v>505437.90825000004</v>
      </c>
      <c r="I76" s="88">
        <f t="shared" si="16"/>
        <v>386322.54112499993</v>
      </c>
      <c r="J76" s="88">
        <f t="shared" si="16"/>
        <v>199530.189625</v>
      </c>
      <c r="K76" s="88">
        <f t="shared" si="16"/>
        <v>303986.73325000005</v>
      </c>
      <c r="L76" s="88">
        <f t="shared" si="16"/>
        <v>234043.67612500003</v>
      </c>
      <c r="M76" s="88">
        <f t="shared" si="16"/>
        <v>241946.74100000001</v>
      </c>
      <c r="N76" s="88">
        <f t="shared" si="16"/>
        <v>1072522.1155000001</v>
      </c>
      <c r="O76" s="88">
        <f t="shared" si="16"/>
        <v>-153801.27287500002</v>
      </c>
      <c r="P76" s="88">
        <f t="shared" si="7"/>
        <v>5504036.1797500011</v>
      </c>
      <c r="Q76" s="88"/>
    </row>
    <row r="77" spans="2:17" s="4" customFormat="1" x14ac:dyDescent="0.2">
      <c r="B77" s="4" t="s">
        <v>208</v>
      </c>
      <c r="C77" s="4">
        <v>31</v>
      </c>
      <c r="D77" s="88">
        <f t="shared" ref="D77:O77" si="17">IFERROR(D17/D47,0)</f>
        <v>942.90424001216888</v>
      </c>
      <c r="E77" s="88">
        <f t="shared" si="17"/>
        <v>835.6305538230572</v>
      </c>
      <c r="F77" s="88">
        <f t="shared" si="17"/>
        <v>665.06455200716846</v>
      </c>
      <c r="G77" s="88">
        <f t="shared" si="17"/>
        <v>603.48331246326404</v>
      </c>
      <c r="H77" s="88">
        <f t="shared" si="17"/>
        <v>328.97772439973465</v>
      </c>
      <c r="I77" s="88">
        <f t="shared" si="17"/>
        <v>304.71267496843524</v>
      </c>
      <c r="J77" s="88">
        <f t="shared" si="17"/>
        <v>109.66594671152839</v>
      </c>
      <c r="K77" s="88">
        <f t="shared" si="17"/>
        <v>198.75397316953556</v>
      </c>
      <c r="L77" s="88">
        <f t="shared" si="17"/>
        <v>215.14535968689839</v>
      </c>
      <c r="M77" s="88">
        <f t="shared" si="17"/>
        <v>263.82476012069628</v>
      </c>
      <c r="N77" s="88">
        <f t="shared" si="17"/>
        <v>827.8403799734208</v>
      </c>
      <c r="O77" s="88">
        <f t="shared" si="17"/>
        <v>989.21932206925374</v>
      </c>
      <c r="P77" s="88">
        <f t="shared" si="7"/>
        <v>6285.2227994051609</v>
      </c>
      <c r="Q77" s="88"/>
    </row>
    <row r="78" spans="2:17" s="45" customFormat="1" x14ac:dyDescent="0.2">
      <c r="B78" s="45" t="s">
        <v>221</v>
      </c>
      <c r="C78" s="144" t="s">
        <v>222</v>
      </c>
      <c r="D78" s="50">
        <f t="shared" ref="D78:O78" si="18">IFERROR(D31/D63,0)</f>
        <v>423378.91444444447</v>
      </c>
      <c r="E78" s="50">
        <f t="shared" si="18"/>
        <v>166281.41111111114</v>
      </c>
      <c r="F78" s="50">
        <f t="shared" si="18"/>
        <v>577995.94777777779</v>
      </c>
      <c r="G78" s="50">
        <f t="shared" si="18"/>
        <v>298862.12533333327</v>
      </c>
      <c r="H78" s="50">
        <f t="shared" si="18"/>
        <v>305052.34466666664</v>
      </c>
      <c r="I78" s="50">
        <f t="shared" si="18"/>
        <v>208667.48333333328</v>
      </c>
      <c r="J78" s="50">
        <f t="shared" si="18"/>
        <v>186181.99333333335</v>
      </c>
      <c r="K78" s="50">
        <f t="shared" si="18"/>
        <v>180407.01555555555</v>
      </c>
      <c r="L78" s="50">
        <f t="shared" si="18"/>
        <v>189635.14777777783</v>
      </c>
      <c r="M78" s="50">
        <f t="shared" si="18"/>
        <v>246260.83888888886</v>
      </c>
      <c r="N78" s="50">
        <f t="shared" si="18"/>
        <v>183158.2977777778</v>
      </c>
      <c r="O78" s="50">
        <f t="shared" si="18"/>
        <v>681388.33</v>
      </c>
      <c r="P78" s="88">
        <f t="shared" si="7"/>
        <v>3647269.8499999996</v>
      </c>
      <c r="Q78" s="50"/>
    </row>
    <row r="79" spans="2:17" s="4" customFormat="1" x14ac:dyDescent="0.2">
      <c r="C79" s="87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 s="4" customFormat="1" x14ac:dyDescent="0.2">
      <c r="B80" s="52" t="s">
        <v>233</v>
      </c>
      <c r="C80" s="87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23" s="4" customFormat="1" x14ac:dyDescent="0.2">
      <c r="B81" s="4" t="s">
        <v>234</v>
      </c>
      <c r="C81" s="87"/>
      <c r="D81" s="224">
        <v>744.375</v>
      </c>
      <c r="E81" s="224">
        <v>643.29166666666697</v>
      </c>
      <c r="F81" s="224">
        <v>576.33333333333405</v>
      </c>
      <c r="G81" s="224">
        <v>553.79166666666697</v>
      </c>
      <c r="H81" s="224">
        <v>394.875</v>
      </c>
      <c r="I81" s="224">
        <v>166.333333333333</v>
      </c>
      <c r="J81" s="224">
        <v>31.875</v>
      </c>
      <c r="K81" s="224">
        <v>10.5416666666667</v>
      </c>
      <c r="L81" s="224">
        <v>52.7916666666667</v>
      </c>
      <c r="M81" s="224">
        <v>255.333333333333</v>
      </c>
      <c r="N81" s="224">
        <v>692.08333333333303</v>
      </c>
      <c r="O81" s="224">
        <v>815</v>
      </c>
      <c r="P81" s="88">
        <f>SUM(D81:O81)</f>
        <v>4936.625</v>
      </c>
      <c r="Q81" s="88"/>
    </row>
    <row r="82" spans="2:23" s="4" customFormat="1" x14ac:dyDescent="0.2">
      <c r="B82" s="4" t="s">
        <v>235</v>
      </c>
      <c r="C82" s="87"/>
      <c r="D82" s="224">
        <v>707.73611111111097</v>
      </c>
      <c r="E82" s="224">
        <v>620.9375</v>
      </c>
      <c r="F82" s="224">
        <v>587.82986111111097</v>
      </c>
      <c r="G82" s="224">
        <v>445.17500000000001</v>
      </c>
      <c r="H82" s="224">
        <v>280.65555555555602</v>
      </c>
      <c r="I82" s="224">
        <v>154.04722222222199</v>
      </c>
      <c r="J82" s="224">
        <v>53.3541666666667</v>
      </c>
      <c r="K82" s="224">
        <v>44.404166666666697</v>
      </c>
      <c r="L82" s="224">
        <v>135.31805555555599</v>
      </c>
      <c r="M82" s="224">
        <v>386.91250000000002</v>
      </c>
      <c r="N82" s="224">
        <v>580.37916666666695</v>
      </c>
      <c r="O82" s="224">
        <v>741.23055555555595</v>
      </c>
      <c r="P82" s="88">
        <f>SUM(D82:O82)</f>
        <v>4737.9798611111119</v>
      </c>
      <c r="Q82" s="88"/>
    </row>
    <row r="83" spans="2:23" s="4" customFormat="1" x14ac:dyDescent="0.2">
      <c r="B83" s="4" t="s">
        <v>236</v>
      </c>
      <c r="C83" s="87"/>
      <c r="D83" s="92">
        <f t="shared" ref="D83:P83" si="19">D81-D82</f>
        <v>36.638888888889028</v>
      </c>
      <c r="E83" s="92">
        <f t="shared" si="19"/>
        <v>22.35416666666697</v>
      </c>
      <c r="F83" s="92">
        <f t="shared" si="19"/>
        <v>-11.496527777776919</v>
      </c>
      <c r="G83" s="92">
        <f t="shared" si="19"/>
        <v>108.61666666666696</v>
      </c>
      <c r="H83" s="92">
        <f t="shared" si="19"/>
        <v>114.21944444444398</v>
      </c>
      <c r="I83" s="92">
        <f t="shared" si="19"/>
        <v>12.286111111111012</v>
      </c>
      <c r="J83" s="92">
        <f t="shared" si="19"/>
        <v>-21.4791666666667</v>
      </c>
      <c r="K83" s="92">
        <f t="shared" si="19"/>
        <v>-33.862499999999997</v>
      </c>
      <c r="L83" s="92">
        <f t="shared" si="19"/>
        <v>-82.526388888889286</v>
      </c>
      <c r="M83" s="92">
        <f t="shared" si="19"/>
        <v>-131.57916666666702</v>
      </c>
      <c r="N83" s="92">
        <f t="shared" si="19"/>
        <v>111.70416666666608</v>
      </c>
      <c r="O83" s="92">
        <f t="shared" si="19"/>
        <v>73.769444444444048</v>
      </c>
      <c r="P83" s="92">
        <f t="shared" si="19"/>
        <v>198.64513888888814</v>
      </c>
      <c r="Q83" s="42"/>
    </row>
    <row r="84" spans="2:23" s="4" customFormat="1" x14ac:dyDescent="0.2">
      <c r="C84" s="87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23" s="4" customFormat="1" x14ac:dyDescent="0.2">
      <c r="B85" s="52" t="s">
        <v>237</v>
      </c>
      <c r="C85" s="87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23" s="4" customFormat="1" x14ac:dyDescent="0.2">
      <c r="B86" s="4" t="s">
        <v>55</v>
      </c>
      <c r="C86" s="87">
        <v>23</v>
      </c>
      <c r="D86" s="225">
        <v>0.149283</v>
      </c>
      <c r="E86" s="225">
        <v>0.13245100000000001</v>
      </c>
      <c r="F86" s="225">
        <v>0.13011200000000001</v>
      </c>
      <c r="G86" s="225">
        <v>0.102386</v>
      </c>
      <c r="H86" s="225">
        <v>7.5924000000000005E-2</v>
      </c>
      <c r="I86" s="225">
        <v>4.4643000000000002E-2</v>
      </c>
      <c r="J86" s="225">
        <v>0</v>
      </c>
      <c r="K86" s="225">
        <v>0</v>
      </c>
      <c r="L86" s="225">
        <v>6.9582000000000005E-2</v>
      </c>
      <c r="M86" s="225">
        <v>0.10345699999999999</v>
      </c>
      <c r="N86" s="225">
        <v>0.132573</v>
      </c>
      <c r="O86" s="225">
        <v>0.13778899999999999</v>
      </c>
      <c r="P86" s="88"/>
      <c r="Q86" s="88"/>
      <c r="R86" s="93"/>
      <c r="S86" s="93"/>
      <c r="T86" s="93"/>
      <c r="U86" s="93"/>
      <c r="V86" s="93"/>
      <c r="W86" s="93"/>
    </row>
    <row r="87" spans="2:23" s="4" customFormat="1" x14ac:dyDescent="0.2">
      <c r="B87" s="4" t="s">
        <v>202</v>
      </c>
      <c r="C87" s="4">
        <v>31</v>
      </c>
      <c r="D87" s="225">
        <v>0.58853599999999995</v>
      </c>
      <c r="E87" s="225">
        <v>0.51550099999999999</v>
      </c>
      <c r="F87" s="225">
        <v>0.50259500000000001</v>
      </c>
      <c r="G87" s="225">
        <v>0.34961399999999998</v>
      </c>
      <c r="H87" s="225">
        <v>0.20785100000000001</v>
      </c>
      <c r="I87" s="225">
        <v>0</v>
      </c>
      <c r="J87" s="225">
        <v>0</v>
      </c>
      <c r="K87" s="225">
        <v>0</v>
      </c>
      <c r="L87" s="225">
        <v>0</v>
      </c>
      <c r="M87" s="225">
        <v>0.32377400000000001</v>
      </c>
      <c r="N87" s="225">
        <v>0.47609800000000002</v>
      </c>
      <c r="O87" s="225">
        <v>0.53524700000000003</v>
      </c>
      <c r="P87" s="88"/>
      <c r="Q87" s="88"/>
      <c r="R87" s="93"/>
      <c r="S87" s="93"/>
      <c r="T87" s="93"/>
      <c r="U87" s="93"/>
      <c r="V87" s="93"/>
      <c r="W87" s="93"/>
    </row>
    <row r="88" spans="2:23" s="4" customFormat="1" x14ac:dyDescent="0.2">
      <c r="B88" s="4" t="s">
        <v>203</v>
      </c>
      <c r="C88" s="4">
        <v>41</v>
      </c>
      <c r="D88" s="225">
        <v>5.1220359999999996</v>
      </c>
      <c r="E88" s="225">
        <v>4.5974069999999996</v>
      </c>
      <c r="F88" s="225">
        <v>4.6937040000000003</v>
      </c>
      <c r="G88" s="225">
        <v>3.5982630000000002</v>
      </c>
      <c r="H88" s="225">
        <v>2.62649</v>
      </c>
      <c r="I88" s="225">
        <v>0</v>
      </c>
      <c r="J88" s="225">
        <v>0</v>
      </c>
      <c r="K88" s="225">
        <v>0</v>
      </c>
      <c r="L88" s="225">
        <v>0</v>
      </c>
      <c r="M88" s="225">
        <v>3.3531439999999999</v>
      </c>
      <c r="N88" s="225">
        <v>4.2875569999999996</v>
      </c>
      <c r="O88" s="225">
        <v>4.6163699999999999</v>
      </c>
      <c r="P88" s="88"/>
      <c r="Q88" s="88"/>
      <c r="R88" s="93"/>
      <c r="S88" s="93"/>
      <c r="T88" s="93"/>
      <c r="U88" s="93"/>
      <c r="V88" s="93"/>
      <c r="W88" s="93"/>
    </row>
    <row r="89" spans="2:23" s="4" customFormat="1" x14ac:dyDescent="0.2">
      <c r="B89" s="4" t="s">
        <v>214</v>
      </c>
      <c r="C89" s="87" t="s">
        <v>63</v>
      </c>
      <c r="D89" s="225">
        <v>6.9783090000000003</v>
      </c>
      <c r="E89" s="225">
        <v>5.5706889999999998</v>
      </c>
      <c r="F89" s="225">
        <v>6.9531429999999999</v>
      </c>
      <c r="G89" s="225">
        <v>3.9353229999999999</v>
      </c>
      <c r="H89" s="225">
        <v>2.9699080000000002</v>
      </c>
      <c r="I89" s="225">
        <v>0</v>
      </c>
      <c r="J89" s="225">
        <v>0</v>
      </c>
      <c r="K89" s="225">
        <v>0</v>
      </c>
      <c r="L89" s="225">
        <v>0</v>
      </c>
      <c r="M89" s="225">
        <v>5.6044159999999996</v>
      </c>
      <c r="N89" s="225">
        <v>5.3690230000000003</v>
      </c>
      <c r="O89" s="225">
        <v>6.1808509999999997</v>
      </c>
      <c r="P89" s="88"/>
      <c r="Q89" s="88"/>
      <c r="R89" s="93"/>
      <c r="S89" s="93"/>
      <c r="T89" s="93"/>
      <c r="U89" s="93"/>
      <c r="V89" s="93"/>
      <c r="W89" s="93"/>
    </row>
    <row r="90" spans="2:23" s="4" customFormat="1" x14ac:dyDescent="0.2">
      <c r="B90" s="4" t="s">
        <v>215</v>
      </c>
      <c r="C90" s="87" t="s">
        <v>101</v>
      </c>
      <c r="D90" s="225">
        <v>23.42332</v>
      </c>
      <c r="E90" s="225">
        <v>15.430630000000001</v>
      </c>
      <c r="F90" s="225">
        <v>22.48217</v>
      </c>
      <c r="G90" s="225">
        <v>13.309049999999999</v>
      </c>
      <c r="H90" s="225">
        <v>14.7532</v>
      </c>
      <c r="I90" s="225">
        <v>0</v>
      </c>
      <c r="J90" s="225">
        <v>0</v>
      </c>
      <c r="K90" s="225">
        <v>0</v>
      </c>
      <c r="L90" s="225">
        <v>0</v>
      </c>
      <c r="M90" s="225">
        <v>19.07685</v>
      </c>
      <c r="N90" s="225">
        <v>19.29881</v>
      </c>
      <c r="O90" s="225">
        <v>22.42773</v>
      </c>
      <c r="P90" s="88"/>
      <c r="Q90" s="88"/>
      <c r="R90" s="93"/>
      <c r="S90" s="93"/>
      <c r="T90" s="93"/>
      <c r="U90" s="93"/>
      <c r="V90" s="93"/>
      <c r="W90" s="93"/>
    </row>
    <row r="91" spans="2:23" s="4" customFormat="1" x14ac:dyDescent="0.2">
      <c r="B91" s="4" t="s">
        <v>216</v>
      </c>
      <c r="C91" s="87" t="s">
        <v>103</v>
      </c>
      <c r="D91" s="225">
        <v>454.10969999999998</v>
      </c>
      <c r="E91" s="225">
        <v>423.38839999999999</v>
      </c>
      <c r="F91" s="225">
        <v>407.06580000000002</v>
      </c>
      <c r="G91" s="225">
        <v>322.51260000000002</v>
      </c>
      <c r="H91" s="225">
        <v>281.7919</v>
      </c>
      <c r="I91" s="225">
        <v>0</v>
      </c>
      <c r="J91" s="225">
        <v>0</v>
      </c>
      <c r="K91" s="225">
        <v>0</v>
      </c>
      <c r="L91" s="225">
        <v>0</v>
      </c>
      <c r="M91" s="225">
        <v>320.51589999999999</v>
      </c>
      <c r="N91" s="225">
        <v>356.75049999999999</v>
      </c>
      <c r="O91" s="225">
        <v>427.12049999999999</v>
      </c>
      <c r="P91" s="88"/>
      <c r="Q91" s="88"/>
      <c r="R91" s="93"/>
      <c r="S91" s="93"/>
      <c r="T91" s="93"/>
      <c r="U91" s="93"/>
      <c r="V91" s="93"/>
      <c r="W91" s="93"/>
    </row>
    <row r="92" spans="2:23" s="4" customFormat="1" x14ac:dyDescent="0.2">
      <c r="B92" s="4" t="s">
        <v>205</v>
      </c>
      <c r="C92" s="4">
        <v>85</v>
      </c>
      <c r="D92" s="225">
        <v>60.766739999999999</v>
      </c>
      <c r="E92" s="225">
        <v>53.09986</v>
      </c>
      <c r="F92" s="225">
        <v>59.804720000000003</v>
      </c>
      <c r="G92" s="225">
        <v>47.581699999999998</v>
      </c>
      <c r="H92" s="225">
        <v>36.206650000000003</v>
      </c>
      <c r="I92" s="225">
        <v>0</v>
      </c>
      <c r="J92" s="225">
        <v>0</v>
      </c>
      <c r="K92" s="225">
        <v>0</v>
      </c>
      <c r="L92" s="225">
        <v>0</v>
      </c>
      <c r="M92" s="225">
        <v>47.90014</v>
      </c>
      <c r="N92" s="225">
        <v>51.553069999999998</v>
      </c>
      <c r="O92" s="225">
        <v>55.601680000000002</v>
      </c>
      <c r="P92" s="88"/>
      <c r="Q92" s="88"/>
      <c r="R92" s="93"/>
      <c r="S92" s="93"/>
      <c r="T92" s="93"/>
      <c r="U92" s="93"/>
      <c r="V92" s="93"/>
      <c r="W92" s="93"/>
    </row>
    <row r="93" spans="2:23" s="4" customFormat="1" x14ac:dyDescent="0.2">
      <c r="B93" s="4" t="s">
        <v>206</v>
      </c>
      <c r="C93" s="4">
        <v>86</v>
      </c>
      <c r="D93" s="225">
        <v>6.7948700000000004</v>
      </c>
      <c r="E93" s="225">
        <v>6.0093329999999998</v>
      </c>
      <c r="F93" s="225">
        <v>6.5296120000000002</v>
      </c>
      <c r="G93" s="225">
        <v>5.586938</v>
      </c>
      <c r="H93" s="225">
        <v>4.160768</v>
      </c>
      <c r="I93" s="225">
        <v>0</v>
      </c>
      <c r="J93" s="225">
        <v>0</v>
      </c>
      <c r="K93" s="225">
        <v>0</v>
      </c>
      <c r="L93" s="225">
        <v>0</v>
      </c>
      <c r="M93" s="225">
        <v>4.8927880000000004</v>
      </c>
      <c r="N93" s="225">
        <v>5.8560040000000004</v>
      </c>
      <c r="O93" s="225">
        <v>6.0456789999999998</v>
      </c>
      <c r="P93" s="88"/>
      <c r="Q93" s="88"/>
      <c r="R93" s="93"/>
      <c r="S93" s="93"/>
      <c r="T93" s="93"/>
      <c r="U93" s="93"/>
      <c r="V93" s="93"/>
      <c r="W93" s="93"/>
    </row>
    <row r="94" spans="2:23" s="4" customFormat="1" x14ac:dyDescent="0.2">
      <c r="B94" s="4" t="s">
        <v>230</v>
      </c>
      <c r="C94" s="4">
        <v>87</v>
      </c>
      <c r="D94" s="225">
        <v>384.05599999999998</v>
      </c>
      <c r="E94" s="225">
        <v>364.4905</v>
      </c>
      <c r="F94" s="225">
        <v>391.28109999999998</v>
      </c>
      <c r="G94" s="225">
        <v>356.84899999999999</v>
      </c>
      <c r="H94" s="225">
        <v>292.66950000000003</v>
      </c>
      <c r="I94" s="225">
        <v>188.10249999999999</v>
      </c>
      <c r="J94" s="225">
        <v>0</v>
      </c>
      <c r="K94" s="225">
        <v>0</v>
      </c>
      <c r="L94" s="225">
        <v>0</v>
      </c>
      <c r="M94" s="225">
        <v>293.75959999999998</v>
      </c>
      <c r="N94" s="225">
        <v>339.65030000000002</v>
      </c>
      <c r="O94" s="225">
        <v>370.05290000000002</v>
      </c>
      <c r="P94" s="88"/>
      <c r="Q94" s="88"/>
      <c r="R94" s="94"/>
      <c r="S94" s="94"/>
      <c r="T94" s="93"/>
      <c r="U94" s="93"/>
      <c r="V94" s="93"/>
      <c r="W94" s="93"/>
    </row>
    <row r="95" spans="2:23" s="4" customFormat="1" x14ac:dyDescent="0.2">
      <c r="B95" s="4" t="s">
        <v>208</v>
      </c>
      <c r="C95" s="4">
        <v>31</v>
      </c>
      <c r="D95" s="225">
        <v>1.0952139999999999</v>
      </c>
      <c r="E95" s="225">
        <v>0.97720700000000005</v>
      </c>
      <c r="F95" s="225">
        <v>0.94183499999999998</v>
      </c>
      <c r="G95" s="225">
        <v>0.67150799999999999</v>
      </c>
      <c r="H95" s="225">
        <v>0.41473399999999999</v>
      </c>
      <c r="I95" s="225">
        <v>0</v>
      </c>
      <c r="J95" s="225">
        <v>0</v>
      </c>
      <c r="K95" s="225">
        <v>0</v>
      </c>
      <c r="L95" s="225">
        <v>0.37680200000000003</v>
      </c>
      <c r="M95" s="225">
        <v>0.64661100000000005</v>
      </c>
      <c r="N95" s="225">
        <v>0.89490599999999998</v>
      </c>
      <c r="O95" s="225">
        <v>0.98136299999999999</v>
      </c>
      <c r="P95" s="88"/>
      <c r="Q95" s="88"/>
      <c r="R95" s="93"/>
      <c r="S95" s="93"/>
      <c r="T95" s="93"/>
      <c r="U95" s="93"/>
      <c r="V95" s="93"/>
      <c r="W95" s="93"/>
    </row>
    <row r="96" spans="2:23" s="4" customFormat="1" x14ac:dyDescent="0.2">
      <c r="B96" s="4" t="s">
        <v>209</v>
      </c>
      <c r="C96" s="4">
        <v>41</v>
      </c>
      <c r="D96" s="225">
        <v>6.3264639999999996</v>
      </c>
      <c r="E96" s="225">
        <v>5.1070320000000002</v>
      </c>
      <c r="F96" s="225">
        <v>6.104838</v>
      </c>
      <c r="G96" s="225">
        <v>4.0105219999999999</v>
      </c>
      <c r="H96" s="225">
        <v>3.426396</v>
      </c>
      <c r="I96" s="225">
        <v>0</v>
      </c>
      <c r="J96" s="225">
        <v>0</v>
      </c>
      <c r="K96" s="225">
        <v>0</v>
      </c>
      <c r="L96" s="225">
        <v>0</v>
      </c>
      <c r="M96" s="225">
        <v>5.1129600000000002</v>
      </c>
      <c r="N96" s="225">
        <v>5.1278300000000003</v>
      </c>
      <c r="O96" s="225">
        <v>5.1055270000000004</v>
      </c>
      <c r="P96" s="88"/>
      <c r="Q96" s="88"/>
      <c r="R96" s="93"/>
      <c r="S96" s="93"/>
      <c r="T96" s="93"/>
      <c r="U96" s="93"/>
      <c r="V96" s="93"/>
      <c r="W96" s="93"/>
    </row>
    <row r="97" spans="2:23" s="45" customFormat="1" x14ac:dyDescent="0.2">
      <c r="B97" s="144"/>
      <c r="C97" s="144" t="s">
        <v>222</v>
      </c>
      <c r="D97" s="225">
        <v>343.0652</v>
      </c>
      <c r="E97" s="225">
        <v>326.72719999999998</v>
      </c>
      <c r="F97" s="225">
        <v>303.99880000000002</v>
      </c>
      <c r="G97" s="225">
        <v>229.44059999999999</v>
      </c>
      <c r="H97" s="225">
        <v>170.1515</v>
      </c>
      <c r="I97" s="225">
        <v>0</v>
      </c>
      <c r="J97" s="225">
        <v>0</v>
      </c>
      <c r="K97" s="225">
        <v>0</v>
      </c>
      <c r="L97" s="225">
        <v>193.4812</v>
      </c>
      <c r="M97" s="225">
        <v>303.23790000000002</v>
      </c>
      <c r="N97" s="225">
        <v>312.46460000000002</v>
      </c>
      <c r="O97" s="225">
        <v>322.76650000000001</v>
      </c>
      <c r="P97" s="50"/>
      <c r="Q97" s="50"/>
      <c r="R97" s="95"/>
      <c r="S97" s="95"/>
      <c r="T97" s="96"/>
      <c r="U97" s="96"/>
      <c r="V97" s="96"/>
      <c r="W97" s="96"/>
    </row>
    <row r="98" spans="2:23" s="4" customFormat="1" x14ac:dyDescent="0.2">
      <c r="C98" s="87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23" s="4" customFormat="1" x14ac:dyDescent="0.2">
      <c r="B99" s="52" t="s">
        <v>238</v>
      </c>
      <c r="C99" s="87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23" s="4" customFormat="1" x14ac:dyDescent="0.2">
      <c r="B100" s="4" t="s">
        <v>55</v>
      </c>
      <c r="C100" s="87">
        <v>23</v>
      </c>
      <c r="D100" s="88">
        <f t="shared" ref="D100:O100" si="20">IF(D67=0,0,D67+D86*(-D$83))</f>
        <v>117.38360960407829</v>
      </c>
      <c r="E100" s="88">
        <f t="shared" si="20"/>
        <v>97.76628306877619</v>
      </c>
      <c r="F100" s="88">
        <f t="shared" si="20"/>
        <v>86.690976550206216</v>
      </c>
      <c r="G100" s="88">
        <f t="shared" si="20"/>
        <v>63.885947288234938</v>
      </c>
      <c r="H100" s="88">
        <f t="shared" si="20"/>
        <v>41.543549550603458</v>
      </c>
      <c r="I100" s="88">
        <f t="shared" si="20"/>
        <v>25.557214160957137</v>
      </c>
      <c r="J100" s="88">
        <f t="shared" si="20"/>
        <v>17.029204142978266</v>
      </c>
      <c r="K100" s="88">
        <f t="shared" si="20"/>
        <v>15.237400312133847</v>
      </c>
      <c r="L100" s="88">
        <f t="shared" si="20"/>
        <v>23.492397640239538</v>
      </c>
      <c r="M100" s="88">
        <f t="shared" si="20"/>
        <v>52.303374231773887</v>
      </c>
      <c r="N100" s="88">
        <f t="shared" si="20"/>
        <v>88.3890353827274</v>
      </c>
      <c r="O100" s="88">
        <f t="shared" si="20"/>
        <v>118.35117663016041</v>
      </c>
      <c r="P100" s="88">
        <f t="shared" ref="P100:P111" si="21">SUM(D100:O100)</f>
        <v>747.63016856286959</v>
      </c>
      <c r="Q100" s="88"/>
    </row>
    <row r="101" spans="2:23" s="4" customFormat="1" x14ac:dyDescent="0.2">
      <c r="B101" s="4" t="s">
        <v>202</v>
      </c>
      <c r="C101" s="87">
        <v>31</v>
      </c>
      <c r="D101" s="88">
        <f t="shared" ref="D101:O101" si="22">IF(D68=0,0,D68+D87*(-D$83))</f>
        <v>588.11380453080119</v>
      </c>
      <c r="E101" s="88">
        <f t="shared" si="22"/>
        <v>499.32161114948002</v>
      </c>
      <c r="F101" s="88">
        <f t="shared" si="22"/>
        <v>446.99677038274308</v>
      </c>
      <c r="G101" s="88">
        <f t="shared" si="22"/>
        <v>360.14915343958955</v>
      </c>
      <c r="H101" s="88">
        <f t="shared" si="22"/>
        <v>243.64672052173512</v>
      </c>
      <c r="I101" s="88">
        <f t="shared" si="22"/>
        <v>215.59591303881638</v>
      </c>
      <c r="J101" s="88">
        <f t="shared" si="22"/>
        <v>167.99688055814059</v>
      </c>
      <c r="K101" s="88">
        <f t="shared" si="22"/>
        <v>109.13268195830473</v>
      </c>
      <c r="L101" s="88">
        <f t="shared" si="22"/>
        <v>142.9679639831154</v>
      </c>
      <c r="M101" s="88">
        <f t="shared" si="22"/>
        <v>268.96134702897632</v>
      </c>
      <c r="N101" s="88">
        <f t="shared" si="22"/>
        <v>450.46644424677351</v>
      </c>
      <c r="O101" s="88">
        <f t="shared" si="22"/>
        <v>595.10092107341495</v>
      </c>
      <c r="P101" s="88">
        <f t="shared" si="21"/>
        <v>4088.4502119118911</v>
      </c>
      <c r="Q101" s="88"/>
    </row>
    <row r="102" spans="2:23" s="4" customFormat="1" x14ac:dyDescent="0.2">
      <c r="B102" s="4" t="s">
        <v>203</v>
      </c>
      <c r="C102" s="4">
        <v>41</v>
      </c>
      <c r="D102" s="88">
        <f t="shared" ref="D102:O102" si="23">IF(D69=0,0,D69+D88*(-D$83))</f>
        <v>6612.293268970453</v>
      </c>
      <c r="E102" s="88">
        <f t="shared" si="23"/>
        <v>5852.7582281560035</v>
      </c>
      <c r="F102" s="88">
        <f t="shared" si="23"/>
        <v>5315.6812649988806</v>
      </c>
      <c r="G102" s="88">
        <f t="shared" si="23"/>
        <v>4864.3109574115724</v>
      </c>
      <c r="H102" s="88">
        <f t="shared" si="23"/>
        <v>3513.3355271363316</v>
      </c>
      <c r="I102" s="88">
        <f t="shared" si="23"/>
        <v>3192.3939049075152</v>
      </c>
      <c r="J102" s="88">
        <f t="shared" si="23"/>
        <v>1534.1983666732806</v>
      </c>
      <c r="K102" s="88">
        <f t="shared" si="23"/>
        <v>2067.4734354960801</v>
      </c>
      <c r="L102" s="88">
        <f t="shared" si="23"/>
        <v>2123.5167994172784</v>
      </c>
      <c r="M102" s="88">
        <f t="shared" si="23"/>
        <v>3658.5663173559901</v>
      </c>
      <c r="N102" s="88">
        <f t="shared" si="23"/>
        <v>5374.7359275388199</v>
      </c>
      <c r="O102" s="88">
        <f t="shared" si="23"/>
        <v>6610.1707676106671</v>
      </c>
      <c r="P102" s="88">
        <f t="shared" si="21"/>
        <v>50719.434765672879</v>
      </c>
      <c r="Q102" s="88"/>
    </row>
    <row r="103" spans="2:23" s="4" customFormat="1" x14ac:dyDescent="0.2">
      <c r="B103" s="4" t="s">
        <v>214</v>
      </c>
      <c r="C103" s="87" t="s">
        <v>63</v>
      </c>
      <c r="D103" s="88">
        <f t="shared" ref="D103:O103" si="24">IF(D71=0,0,D71+D89*(-D$83))</f>
        <v>19070.172018089506</v>
      </c>
      <c r="E103" s="88">
        <f t="shared" si="24"/>
        <v>17720.86905013966</v>
      </c>
      <c r="F103" s="88">
        <f t="shared" si="24"/>
        <v>20561.211322630013</v>
      </c>
      <c r="G103" s="88">
        <f t="shared" si="24"/>
        <v>14718.909092976999</v>
      </c>
      <c r="H103" s="88">
        <f t="shared" si="24"/>
        <v>14976.939011353448</v>
      </c>
      <c r="I103" s="88">
        <f t="shared" si="24"/>
        <v>14106.794487179486</v>
      </c>
      <c r="J103" s="88">
        <f t="shared" si="24"/>
        <v>13332.163376623375</v>
      </c>
      <c r="K103" s="88">
        <f t="shared" si="24"/>
        <v>13633.357142857143</v>
      </c>
      <c r="L103" s="88">
        <f t="shared" si="24"/>
        <v>13627.002727272727</v>
      </c>
      <c r="M103" s="88">
        <f t="shared" si="24"/>
        <v>14681.859062258012</v>
      </c>
      <c r="N103" s="88">
        <f t="shared" si="24"/>
        <v>16710.885422308496</v>
      </c>
      <c r="O103" s="88">
        <f t="shared" si="24"/>
        <v>18508.030237354298</v>
      </c>
      <c r="P103" s="88">
        <f t="shared" si="21"/>
        <v>191648.19295104317</v>
      </c>
      <c r="Q103" s="88"/>
    </row>
    <row r="104" spans="2:23" s="4" customFormat="1" x14ac:dyDescent="0.2">
      <c r="B104" s="4" t="s">
        <v>215</v>
      </c>
      <c r="C104" s="87" t="s">
        <v>101</v>
      </c>
      <c r="D104" s="88">
        <f t="shared" ref="D104:O104" si="25">IF(D72=0,0,D72+D90*(-D$83))</f>
        <v>64949.825196495724</v>
      </c>
      <c r="E104" s="88">
        <f t="shared" si="25"/>
        <v>66924.26535597755</v>
      </c>
      <c r="F104" s="88">
        <f t="shared" si="25"/>
        <v>75801.1295842174</v>
      </c>
      <c r="G104" s="88">
        <f t="shared" si="25"/>
        <v>64877.790352499993</v>
      </c>
      <c r="H104" s="88">
        <f t="shared" si="25"/>
        <v>60108.879615299142</v>
      </c>
      <c r="I104" s="88">
        <f t="shared" si="25"/>
        <v>54811.746000000014</v>
      </c>
      <c r="J104" s="88">
        <f t="shared" si="25"/>
        <v>46537.074800000002</v>
      </c>
      <c r="K104" s="88">
        <f t="shared" si="25"/>
        <v>61690.903600000012</v>
      </c>
      <c r="L104" s="88">
        <f t="shared" si="25"/>
        <v>55889.82869565217</v>
      </c>
      <c r="M104" s="88">
        <f t="shared" si="25"/>
        <v>59275.15689519023</v>
      </c>
      <c r="N104" s="88">
        <f t="shared" si="25"/>
        <v>44106.002946074273</v>
      </c>
      <c r="O104" s="88">
        <f t="shared" si="25"/>
        <v>82170.155774271741</v>
      </c>
      <c r="P104" s="88">
        <f t="shared" si="21"/>
        <v>737142.75881567819</v>
      </c>
      <c r="Q104" s="88"/>
    </row>
    <row r="105" spans="2:23" s="4" customFormat="1" x14ac:dyDescent="0.2">
      <c r="B105" s="4" t="s">
        <v>216</v>
      </c>
      <c r="C105" s="87" t="s">
        <v>103</v>
      </c>
      <c r="D105" s="88">
        <f t="shared" ref="D105:O105" si="26">IF(D73=0,0,D73+D91*(-D$83))</f>
        <v>566643.81515833305</v>
      </c>
      <c r="E105" s="88">
        <f t="shared" si="26"/>
        <v>564160.00514166662</v>
      </c>
      <c r="F105" s="88">
        <f t="shared" si="26"/>
        <v>663717.78661041637</v>
      </c>
      <c r="G105" s="88">
        <f t="shared" si="26"/>
        <v>505358.60309666657</v>
      </c>
      <c r="H105" s="88">
        <f t="shared" si="26"/>
        <v>434968.36239972227</v>
      </c>
      <c r="I105" s="88">
        <f t="shared" si="26"/>
        <v>384853.70333333331</v>
      </c>
      <c r="J105" s="88">
        <f t="shared" si="26"/>
        <v>351345.48666666675</v>
      </c>
      <c r="K105" s="88">
        <f t="shared" si="26"/>
        <v>345943.5633333333</v>
      </c>
      <c r="L105" s="88">
        <f t="shared" si="26"/>
        <v>352926.25999999995</v>
      </c>
      <c r="M105" s="88">
        <f t="shared" si="26"/>
        <v>467773.60169208352</v>
      </c>
      <c r="N105" s="88">
        <f t="shared" si="26"/>
        <v>567917.51268958359</v>
      </c>
      <c r="O105" s="88">
        <f t="shared" si="26"/>
        <v>671195.89467083325</v>
      </c>
      <c r="P105" s="88">
        <f t="shared" si="21"/>
        <v>5876804.5947926389</v>
      </c>
      <c r="Q105" s="88"/>
    </row>
    <row r="106" spans="2:23" s="4" customFormat="1" x14ac:dyDescent="0.2">
      <c r="B106" s="4" t="s">
        <v>205</v>
      </c>
      <c r="C106" s="4">
        <v>85</v>
      </c>
      <c r="D106" s="88">
        <f t="shared" ref="D106:O106" si="27">IF(D74=0,0,D74+D92*(-D$83))</f>
        <v>98818.578918596002</v>
      </c>
      <c r="E106" s="88">
        <f t="shared" si="27"/>
        <v>50585.547625663712</v>
      </c>
      <c r="F106" s="88">
        <f t="shared" si="27"/>
        <v>51243.938950813761</v>
      </c>
      <c r="G106" s="88">
        <f t="shared" si="27"/>
        <v>51865.788626277841</v>
      </c>
      <c r="H106" s="88">
        <f t="shared" si="27"/>
        <v>40783.873300941574</v>
      </c>
      <c r="I106" s="88">
        <f t="shared" si="27"/>
        <v>31420.562490510365</v>
      </c>
      <c r="J106" s="88">
        <f t="shared" si="27"/>
        <v>108871.55932702</v>
      </c>
      <c r="K106" s="88">
        <f t="shared" si="27"/>
        <v>7325.8665639674045</v>
      </c>
      <c r="L106" s="88">
        <f t="shared" si="27"/>
        <v>26473.131749369648</v>
      </c>
      <c r="M106" s="88">
        <f t="shared" si="27"/>
        <v>46769.250221584771</v>
      </c>
      <c r="N106" s="88">
        <f t="shared" si="27"/>
        <v>57496.542597550404</v>
      </c>
      <c r="O106" s="88">
        <f t="shared" si="27"/>
        <v>92207.084492255104</v>
      </c>
      <c r="P106" s="88">
        <f t="shared" si="21"/>
        <v>663861.72486455063</v>
      </c>
      <c r="Q106" s="88"/>
    </row>
    <row r="107" spans="2:23" s="4" customFormat="1" x14ac:dyDescent="0.2">
      <c r="B107" s="4" t="s">
        <v>206</v>
      </c>
      <c r="C107" s="4">
        <v>86</v>
      </c>
      <c r="D107" s="88">
        <f t="shared" ref="D107:O107" si="28">IF(D75=0,0,D75+D93*(-D$83))</f>
        <v>7582.7507133079616</v>
      </c>
      <c r="E107" s="88">
        <f t="shared" si="28"/>
        <v>6682.7181773892007</v>
      </c>
      <c r="F107" s="88">
        <f t="shared" si="28"/>
        <v>7318.8601105729604</v>
      </c>
      <c r="G107" s="88">
        <f t="shared" si="28"/>
        <v>5386.24458257894</v>
      </c>
      <c r="H107" s="88">
        <f t="shared" si="28"/>
        <v>4344.74558877647</v>
      </c>
      <c r="I107" s="88">
        <f t="shared" si="28"/>
        <v>2480.590398140183</v>
      </c>
      <c r="J107" s="88">
        <f t="shared" si="28"/>
        <v>1260.532466526093</v>
      </c>
      <c r="K107" s="88">
        <f t="shared" si="28"/>
        <v>1171.825002385772</v>
      </c>
      <c r="L107" s="88">
        <f t="shared" si="28"/>
        <v>1445.1889636267449</v>
      </c>
      <c r="M107" s="88">
        <f t="shared" si="28"/>
        <v>3359.5029004498138</v>
      </c>
      <c r="N107" s="88">
        <f t="shared" si="28"/>
        <v>5830.6293310795818</v>
      </c>
      <c r="O107" s="88">
        <f t="shared" si="28"/>
        <v>8015.903078413673</v>
      </c>
      <c r="P107" s="88">
        <f t="shared" si="21"/>
        <v>54879.491313247388</v>
      </c>
      <c r="Q107" s="88"/>
    </row>
    <row r="108" spans="2:23" s="4" customFormat="1" x14ac:dyDescent="0.2">
      <c r="B108" s="4" t="s">
        <v>230</v>
      </c>
      <c r="C108" s="4">
        <v>87</v>
      </c>
      <c r="D108" s="88">
        <f t="shared" ref="D108:O108" si="29">IF(D76=0,0,D76+D94*(-D$83))</f>
        <v>941416.57751388883</v>
      </c>
      <c r="E108" s="88">
        <f t="shared" si="29"/>
        <v>626892.94123958331</v>
      </c>
      <c r="F108" s="88">
        <f t="shared" si="29"/>
        <v>1042029.664410069</v>
      </c>
      <c r="G108" s="88">
        <f t="shared" si="29"/>
        <v>47227.723241666477</v>
      </c>
      <c r="H108" s="88">
        <f t="shared" si="29"/>
        <v>472009.36055416684</v>
      </c>
      <c r="I108" s="88">
        <f t="shared" si="29"/>
        <v>384011.49290972215</v>
      </c>
      <c r="J108" s="88">
        <f t="shared" si="29"/>
        <v>199530.189625</v>
      </c>
      <c r="K108" s="88">
        <f t="shared" si="29"/>
        <v>303986.73325000005</v>
      </c>
      <c r="L108" s="88">
        <f t="shared" si="29"/>
        <v>234043.67612500003</v>
      </c>
      <c r="M108" s="88">
        <f t="shared" si="29"/>
        <v>280599.38436833344</v>
      </c>
      <c r="N108" s="88">
        <f t="shared" si="29"/>
        <v>1034581.7617804169</v>
      </c>
      <c r="O108" s="88">
        <f t="shared" si="29"/>
        <v>-181099.86972305542</v>
      </c>
      <c r="P108" s="88">
        <f t="shared" si="21"/>
        <v>5385229.6352947913</v>
      </c>
      <c r="Q108" s="88"/>
    </row>
    <row r="109" spans="2:23" s="4" customFormat="1" x14ac:dyDescent="0.2">
      <c r="B109" s="4" t="s">
        <v>208</v>
      </c>
      <c r="C109" s="4">
        <v>31</v>
      </c>
      <c r="D109" s="88">
        <f t="shared" ref="D109:O109" si="30">IF(D77=0,0,D77+D95*(-D$83))</f>
        <v>902.77681595661318</v>
      </c>
      <c r="E109" s="88">
        <f t="shared" si="30"/>
        <v>813.78590567722358</v>
      </c>
      <c r="F109" s="88">
        <f t="shared" si="30"/>
        <v>675.89238424675102</v>
      </c>
      <c r="G109" s="88">
        <f t="shared" si="30"/>
        <v>530.54635186326391</v>
      </c>
      <c r="H109" s="88">
        <f t="shared" si="30"/>
        <v>281.60703732751261</v>
      </c>
      <c r="I109" s="88">
        <f t="shared" si="30"/>
        <v>304.71267496843524</v>
      </c>
      <c r="J109" s="88">
        <f t="shared" si="30"/>
        <v>109.66594671152839</v>
      </c>
      <c r="K109" s="88">
        <f t="shared" si="30"/>
        <v>198.75397316953556</v>
      </c>
      <c r="L109" s="88">
        <f t="shared" si="30"/>
        <v>246.24146807300966</v>
      </c>
      <c r="M109" s="88">
        <f t="shared" si="30"/>
        <v>348.90529665819651</v>
      </c>
      <c r="N109" s="88">
        <f t="shared" si="30"/>
        <v>727.87565099842129</v>
      </c>
      <c r="O109" s="88">
        <f t="shared" si="30"/>
        <v>916.82471876092075</v>
      </c>
      <c r="P109" s="88">
        <f t="shared" si="21"/>
        <v>6057.5882244114109</v>
      </c>
      <c r="Q109" s="88"/>
    </row>
    <row r="110" spans="2:23" s="4" customFormat="1" x14ac:dyDescent="0.2">
      <c r="B110" s="4" t="s">
        <v>209</v>
      </c>
      <c r="C110" s="4">
        <v>41</v>
      </c>
      <c r="D110" s="88">
        <f t="shared" ref="D110:O110" si="31">IF(D70=0,0,D70+D96*(-D$83))</f>
        <v>13424.354054460618</v>
      </c>
      <c r="E110" s="88">
        <f t="shared" si="31"/>
        <v>12453.24128903983</v>
      </c>
      <c r="F110" s="88">
        <f t="shared" si="31"/>
        <v>17328.766610510716</v>
      </c>
      <c r="G110" s="88">
        <f t="shared" si="31"/>
        <v>11949.757974098431</v>
      </c>
      <c r="H110" s="88">
        <f t="shared" si="31"/>
        <v>11960.068614957641</v>
      </c>
      <c r="I110" s="88">
        <f t="shared" si="31"/>
        <v>11326.097024498447</v>
      </c>
      <c r="J110" s="88">
        <f t="shared" si="31"/>
        <v>8969.2527034726263</v>
      </c>
      <c r="K110" s="88">
        <f t="shared" si="31"/>
        <v>9041.0784373913993</v>
      </c>
      <c r="L110" s="88">
        <f t="shared" si="31"/>
        <v>8176.6948749205058</v>
      </c>
      <c r="M110" s="88">
        <f t="shared" si="31"/>
        <v>10575.270315143776</v>
      </c>
      <c r="N110" s="88">
        <f t="shared" si="31"/>
        <v>15179.813885203255</v>
      </c>
      <c r="O110" s="88">
        <f t="shared" si="31"/>
        <v>11568.970310460569</v>
      </c>
      <c r="P110" s="88">
        <f t="shared" si="21"/>
        <v>141953.3660941578</v>
      </c>
      <c r="Q110" s="88"/>
    </row>
    <row r="111" spans="2:23" s="45" customFormat="1" x14ac:dyDescent="0.2">
      <c r="B111" s="45" t="s">
        <v>221</v>
      </c>
      <c r="C111" s="144" t="s">
        <v>222</v>
      </c>
      <c r="D111" s="50">
        <f t="shared" ref="D111:O111" si="32">IF(D78=0,0,D78+D97*(-D$83))</f>
        <v>410809.38669999997</v>
      </c>
      <c r="E111" s="50">
        <f t="shared" si="32"/>
        <v>158977.69682777772</v>
      </c>
      <c r="F111" s="50">
        <f t="shared" si="32"/>
        <v>581490.8784263886</v>
      </c>
      <c r="G111" s="50">
        <f t="shared" si="32"/>
        <v>273941.05216333322</v>
      </c>
      <c r="H111" s="50">
        <f t="shared" si="32"/>
        <v>285617.73486527783</v>
      </c>
      <c r="I111" s="50">
        <f t="shared" si="32"/>
        <v>208667.48333333328</v>
      </c>
      <c r="J111" s="50">
        <f t="shared" si="32"/>
        <v>186181.99333333335</v>
      </c>
      <c r="K111" s="50">
        <f t="shared" si="32"/>
        <v>180407.01555555555</v>
      </c>
      <c r="L111" s="50">
        <f t="shared" si="32"/>
        <v>205602.45253166679</v>
      </c>
      <c r="M111" s="50">
        <f t="shared" si="32"/>
        <v>286160.62907263899</v>
      </c>
      <c r="N111" s="50">
        <f t="shared" si="32"/>
        <v>148254.70002194465</v>
      </c>
      <c r="O111" s="50">
        <f t="shared" si="32"/>
        <v>657578.02460972231</v>
      </c>
      <c r="P111" s="88">
        <f t="shared" si="21"/>
        <v>3583689.0474409717</v>
      </c>
      <c r="Q111" s="50"/>
    </row>
    <row r="112" spans="2:23" s="4" customFormat="1" x14ac:dyDescent="0.2">
      <c r="C112" s="87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</row>
    <row r="113" spans="2:17" s="4" customFormat="1" x14ac:dyDescent="0.2">
      <c r="B113" s="52" t="s">
        <v>239</v>
      </c>
      <c r="C113" s="87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</row>
    <row r="114" spans="2:17" s="4" customFormat="1" x14ac:dyDescent="0.2">
      <c r="B114" s="4" t="s">
        <v>55</v>
      </c>
      <c r="C114" s="87">
        <v>23</v>
      </c>
      <c r="D114" s="88">
        <f t="shared" ref="D114:O114" si="33">D100*D37</f>
        <v>94753810.426556051</v>
      </c>
      <c r="E114" s="88">
        <f t="shared" si="33"/>
        <v>78988117.547190204</v>
      </c>
      <c r="F114" s="88">
        <f t="shared" si="33"/>
        <v>70108119.718846917</v>
      </c>
      <c r="G114" s="88">
        <f t="shared" si="33"/>
        <v>51697658.492690898</v>
      </c>
      <c r="H114" s="88">
        <f t="shared" si="33"/>
        <v>33628173.967627883</v>
      </c>
      <c r="I114" s="88">
        <f t="shared" si="33"/>
        <v>20697509.888251137</v>
      </c>
      <c r="J114" s="88">
        <f t="shared" si="33"/>
        <v>13791833.230969096</v>
      </c>
      <c r="K114" s="88">
        <f t="shared" si="33"/>
        <v>12345798.854900207</v>
      </c>
      <c r="L114" s="88">
        <f t="shared" si="33"/>
        <v>19044535.010217708</v>
      </c>
      <c r="M114" s="88">
        <f t="shared" si="33"/>
        <v>42429700.154422306</v>
      </c>
      <c r="N114" s="88">
        <f t="shared" si="33"/>
        <v>71789574.5378512</v>
      </c>
      <c r="O114" s="88">
        <f t="shared" si="33"/>
        <v>96209683.452660114</v>
      </c>
      <c r="P114" s="88">
        <f>SUM(D114:O114)</f>
        <v>605484515.28218365</v>
      </c>
      <c r="Q114" s="88"/>
    </row>
    <row r="115" spans="2:17" s="4" customFormat="1" x14ac:dyDescent="0.2">
      <c r="B115" s="4" t="s">
        <v>202</v>
      </c>
      <c r="C115" s="87">
        <v>31</v>
      </c>
      <c r="D115" s="88">
        <f t="shared" ref="D115:O115" si="34">D101*D40</f>
        <v>32733826.246379863</v>
      </c>
      <c r="E115" s="88">
        <f t="shared" si="34"/>
        <v>27830688.640638568</v>
      </c>
      <c r="F115" s="88">
        <f t="shared" si="34"/>
        <v>24924986.913312137</v>
      </c>
      <c r="G115" s="88">
        <f t="shared" si="34"/>
        <v>20085878.436479349</v>
      </c>
      <c r="H115" s="88">
        <f t="shared" si="34"/>
        <v>13594999.711671777</v>
      </c>
      <c r="I115" s="88">
        <f t="shared" si="34"/>
        <v>12017100.596870586</v>
      </c>
      <c r="J115" s="88">
        <f t="shared" si="34"/>
        <v>9349362.3968216404</v>
      </c>
      <c r="K115" s="88">
        <f t="shared" si="34"/>
        <v>6070068.9032028671</v>
      </c>
      <c r="L115" s="88">
        <f t="shared" si="34"/>
        <v>7944586.7905777395</v>
      </c>
      <c r="M115" s="88">
        <f t="shared" si="34"/>
        <v>14935692.561866084</v>
      </c>
      <c r="N115" s="88">
        <f t="shared" si="34"/>
        <v>25056295.028338283</v>
      </c>
      <c r="O115" s="88">
        <f t="shared" si="34"/>
        <v>33168544.936947856</v>
      </c>
      <c r="P115" s="88">
        <f>SUM(D115:O115)</f>
        <v>227712031.16310671</v>
      </c>
      <c r="Q115" s="88"/>
    </row>
    <row r="116" spans="2:17" s="4" customFormat="1" x14ac:dyDescent="0.2">
      <c r="B116" s="4" t="s">
        <v>203</v>
      </c>
      <c r="C116" s="4">
        <v>41</v>
      </c>
      <c r="D116" s="88">
        <f t="shared" ref="D116:O116" si="35">D102*D41</f>
        <v>7511565.1535504349</v>
      </c>
      <c r="E116" s="88">
        <f t="shared" si="35"/>
        <v>6607764.0395881282</v>
      </c>
      <c r="F116" s="88">
        <f t="shared" si="35"/>
        <v>6012035.5107137337</v>
      </c>
      <c r="G116" s="88">
        <f t="shared" si="35"/>
        <v>5520992.9366621347</v>
      </c>
      <c r="H116" s="88">
        <f t="shared" si="35"/>
        <v>3984122.4877726003</v>
      </c>
      <c r="I116" s="88">
        <f t="shared" si="35"/>
        <v>3578673.5674013244</v>
      </c>
      <c r="J116" s="88">
        <f t="shared" si="35"/>
        <v>1738246.7494408269</v>
      </c>
      <c r="K116" s="88">
        <f t="shared" si="35"/>
        <v>2348649.822723547</v>
      </c>
      <c r="L116" s="88">
        <f t="shared" si="35"/>
        <v>2454785.4201263739</v>
      </c>
      <c r="M116" s="88">
        <f t="shared" si="35"/>
        <v>4251254.0607676608</v>
      </c>
      <c r="N116" s="88">
        <f t="shared" si="35"/>
        <v>6250817.8837276474</v>
      </c>
      <c r="O116" s="88">
        <f t="shared" si="35"/>
        <v>7661187.9196607629</v>
      </c>
      <c r="P116" s="88">
        <f>SUM(D116:O116)</f>
        <v>57920095.552135162</v>
      </c>
      <c r="Q116" s="88"/>
    </row>
    <row r="117" spans="2:17" s="4" customFormat="1" x14ac:dyDescent="0.2">
      <c r="B117" s="4" t="s">
        <v>214</v>
      </c>
      <c r="C117" s="87" t="s">
        <v>63</v>
      </c>
      <c r="D117" s="88">
        <f t="shared" ref="D117:O117" si="36">D103*D54</f>
        <v>1544683.9334652501</v>
      </c>
      <c r="E117" s="88">
        <f t="shared" si="36"/>
        <v>1435390.3930613124</v>
      </c>
      <c r="F117" s="88">
        <f t="shared" si="36"/>
        <v>1665458.1171330311</v>
      </c>
      <c r="G117" s="88">
        <f t="shared" si="36"/>
        <v>1162793.818345183</v>
      </c>
      <c r="H117" s="88">
        <f t="shared" si="36"/>
        <v>1183178.1818969224</v>
      </c>
      <c r="I117" s="88">
        <f t="shared" si="36"/>
        <v>1100329.97</v>
      </c>
      <c r="J117" s="88">
        <f t="shared" si="36"/>
        <v>1026576.58</v>
      </c>
      <c r="K117" s="88">
        <f t="shared" si="36"/>
        <v>1049768.5</v>
      </c>
      <c r="L117" s="88">
        <f t="shared" si="36"/>
        <v>1049279.21</v>
      </c>
      <c r="M117" s="88">
        <f t="shared" si="36"/>
        <v>1130503.1477938669</v>
      </c>
      <c r="N117" s="88">
        <f t="shared" si="36"/>
        <v>1286738.1775177543</v>
      </c>
      <c r="O117" s="88">
        <f t="shared" si="36"/>
        <v>1425118.328276281</v>
      </c>
      <c r="P117" s="88">
        <f>P103*P59</f>
        <v>41204361.484474279</v>
      </c>
      <c r="Q117" s="88"/>
    </row>
    <row r="118" spans="2:17" s="4" customFormat="1" x14ac:dyDescent="0.2">
      <c r="B118" s="4" t="s">
        <v>215</v>
      </c>
      <c r="C118" s="87" t="s">
        <v>101</v>
      </c>
      <c r="D118" s="88">
        <f t="shared" ref="D118:O118" si="37">D104*D55</f>
        <v>1688695.4551088889</v>
      </c>
      <c r="E118" s="88">
        <f t="shared" si="37"/>
        <v>1740030.8992554164</v>
      </c>
      <c r="F118" s="88">
        <f t="shared" si="37"/>
        <v>1970829.3691896524</v>
      </c>
      <c r="G118" s="88">
        <f t="shared" si="37"/>
        <v>1686822.5491649997</v>
      </c>
      <c r="H118" s="88">
        <f t="shared" si="37"/>
        <v>1562830.8699977777</v>
      </c>
      <c r="I118" s="88">
        <f t="shared" si="37"/>
        <v>1370293.6500000004</v>
      </c>
      <c r="J118" s="88">
        <f t="shared" si="37"/>
        <v>1163426.8700000001</v>
      </c>
      <c r="K118" s="88">
        <f t="shared" si="37"/>
        <v>1542272.5900000003</v>
      </c>
      <c r="L118" s="88">
        <f t="shared" si="37"/>
        <v>1285466.0599999998</v>
      </c>
      <c r="M118" s="88">
        <f t="shared" si="37"/>
        <v>1363328.6085893754</v>
      </c>
      <c r="N118" s="88">
        <f t="shared" si="37"/>
        <v>1014438.0677597083</v>
      </c>
      <c r="O118" s="88">
        <f t="shared" si="37"/>
        <v>1889913.5828082501</v>
      </c>
      <c r="P118" s="88">
        <f>P104*P60</f>
        <v>541799927.72952342</v>
      </c>
      <c r="Q118" s="88"/>
    </row>
    <row r="119" spans="2:17" s="4" customFormat="1" x14ac:dyDescent="0.2">
      <c r="B119" s="4" t="s">
        <v>216</v>
      </c>
      <c r="C119" s="87" t="s">
        <v>103</v>
      </c>
      <c r="D119" s="88">
        <f t="shared" ref="D119:O119" si="38">D105*D57</f>
        <v>1699931.445474999</v>
      </c>
      <c r="E119" s="88">
        <f t="shared" si="38"/>
        <v>1692480.0154249999</v>
      </c>
      <c r="F119" s="88">
        <f t="shared" si="38"/>
        <v>1991153.3598312491</v>
      </c>
      <c r="G119" s="88">
        <f t="shared" si="38"/>
        <v>1516075.8092899998</v>
      </c>
      <c r="H119" s="88">
        <f t="shared" si="38"/>
        <v>1304905.0871991669</v>
      </c>
      <c r="I119" s="88">
        <f t="shared" si="38"/>
        <v>1154561.1099999999</v>
      </c>
      <c r="J119" s="88">
        <f t="shared" si="38"/>
        <v>1054036.4600000002</v>
      </c>
      <c r="K119" s="88">
        <f t="shared" si="38"/>
        <v>1037830.69</v>
      </c>
      <c r="L119" s="88">
        <f t="shared" si="38"/>
        <v>1058778.7799999998</v>
      </c>
      <c r="M119" s="88">
        <f t="shared" si="38"/>
        <v>1403320.8050762506</v>
      </c>
      <c r="N119" s="88">
        <f t="shared" si="38"/>
        <v>1703752.5380687509</v>
      </c>
      <c r="O119" s="88">
        <f t="shared" si="38"/>
        <v>2013587.6840124996</v>
      </c>
      <c r="P119" s="88">
        <f t="shared" ref="P119:P126" si="39">SUM(D119:O119)</f>
        <v>17630413.784377914</v>
      </c>
      <c r="Q119" s="88"/>
    </row>
    <row r="120" spans="2:17" s="4" customFormat="1" x14ac:dyDescent="0.2">
      <c r="B120" s="4" t="s">
        <v>205</v>
      </c>
      <c r="C120" s="4">
        <v>85</v>
      </c>
      <c r="D120" s="88">
        <f t="shared" ref="D120:O120" si="40">D106*D44</f>
        <v>2470464.4729649001</v>
      </c>
      <c r="E120" s="88">
        <f t="shared" si="40"/>
        <v>1264638.6906415927</v>
      </c>
      <c r="F120" s="88">
        <f t="shared" si="40"/>
        <v>1281098.4737703439</v>
      </c>
      <c r="G120" s="88">
        <f t="shared" si="40"/>
        <v>1296644.7156569459</v>
      </c>
      <c r="H120" s="88">
        <f t="shared" si="40"/>
        <v>1019596.8325235393</v>
      </c>
      <c r="I120" s="88">
        <f t="shared" si="40"/>
        <v>848355.18724377989</v>
      </c>
      <c r="J120" s="88">
        <f t="shared" si="40"/>
        <v>2939532.10182954</v>
      </c>
      <c r="K120" s="88">
        <f t="shared" si="40"/>
        <v>197798.39722711992</v>
      </c>
      <c r="L120" s="88">
        <f t="shared" si="40"/>
        <v>767720.82073171984</v>
      </c>
      <c r="M120" s="88">
        <f t="shared" si="40"/>
        <v>1356308.2564259584</v>
      </c>
      <c r="N120" s="88">
        <f t="shared" si="40"/>
        <v>1667399.7353289616</v>
      </c>
      <c r="O120" s="88">
        <f t="shared" si="40"/>
        <v>2674005.4502753979</v>
      </c>
      <c r="P120" s="88">
        <f t="shared" si="39"/>
        <v>17783563.134619799</v>
      </c>
      <c r="Q120" s="88"/>
    </row>
    <row r="121" spans="2:17" s="4" customFormat="1" x14ac:dyDescent="0.2">
      <c r="B121" s="4" t="s">
        <v>206</v>
      </c>
      <c r="C121" s="4">
        <v>86</v>
      </c>
      <c r="D121" s="88">
        <f t="shared" ref="D121:O121" si="41">D107*D45</f>
        <v>781023.32347072009</v>
      </c>
      <c r="E121" s="88">
        <f t="shared" si="41"/>
        <v>681637.25409369846</v>
      </c>
      <c r="F121" s="88">
        <f t="shared" si="41"/>
        <v>746523.73127844196</v>
      </c>
      <c r="G121" s="88">
        <f t="shared" si="41"/>
        <v>549396.94742305193</v>
      </c>
      <c r="H121" s="88">
        <f t="shared" si="41"/>
        <v>443164.05005519994</v>
      </c>
      <c r="I121" s="88">
        <f t="shared" si="41"/>
        <v>253020.22061029865</v>
      </c>
      <c r="J121" s="88">
        <f t="shared" si="41"/>
        <v>128574.31158566149</v>
      </c>
      <c r="K121" s="88">
        <f t="shared" si="41"/>
        <v>119526.15024334875</v>
      </c>
      <c r="L121" s="88">
        <f t="shared" si="41"/>
        <v>147409.27428992797</v>
      </c>
      <c r="M121" s="88">
        <f t="shared" si="41"/>
        <v>342669.29584588099</v>
      </c>
      <c r="N121" s="88">
        <f t="shared" si="41"/>
        <v>594724.19177011738</v>
      </c>
      <c r="O121" s="88">
        <f t="shared" si="41"/>
        <v>809606.21091978101</v>
      </c>
      <c r="P121" s="88">
        <f t="shared" si="39"/>
        <v>5597274.9615861289</v>
      </c>
      <c r="Q121" s="88"/>
    </row>
    <row r="122" spans="2:17" s="4" customFormat="1" x14ac:dyDescent="0.2">
      <c r="B122" s="4" t="s">
        <v>230</v>
      </c>
      <c r="C122" s="4">
        <v>87</v>
      </c>
      <c r="D122" s="88">
        <f t="shared" ref="D122:O122" si="42">D108*D46</f>
        <v>3765666.3100555553</v>
      </c>
      <c r="E122" s="88">
        <f t="shared" si="42"/>
        <v>2507571.7649583332</v>
      </c>
      <c r="F122" s="88">
        <f t="shared" si="42"/>
        <v>4168118.657640276</v>
      </c>
      <c r="G122" s="88">
        <f t="shared" si="42"/>
        <v>188910.89296666591</v>
      </c>
      <c r="H122" s="88">
        <f t="shared" si="42"/>
        <v>1888037.4422166673</v>
      </c>
      <c r="I122" s="88">
        <f t="shared" si="42"/>
        <v>1536045.9716388886</v>
      </c>
      <c r="J122" s="88">
        <f t="shared" si="42"/>
        <v>798120.7585</v>
      </c>
      <c r="K122" s="88">
        <f t="shared" si="42"/>
        <v>1215946.9330000002</v>
      </c>
      <c r="L122" s="88">
        <f t="shared" si="42"/>
        <v>936174.70450000011</v>
      </c>
      <c r="M122" s="88">
        <f t="shared" si="42"/>
        <v>1122397.5374733338</v>
      </c>
      <c r="N122" s="88">
        <f t="shared" si="42"/>
        <v>4138327.0471216678</v>
      </c>
      <c r="O122" s="88">
        <f t="shared" si="42"/>
        <v>-724399.4788922217</v>
      </c>
      <c r="P122" s="88">
        <f t="shared" si="39"/>
        <v>21540918.541179165</v>
      </c>
      <c r="Q122" s="88"/>
    </row>
    <row r="123" spans="2:17" s="4" customFormat="1" x14ac:dyDescent="0.2">
      <c r="B123" s="4" t="s">
        <v>208</v>
      </c>
      <c r="C123" s="4">
        <v>31</v>
      </c>
      <c r="D123" s="88">
        <f t="shared" ref="D123:O123" si="43">D109*D47</f>
        <v>1989720.1023683755</v>
      </c>
      <c r="E123" s="88">
        <f t="shared" si="43"/>
        <v>1792770.3502069234</v>
      </c>
      <c r="F123" s="88">
        <f t="shared" si="43"/>
        <v>1486287.3529586054</v>
      </c>
      <c r="G123" s="88">
        <f t="shared" si="43"/>
        <v>1164549.2423398644</v>
      </c>
      <c r="H123" s="88">
        <f t="shared" si="43"/>
        <v>618409.05397121771</v>
      </c>
      <c r="I123" s="88">
        <f t="shared" si="43"/>
        <v>668234.89620577847</v>
      </c>
      <c r="J123" s="88">
        <f t="shared" si="43"/>
        <v>239839.42545811259</v>
      </c>
      <c r="K123" s="88">
        <f t="shared" si="43"/>
        <v>433879.92342909612</v>
      </c>
      <c r="L123" s="88">
        <f t="shared" si="43"/>
        <v>538037.60773952608</v>
      </c>
      <c r="M123" s="88">
        <f t="shared" si="43"/>
        <v>762009.16790150118</v>
      </c>
      <c r="N123" s="88">
        <f t="shared" si="43"/>
        <v>1591136.1730825489</v>
      </c>
      <c r="O123" s="88">
        <f t="shared" si="43"/>
        <v>2013347.082398982</v>
      </c>
      <c r="P123" s="88">
        <f t="shared" si="39"/>
        <v>13298220.378060533</v>
      </c>
      <c r="Q123" s="88"/>
    </row>
    <row r="124" spans="2:17" s="4" customFormat="1" x14ac:dyDescent="0.2">
      <c r="B124" s="4" t="s">
        <v>209</v>
      </c>
      <c r="C124" s="4">
        <v>41</v>
      </c>
      <c r="D124" s="88">
        <f t="shared" ref="D124:O124" si="44">D110*D48</f>
        <v>912856.07570332207</v>
      </c>
      <c r="E124" s="88">
        <f t="shared" si="44"/>
        <v>834367.16636566864</v>
      </c>
      <c r="F124" s="88">
        <f t="shared" si="44"/>
        <v>1161027.362904218</v>
      </c>
      <c r="G124" s="88">
        <f t="shared" si="44"/>
        <v>788684.02629049646</v>
      </c>
      <c r="H124" s="88">
        <f t="shared" si="44"/>
        <v>789364.52858720429</v>
      </c>
      <c r="I124" s="88">
        <f t="shared" si="44"/>
        <v>758848.50064139592</v>
      </c>
      <c r="J124" s="88">
        <f t="shared" si="44"/>
        <v>609909.18383613857</v>
      </c>
      <c r="K124" s="88">
        <f t="shared" si="44"/>
        <v>614793.33374261518</v>
      </c>
      <c r="L124" s="88">
        <f t="shared" si="44"/>
        <v>556015.25149459438</v>
      </c>
      <c r="M124" s="88">
        <f t="shared" si="44"/>
        <v>719118.38142977678</v>
      </c>
      <c r="N124" s="88">
        <f t="shared" si="44"/>
        <v>1032227.3441938213</v>
      </c>
      <c r="O124" s="88">
        <f t="shared" si="44"/>
        <v>798258.95142177923</v>
      </c>
      <c r="P124" s="88">
        <f t="shared" si="39"/>
        <v>9575470.1066110302</v>
      </c>
      <c r="Q124" s="88"/>
    </row>
    <row r="125" spans="2:17" s="45" customFormat="1" x14ac:dyDescent="0.2">
      <c r="B125" s="45" t="s">
        <v>221</v>
      </c>
      <c r="C125" s="144" t="s">
        <v>222</v>
      </c>
      <c r="D125" s="50">
        <f t="shared" ref="D125:O125" si="45">D111*D63</f>
        <v>3697284.4802999999</v>
      </c>
      <c r="E125" s="50">
        <f t="shared" si="45"/>
        <v>1430799.2714499994</v>
      </c>
      <c r="F125" s="50">
        <f t="shared" si="45"/>
        <v>5233417.9058374977</v>
      </c>
      <c r="G125" s="50">
        <f t="shared" si="45"/>
        <v>2465469.469469999</v>
      </c>
      <c r="H125" s="50">
        <f t="shared" si="45"/>
        <v>2570559.6137875007</v>
      </c>
      <c r="I125" s="50">
        <f t="shared" si="45"/>
        <v>1878007.3499999996</v>
      </c>
      <c r="J125" s="50">
        <f t="shared" si="45"/>
        <v>1675637.9400000002</v>
      </c>
      <c r="K125" s="50">
        <f t="shared" si="45"/>
        <v>1623663.14</v>
      </c>
      <c r="L125" s="50">
        <f t="shared" si="45"/>
        <v>1850422.072785001</v>
      </c>
      <c r="M125" s="50">
        <f t="shared" si="45"/>
        <v>2575445.661653751</v>
      </c>
      <c r="N125" s="50">
        <f t="shared" si="45"/>
        <v>1334292.3001975019</v>
      </c>
      <c r="O125" s="50">
        <f t="shared" si="45"/>
        <v>5918202.2214875007</v>
      </c>
      <c r="P125" s="91">
        <f t="shared" si="39"/>
        <v>32253201.42696875</v>
      </c>
      <c r="Q125" s="50"/>
    </row>
    <row r="126" spans="2:17" s="4" customFormat="1" x14ac:dyDescent="0.2">
      <c r="B126" s="4" t="s">
        <v>240</v>
      </c>
      <c r="C126" s="87"/>
      <c r="D126" s="92">
        <f t="shared" ref="D126:O126" si="46">SUM(D114:D125)</f>
        <v>153549527.42539838</v>
      </c>
      <c r="E126" s="92">
        <f t="shared" si="46"/>
        <v>126806256.03287484</v>
      </c>
      <c r="F126" s="92">
        <f t="shared" si="46"/>
        <v>120749056.4734161</v>
      </c>
      <c r="G126" s="92">
        <f t="shared" si="46"/>
        <v>88123877.336779609</v>
      </c>
      <c r="H126" s="92">
        <f t="shared" si="46"/>
        <v>62587341.827307455</v>
      </c>
      <c r="I126" s="92">
        <f t="shared" si="46"/>
        <v>45860980.908863187</v>
      </c>
      <c r="J126" s="92">
        <f t="shared" si="46"/>
        <v>34515096.008441009</v>
      </c>
      <c r="K126" s="92">
        <f t="shared" si="46"/>
        <v>28599997.2384688</v>
      </c>
      <c r="L126" s="92">
        <f t="shared" si="46"/>
        <v>37633211.002462581</v>
      </c>
      <c r="M126" s="92">
        <f t="shared" si="46"/>
        <v>72391747.639245749</v>
      </c>
      <c r="N126" s="92">
        <f t="shared" si="46"/>
        <v>117459723.02495797</v>
      </c>
      <c r="O126" s="92">
        <f t="shared" si="46"/>
        <v>153857056.34197697</v>
      </c>
      <c r="P126" s="88">
        <f t="shared" si="39"/>
        <v>1042133871.2601926</v>
      </c>
      <c r="Q126" s="50"/>
    </row>
    <row r="127" spans="2:17" s="4" customFormat="1" x14ac:dyDescent="0.2">
      <c r="C127" s="87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</row>
    <row r="128" spans="2:17" s="4" customFormat="1" x14ac:dyDescent="0.2">
      <c r="B128" s="4" t="s">
        <v>244</v>
      </c>
      <c r="C128" s="4">
        <v>16</v>
      </c>
      <c r="D128" s="88">
        <f t="shared" ref="D128:O128" si="47">D8</f>
        <v>1041.8335</v>
      </c>
      <c r="E128" s="88">
        <f t="shared" si="47"/>
        <v>475</v>
      </c>
      <c r="F128" s="88">
        <f t="shared" si="47"/>
        <v>475.9495</v>
      </c>
      <c r="G128" s="88">
        <f t="shared" si="47"/>
        <v>456.63299999999998</v>
      </c>
      <c r="H128" s="88">
        <f t="shared" si="47"/>
        <v>1196.6834999999999</v>
      </c>
      <c r="I128" s="88">
        <f t="shared" si="47"/>
        <v>228.00000000000011</v>
      </c>
      <c r="J128" s="88">
        <f t="shared" si="47"/>
        <v>589</v>
      </c>
      <c r="K128" s="88">
        <f t="shared" si="47"/>
        <v>533.90050000000008</v>
      </c>
      <c r="L128" s="88">
        <f t="shared" si="47"/>
        <v>550.36649999999997</v>
      </c>
      <c r="M128" s="88">
        <f t="shared" si="47"/>
        <v>551</v>
      </c>
      <c r="N128" s="88">
        <f t="shared" si="47"/>
        <v>551</v>
      </c>
      <c r="O128" s="88">
        <f t="shared" si="47"/>
        <v>567.15050000000008</v>
      </c>
      <c r="P128" s="88">
        <f t="shared" ref="P128:P139" si="48">SUM(D128:O128)</f>
        <v>7216.5169999999989</v>
      </c>
      <c r="Q128" s="88"/>
    </row>
    <row r="129" spans="2:18" s="4" customFormat="1" x14ac:dyDescent="0.2">
      <c r="B129" s="4" t="str">
        <f t="shared" ref="B129:O129" si="49">B10</f>
        <v>Propane</v>
      </c>
      <c r="C129" s="87">
        <f t="shared" si="49"/>
        <v>53</v>
      </c>
      <c r="D129" s="88">
        <f t="shared" si="49"/>
        <v>0</v>
      </c>
      <c r="E129" s="88">
        <f t="shared" si="49"/>
        <v>0</v>
      </c>
      <c r="F129" s="88">
        <f t="shared" si="49"/>
        <v>0</v>
      </c>
      <c r="G129" s="88">
        <f t="shared" si="49"/>
        <v>0</v>
      </c>
      <c r="H129" s="88">
        <f t="shared" si="49"/>
        <v>0</v>
      </c>
      <c r="I129" s="88">
        <f t="shared" si="49"/>
        <v>0</v>
      </c>
      <c r="J129" s="88">
        <f t="shared" si="49"/>
        <v>0</v>
      </c>
      <c r="K129" s="88">
        <f t="shared" si="49"/>
        <v>0</v>
      </c>
      <c r="L129" s="88">
        <f t="shared" si="49"/>
        <v>0</v>
      </c>
      <c r="M129" s="88">
        <f t="shared" si="49"/>
        <v>0</v>
      </c>
      <c r="N129" s="88">
        <f t="shared" si="49"/>
        <v>0</v>
      </c>
      <c r="O129" s="88">
        <f t="shared" si="49"/>
        <v>0</v>
      </c>
      <c r="P129" s="88">
        <f t="shared" si="48"/>
        <v>0</v>
      </c>
      <c r="Q129" s="88"/>
    </row>
    <row r="130" spans="2:18" s="4" customFormat="1" x14ac:dyDescent="0.2">
      <c r="B130" s="4" t="s">
        <v>204</v>
      </c>
      <c r="C130" s="4">
        <v>50</v>
      </c>
      <c r="D130" s="88">
        <f t="shared" ref="D130:O130" si="50">D13</f>
        <v>0</v>
      </c>
      <c r="E130" s="88">
        <f t="shared" si="50"/>
        <v>0</v>
      </c>
      <c r="F130" s="88">
        <f t="shared" si="50"/>
        <v>0</v>
      </c>
      <c r="G130" s="88">
        <f t="shared" si="50"/>
        <v>0</v>
      </c>
      <c r="H130" s="88">
        <f t="shared" si="50"/>
        <v>0</v>
      </c>
      <c r="I130" s="88">
        <f t="shared" si="50"/>
        <v>0</v>
      </c>
      <c r="J130" s="88">
        <f t="shared" si="50"/>
        <v>0</v>
      </c>
      <c r="K130" s="88">
        <f t="shared" si="50"/>
        <v>0</v>
      </c>
      <c r="L130" s="88">
        <f t="shared" si="50"/>
        <v>0</v>
      </c>
      <c r="M130" s="88">
        <f t="shared" si="50"/>
        <v>0</v>
      </c>
      <c r="N130" s="88">
        <f t="shared" si="50"/>
        <v>0</v>
      </c>
      <c r="O130" s="88">
        <f t="shared" si="50"/>
        <v>0</v>
      </c>
      <c r="P130" s="88">
        <f t="shared" si="48"/>
        <v>0</v>
      </c>
      <c r="Q130" s="88"/>
    </row>
    <row r="131" spans="2:18" s="4" customFormat="1" x14ac:dyDescent="0.2">
      <c r="B131" s="4" t="s">
        <v>245</v>
      </c>
      <c r="C131" s="87" t="s">
        <v>59</v>
      </c>
      <c r="D131" s="88">
        <f t="shared" ref="D131:O131" si="51">D22</f>
        <v>6600.3399999999992</v>
      </c>
      <c r="E131" s="88">
        <f t="shared" si="51"/>
        <v>5481.23</v>
      </c>
      <c r="F131" s="88">
        <f t="shared" si="51"/>
        <v>4285.0499999999993</v>
      </c>
      <c r="G131" s="88">
        <f t="shared" si="51"/>
        <v>6266.7300000000005</v>
      </c>
      <c r="H131" s="88">
        <f t="shared" si="51"/>
        <v>5196.2200000000012</v>
      </c>
      <c r="I131" s="88">
        <f t="shared" si="51"/>
        <v>3401.4099999999994</v>
      </c>
      <c r="J131" s="88">
        <f t="shared" si="51"/>
        <v>0</v>
      </c>
      <c r="K131" s="88">
        <f t="shared" si="51"/>
        <v>95.45</v>
      </c>
      <c r="L131" s="88">
        <f t="shared" si="51"/>
        <v>219.42</v>
      </c>
      <c r="M131" s="88">
        <f t="shared" si="51"/>
        <v>15.4</v>
      </c>
      <c r="N131" s="88">
        <f t="shared" si="51"/>
        <v>1.0900000000000001</v>
      </c>
      <c r="O131" s="88">
        <f t="shared" si="51"/>
        <v>127.59</v>
      </c>
      <c r="P131" s="88">
        <f t="shared" si="48"/>
        <v>31689.93</v>
      </c>
      <c r="Q131" s="88"/>
    </row>
    <row r="132" spans="2:18" s="4" customFormat="1" x14ac:dyDescent="0.2">
      <c r="B132" s="4" t="s">
        <v>312</v>
      </c>
      <c r="C132" s="87" t="s">
        <v>66</v>
      </c>
      <c r="D132" s="88">
        <f t="shared" ref="D132:O132" si="52">D25</f>
        <v>69139.02</v>
      </c>
      <c r="E132" s="88">
        <f t="shared" si="52"/>
        <v>105498.33</v>
      </c>
      <c r="F132" s="88">
        <f t="shared" si="52"/>
        <v>63352.55</v>
      </c>
      <c r="G132" s="88">
        <f t="shared" si="52"/>
        <v>23377.360000000001</v>
      </c>
      <c r="H132" s="88">
        <f t="shared" si="52"/>
        <v>33986.400000000001</v>
      </c>
      <c r="I132" s="88">
        <f t="shared" si="52"/>
        <v>237249.48</v>
      </c>
      <c r="J132" s="88">
        <f t="shared" si="52"/>
        <v>106680.56</v>
      </c>
      <c r="K132" s="88">
        <f t="shared" si="52"/>
        <v>115476.28</v>
      </c>
      <c r="L132" s="88">
        <f t="shared" si="52"/>
        <v>144568.95000000001</v>
      </c>
      <c r="M132" s="88">
        <f t="shared" si="52"/>
        <v>138095.67999999999</v>
      </c>
      <c r="N132" s="88">
        <f t="shared" si="52"/>
        <v>162552.1</v>
      </c>
      <c r="O132" s="88">
        <f t="shared" si="52"/>
        <v>0</v>
      </c>
      <c r="P132" s="88">
        <f t="shared" si="48"/>
        <v>1199976.71</v>
      </c>
      <c r="Q132" s="88"/>
    </row>
    <row r="133" spans="2:18" s="4" customFormat="1" x14ac:dyDescent="0.2">
      <c r="B133" s="4" t="str">
        <f t="shared" ref="B133:O133" si="53">B19</f>
        <v>Interruptible with firm option - ind</v>
      </c>
      <c r="C133" s="87">
        <f t="shared" si="53"/>
        <v>85</v>
      </c>
      <c r="D133" s="88">
        <f t="shared" si="53"/>
        <v>177823.34316240001</v>
      </c>
      <c r="E133" s="88">
        <f t="shared" si="53"/>
        <v>338.34977760000766</v>
      </c>
      <c r="F133" s="88">
        <f t="shared" si="53"/>
        <v>178333.4365904</v>
      </c>
      <c r="G133" s="88">
        <f t="shared" si="53"/>
        <v>169216.8966104</v>
      </c>
      <c r="H133" s="88">
        <f t="shared" si="53"/>
        <v>235429.09864320001</v>
      </c>
      <c r="I133" s="88">
        <f t="shared" si="53"/>
        <v>249977.74891920001</v>
      </c>
      <c r="J133" s="88">
        <f t="shared" si="53"/>
        <v>254643.83428239997</v>
      </c>
      <c r="K133" s="88">
        <f t="shared" si="53"/>
        <v>328184.45963679999</v>
      </c>
      <c r="L133" s="88">
        <f t="shared" si="53"/>
        <v>289603.41091999994</v>
      </c>
      <c r="M133" s="88">
        <f t="shared" si="53"/>
        <v>279766.17789759999</v>
      </c>
      <c r="N133" s="88">
        <f t="shared" si="53"/>
        <v>457733.98754</v>
      </c>
      <c r="O133" s="88">
        <f t="shared" si="53"/>
        <v>467379.06836000003</v>
      </c>
      <c r="P133" s="88">
        <f t="shared" si="48"/>
        <v>3088429.8123399997</v>
      </c>
      <c r="Q133" s="88"/>
    </row>
    <row r="134" spans="2:18" s="4" customFormat="1" x14ac:dyDescent="0.2">
      <c r="B134" s="4" t="str">
        <f t="shared" ref="B134:O134" si="54">B20</f>
        <v>Limited interrupt w/ firm option - ind</v>
      </c>
      <c r="C134" s="87">
        <f t="shared" si="54"/>
        <v>86</v>
      </c>
      <c r="D134" s="88">
        <f t="shared" si="54"/>
        <v>15304.048999999999</v>
      </c>
      <c r="E134" s="88">
        <f t="shared" si="54"/>
        <v>23375.376000000004</v>
      </c>
      <c r="F134" s="88">
        <f t="shared" si="54"/>
        <v>15964.413999999997</v>
      </c>
      <c r="G134" s="88">
        <f t="shared" si="54"/>
        <v>11687.023000000001</v>
      </c>
      <c r="H134" s="88">
        <f t="shared" si="54"/>
        <v>9413.2749999999996</v>
      </c>
      <c r="I134" s="88">
        <f t="shared" si="54"/>
        <v>7889.835</v>
      </c>
      <c r="J134" s="88">
        <f t="shared" si="54"/>
        <v>32099.501</v>
      </c>
      <c r="K134" s="88">
        <f t="shared" si="54"/>
        <v>14971.103999999999</v>
      </c>
      <c r="L134" s="88">
        <f t="shared" si="54"/>
        <v>15152.795999999998</v>
      </c>
      <c r="M134" s="88">
        <f t="shared" si="54"/>
        <v>22255.497000000003</v>
      </c>
      <c r="N134" s="88">
        <f t="shared" si="54"/>
        <v>34898.038</v>
      </c>
      <c r="O134" s="88">
        <f t="shared" si="54"/>
        <v>41960.582000000002</v>
      </c>
      <c r="P134" s="88">
        <f t="shared" si="48"/>
        <v>244971.49</v>
      </c>
      <c r="Q134" s="88"/>
    </row>
    <row r="135" spans="2:18" s="4" customFormat="1" x14ac:dyDescent="0.2">
      <c r="B135" s="4" t="str">
        <f t="shared" ref="B135:O135" si="55">B21</f>
        <v>Non-excl interrupt w/ firm option - ind</v>
      </c>
      <c r="C135" s="87">
        <f t="shared" si="55"/>
        <v>87</v>
      </c>
      <c r="D135" s="88">
        <f t="shared" si="55"/>
        <v>0</v>
      </c>
      <c r="E135" s="88">
        <f t="shared" si="55"/>
        <v>0</v>
      </c>
      <c r="F135" s="88">
        <f t="shared" si="55"/>
        <v>0</v>
      </c>
      <c r="G135" s="88">
        <f t="shared" si="55"/>
        <v>0</v>
      </c>
      <c r="H135" s="88">
        <f t="shared" si="55"/>
        <v>0</v>
      </c>
      <c r="I135" s="88">
        <f t="shared" si="55"/>
        <v>0</v>
      </c>
      <c r="J135" s="88">
        <f t="shared" si="55"/>
        <v>0</v>
      </c>
      <c r="K135" s="88">
        <f t="shared" si="55"/>
        <v>0</v>
      </c>
      <c r="L135" s="88">
        <f t="shared" si="55"/>
        <v>0</v>
      </c>
      <c r="M135" s="88">
        <f t="shared" si="55"/>
        <v>0</v>
      </c>
      <c r="N135" s="88">
        <f t="shared" si="55"/>
        <v>0</v>
      </c>
      <c r="O135" s="88">
        <f t="shared" si="55"/>
        <v>0</v>
      </c>
      <c r="P135" s="88">
        <f t="shared" si="48"/>
        <v>0</v>
      </c>
      <c r="Q135" s="88"/>
    </row>
    <row r="136" spans="2:18" s="4" customFormat="1" x14ac:dyDescent="0.2">
      <c r="B136" s="4" t="s">
        <v>217</v>
      </c>
      <c r="C136" s="87" t="s">
        <v>63</v>
      </c>
      <c r="D136" s="88">
        <f t="shared" ref="D136:O136" si="56">D27</f>
        <v>511318.87999999989</v>
      </c>
      <c r="E136" s="88">
        <f t="shared" si="56"/>
        <v>492523.17000000004</v>
      </c>
      <c r="F136" s="88">
        <f t="shared" si="56"/>
        <v>783483.96</v>
      </c>
      <c r="G136" s="88">
        <f t="shared" si="56"/>
        <v>422939.38</v>
      </c>
      <c r="H136" s="88">
        <f t="shared" si="56"/>
        <v>720209.05000000016</v>
      </c>
      <c r="I136" s="88">
        <f t="shared" si="56"/>
        <v>538672.94999999972</v>
      </c>
      <c r="J136" s="88">
        <f t="shared" si="56"/>
        <v>487468.86</v>
      </c>
      <c r="K136" s="88">
        <f t="shared" si="56"/>
        <v>510689.2</v>
      </c>
      <c r="L136" s="88">
        <f t="shared" si="56"/>
        <v>434965.28</v>
      </c>
      <c r="M136" s="88">
        <f t="shared" si="56"/>
        <v>483581.12</v>
      </c>
      <c r="N136" s="88">
        <f t="shared" si="56"/>
        <v>457960.80999999994</v>
      </c>
      <c r="O136" s="88">
        <f t="shared" si="56"/>
        <v>593512.53</v>
      </c>
      <c r="P136" s="88">
        <f t="shared" si="48"/>
        <v>6437325.1899999995</v>
      </c>
      <c r="Q136" s="88"/>
    </row>
    <row r="137" spans="2:18" s="4" customFormat="1" x14ac:dyDescent="0.2">
      <c r="B137" s="4" t="s">
        <v>218</v>
      </c>
      <c r="C137" s="87" t="s">
        <v>101</v>
      </c>
      <c r="D137" s="88">
        <f t="shared" ref="D137:O137" si="57">D28</f>
        <v>4487934.9499999983</v>
      </c>
      <c r="E137" s="88">
        <f t="shared" si="57"/>
        <v>3009425.040000001</v>
      </c>
      <c r="F137" s="88">
        <f t="shared" si="57"/>
        <v>5787089.7800000003</v>
      </c>
      <c r="G137" s="88">
        <f t="shared" si="57"/>
        <v>3838916.34</v>
      </c>
      <c r="H137" s="88">
        <f t="shared" si="57"/>
        <v>4821700.75</v>
      </c>
      <c r="I137" s="88">
        <f t="shared" si="57"/>
        <v>4000540.2799999993</v>
      </c>
      <c r="J137" s="88">
        <f t="shared" si="57"/>
        <v>3709036.0279999999</v>
      </c>
      <c r="K137" s="88">
        <f t="shared" si="57"/>
        <v>3889654.162</v>
      </c>
      <c r="L137" s="88">
        <f t="shared" si="57"/>
        <v>3676197.8400000008</v>
      </c>
      <c r="M137" s="88">
        <f t="shared" si="57"/>
        <v>3868359.169999999</v>
      </c>
      <c r="N137" s="88">
        <f t="shared" si="57"/>
        <v>3029309.79</v>
      </c>
      <c r="O137" s="88">
        <f t="shared" si="57"/>
        <v>4469778</v>
      </c>
      <c r="P137" s="88">
        <f t="shared" si="48"/>
        <v>48587942.130000003</v>
      </c>
      <c r="Q137" s="88"/>
    </row>
    <row r="138" spans="2:18" s="4" customFormat="1" x14ac:dyDescent="0.2">
      <c r="B138" s="4" t="s">
        <v>219</v>
      </c>
      <c r="C138" s="87" t="s">
        <v>66</v>
      </c>
      <c r="D138" s="88">
        <f t="shared" ref="D138:O138" si="58">D29</f>
        <v>84199.92</v>
      </c>
      <c r="E138" s="88">
        <f t="shared" si="58"/>
        <v>99056.94</v>
      </c>
      <c r="F138" s="88">
        <f t="shared" si="58"/>
        <v>78808.31</v>
      </c>
      <c r="G138" s="88">
        <f t="shared" si="58"/>
        <v>72774.789999999994</v>
      </c>
      <c r="H138" s="88">
        <f t="shared" si="58"/>
        <v>84275.450000000012</v>
      </c>
      <c r="I138" s="88">
        <f t="shared" si="58"/>
        <v>48816.960000000006</v>
      </c>
      <c r="J138" s="88">
        <f t="shared" si="58"/>
        <v>46534.510000000009</v>
      </c>
      <c r="K138" s="88">
        <f t="shared" si="58"/>
        <v>36132.86</v>
      </c>
      <c r="L138" s="88">
        <f t="shared" si="58"/>
        <v>41387.839999999997</v>
      </c>
      <c r="M138" s="88">
        <f t="shared" si="58"/>
        <v>59670.759999999995</v>
      </c>
      <c r="N138" s="88">
        <f t="shared" si="58"/>
        <v>100398.66</v>
      </c>
      <c r="O138" s="88">
        <f t="shared" si="58"/>
        <v>42328.770000000004</v>
      </c>
      <c r="P138" s="88">
        <f t="shared" si="48"/>
        <v>794385.77</v>
      </c>
      <c r="Q138" s="88"/>
    </row>
    <row r="139" spans="2:18" s="4" customFormat="1" x14ac:dyDescent="0.2">
      <c r="B139" s="4" t="s">
        <v>220</v>
      </c>
      <c r="C139" s="87" t="s">
        <v>103</v>
      </c>
      <c r="D139" s="88">
        <f t="shared" ref="D139:O139" si="59">D30</f>
        <v>5791777.2200000007</v>
      </c>
      <c r="E139" s="88">
        <f t="shared" si="59"/>
        <v>6992290.7999999989</v>
      </c>
      <c r="F139" s="88">
        <f t="shared" si="59"/>
        <v>6035087.9000000004</v>
      </c>
      <c r="G139" s="88">
        <f t="shared" si="59"/>
        <v>7382391.3499999996</v>
      </c>
      <c r="H139" s="88">
        <f t="shared" si="59"/>
        <v>6698867.2299999995</v>
      </c>
      <c r="I139" s="88">
        <f t="shared" si="59"/>
        <v>5334231.5100000007</v>
      </c>
      <c r="J139" s="88">
        <f t="shared" si="59"/>
        <v>5003492.2399999993</v>
      </c>
      <c r="K139" s="88">
        <f t="shared" si="59"/>
        <v>6359563.1799999997</v>
      </c>
      <c r="L139" s="88">
        <f t="shared" si="59"/>
        <v>6573317.669999999</v>
      </c>
      <c r="M139" s="88">
        <f t="shared" si="59"/>
        <v>5846593.870000002</v>
      </c>
      <c r="N139" s="88">
        <f t="shared" si="59"/>
        <v>6913306.8499999996</v>
      </c>
      <c r="O139" s="88">
        <f t="shared" si="59"/>
        <v>8683169.8499999996</v>
      </c>
      <c r="P139" s="88">
        <f t="shared" si="48"/>
        <v>77614089.670000002</v>
      </c>
      <c r="Q139" s="88"/>
    </row>
    <row r="140" spans="2:18" s="4" customFormat="1" x14ac:dyDescent="0.2">
      <c r="B140" s="4" t="s">
        <v>246</v>
      </c>
      <c r="C140" s="87"/>
      <c r="D140" s="92">
        <f t="shared" ref="D140:P140" si="60">SUM(D128:D139)</f>
        <v>11145139.555662399</v>
      </c>
      <c r="E140" s="92">
        <f t="shared" si="60"/>
        <v>10728464.2357776</v>
      </c>
      <c r="F140" s="92">
        <f t="shared" si="60"/>
        <v>12946881.350090399</v>
      </c>
      <c r="G140" s="92">
        <f t="shared" si="60"/>
        <v>11928026.5026104</v>
      </c>
      <c r="H140" s="92">
        <f t="shared" si="60"/>
        <v>12610274.1571432</v>
      </c>
      <c r="I140" s="92">
        <f t="shared" si="60"/>
        <v>10421008.173919201</v>
      </c>
      <c r="J140" s="92">
        <f t="shared" si="60"/>
        <v>9640544.5332823992</v>
      </c>
      <c r="K140" s="92">
        <f t="shared" si="60"/>
        <v>11255300.596136801</v>
      </c>
      <c r="L140" s="92">
        <f t="shared" si="60"/>
        <v>11175963.573419999</v>
      </c>
      <c r="M140" s="92">
        <f t="shared" si="60"/>
        <v>10698888.6748976</v>
      </c>
      <c r="N140" s="92">
        <f t="shared" si="60"/>
        <v>11156712.325539999</v>
      </c>
      <c r="O140" s="92">
        <f t="shared" si="60"/>
        <v>14298823.540859999</v>
      </c>
      <c r="P140" s="92">
        <f t="shared" si="60"/>
        <v>138006027.21934</v>
      </c>
      <c r="Q140" s="50"/>
    </row>
    <row r="141" spans="2:18" s="4" customFormat="1" x14ac:dyDescent="0.2">
      <c r="C141" s="87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</row>
    <row r="142" spans="2:18" s="4" customFormat="1" x14ac:dyDescent="0.2">
      <c r="B142" s="4" t="s">
        <v>247</v>
      </c>
      <c r="C142" s="87"/>
      <c r="D142" s="92">
        <f t="shared" ref="D142:P142" si="61">D126+D140</f>
        <v>164694666.98106077</v>
      </c>
      <c r="E142" s="92">
        <f t="shared" si="61"/>
        <v>137534720.26865244</v>
      </c>
      <c r="F142" s="92">
        <f t="shared" si="61"/>
        <v>133695937.8235065</v>
      </c>
      <c r="G142" s="92">
        <f t="shared" si="61"/>
        <v>100051903.83939001</v>
      </c>
      <c r="H142" s="92">
        <f t="shared" si="61"/>
        <v>75197615.984450653</v>
      </c>
      <c r="I142" s="92">
        <f t="shared" si="61"/>
        <v>56281989.082782388</v>
      </c>
      <c r="J142" s="92">
        <f t="shared" si="61"/>
        <v>44155640.541723408</v>
      </c>
      <c r="K142" s="92">
        <f t="shared" si="61"/>
        <v>39855297.834605604</v>
      </c>
      <c r="L142" s="92">
        <f t="shared" si="61"/>
        <v>48809174.575882584</v>
      </c>
      <c r="M142" s="92">
        <f t="shared" si="61"/>
        <v>83090636.314143345</v>
      </c>
      <c r="N142" s="92">
        <f t="shared" si="61"/>
        <v>128616435.35049796</v>
      </c>
      <c r="O142" s="92">
        <f t="shared" si="61"/>
        <v>168155879.88283697</v>
      </c>
      <c r="P142" s="92">
        <f t="shared" si="61"/>
        <v>1180139898.4795327</v>
      </c>
      <c r="Q142" s="50"/>
      <c r="R142" s="88"/>
    </row>
    <row r="143" spans="2:18" s="4" customFormat="1" x14ac:dyDescent="0.2">
      <c r="C143" s="87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</row>
    <row r="144" spans="2:18" s="4" customFormat="1" x14ac:dyDescent="0.2">
      <c r="B144" s="52" t="s">
        <v>241</v>
      </c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</row>
    <row r="145" spans="2:17" s="4" customFormat="1" x14ac:dyDescent="0.2">
      <c r="B145" s="4" t="s">
        <v>55</v>
      </c>
      <c r="C145" s="87">
        <v>23</v>
      </c>
      <c r="D145" s="88">
        <f t="shared" ref="D145:O145" si="62">D114-D9</f>
        <v>-4415113.4988487661</v>
      </c>
      <c r="E145" s="88">
        <f t="shared" si="62"/>
        <v>-2392138.8572822064</v>
      </c>
      <c r="F145" s="88">
        <f t="shared" si="62"/>
        <v>1209702.1987819076</v>
      </c>
      <c r="G145" s="88">
        <f t="shared" si="62"/>
        <v>-8999172.6010419652</v>
      </c>
      <c r="H145" s="88">
        <f t="shared" si="62"/>
        <v>-7019704.1485427693</v>
      </c>
      <c r="I145" s="88">
        <f t="shared" si="62"/>
        <v>-444193.70192124695</v>
      </c>
      <c r="J145" s="88">
        <f t="shared" si="62"/>
        <v>0</v>
      </c>
      <c r="K145" s="88">
        <f t="shared" si="62"/>
        <v>0</v>
      </c>
      <c r="L145" s="88">
        <f t="shared" si="62"/>
        <v>4655140.3558460586</v>
      </c>
      <c r="M145" s="88">
        <f t="shared" si="62"/>
        <v>11043004.972214479</v>
      </c>
      <c r="N145" s="88">
        <f t="shared" si="62"/>
        <v>-12027834.459147438</v>
      </c>
      <c r="O145" s="88">
        <f t="shared" si="62"/>
        <v>-8262990.7548992336</v>
      </c>
      <c r="P145" s="88">
        <f t="shared" ref="P145:P157" si="63">SUM(D145:O145)</f>
        <v>-26653300.494841181</v>
      </c>
      <c r="Q145" s="88"/>
    </row>
    <row r="146" spans="2:17" s="4" customFormat="1" x14ac:dyDescent="0.2">
      <c r="B146" s="4" t="s">
        <v>202</v>
      </c>
      <c r="C146" s="87">
        <v>31</v>
      </c>
      <c r="D146" s="88">
        <f t="shared" ref="D146:O146" si="64">D115-D11</f>
        <v>-1200191.9991793372</v>
      </c>
      <c r="E146" s="88">
        <f t="shared" si="64"/>
        <v>-642290.62961044535</v>
      </c>
      <c r="F146" s="88">
        <f t="shared" si="64"/>
        <v>322192.487920966</v>
      </c>
      <c r="G146" s="88">
        <f t="shared" si="64"/>
        <v>-2117842.7840283066</v>
      </c>
      <c r="H146" s="88">
        <f t="shared" si="64"/>
        <v>-1324679.4354434982</v>
      </c>
      <c r="I146" s="88">
        <f t="shared" si="64"/>
        <v>0</v>
      </c>
      <c r="J146" s="88">
        <f t="shared" si="64"/>
        <v>0</v>
      </c>
      <c r="K146" s="88">
        <f t="shared" si="64"/>
        <v>0</v>
      </c>
      <c r="L146" s="88">
        <f t="shared" si="64"/>
        <v>0</v>
      </c>
      <c r="M146" s="88">
        <f t="shared" si="64"/>
        <v>2365726.8368188646</v>
      </c>
      <c r="N146" s="88">
        <f t="shared" si="64"/>
        <v>-2958149.6359945089</v>
      </c>
      <c r="O146" s="88">
        <f t="shared" si="64"/>
        <v>-2200728.9278198294</v>
      </c>
      <c r="P146" s="88">
        <f t="shared" si="63"/>
        <v>-7755964.087336095</v>
      </c>
      <c r="Q146" s="88"/>
    </row>
    <row r="147" spans="2:17" s="4" customFormat="1" x14ac:dyDescent="0.2">
      <c r="B147" s="4" t="s">
        <v>203</v>
      </c>
      <c r="C147" s="4">
        <v>41</v>
      </c>
      <c r="D147" s="88">
        <f t="shared" ref="D147:O147" si="65">D116-D12</f>
        <v>-213188.24416177813</v>
      </c>
      <c r="E147" s="88">
        <f t="shared" si="65"/>
        <v>-116028.68741081376</v>
      </c>
      <c r="F147" s="88">
        <f t="shared" si="65"/>
        <v>61030.22850924544</v>
      </c>
      <c r="G147" s="88">
        <f t="shared" si="65"/>
        <v>-443593.56278475095</v>
      </c>
      <c r="H147" s="88">
        <f t="shared" si="65"/>
        <v>-340195.72327649826</v>
      </c>
      <c r="I147" s="88">
        <f t="shared" si="65"/>
        <v>0</v>
      </c>
      <c r="J147" s="88">
        <f t="shared" si="65"/>
        <v>0</v>
      </c>
      <c r="K147" s="88">
        <f t="shared" si="65"/>
        <v>0</v>
      </c>
      <c r="L147" s="88">
        <f t="shared" si="65"/>
        <v>0</v>
      </c>
      <c r="M147" s="88">
        <f t="shared" si="65"/>
        <v>512678.92393713491</v>
      </c>
      <c r="N147" s="88">
        <f t="shared" si="65"/>
        <v>-557004.87274132669</v>
      </c>
      <c r="O147" s="88">
        <f t="shared" si="65"/>
        <v>-394694.031239748</v>
      </c>
      <c r="P147" s="88">
        <f t="shared" si="63"/>
        <v>-1490995.9691685354</v>
      </c>
      <c r="Q147" s="88"/>
    </row>
    <row r="148" spans="2:17" s="4" customFormat="1" x14ac:dyDescent="0.2">
      <c r="B148" s="4" t="s">
        <v>214</v>
      </c>
      <c r="C148" s="87" t="s">
        <v>63</v>
      </c>
      <c r="D148" s="88">
        <f t="shared" ref="D148:O148" si="66">D117-D23</f>
        <v>-20709.876534749987</v>
      </c>
      <c r="E148" s="88">
        <f t="shared" si="66"/>
        <v>-10086.776938687544</v>
      </c>
      <c r="F148" s="88">
        <f t="shared" si="66"/>
        <v>6474.8971330309287</v>
      </c>
      <c r="G148" s="88">
        <f t="shared" si="66"/>
        <v>-33767.891654816689</v>
      </c>
      <c r="H148" s="88">
        <f t="shared" si="66"/>
        <v>-26798.478103077738</v>
      </c>
      <c r="I148" s="88">
        <f t="shared" si="66"/>
        <v>0</v>
      </c>
      <c r="J148" s="88">
        <f t="shared" si="66"/>
        <v>0</v>
      </c>
      <c r="K148" s="88">
        <f t="shared" si="66"/>
        <v>0</v>
      </c>
      <c r="L148" s="88">
        <f t="shared" si="66"/>
        <v>0</v>
      </c>
      <c r="M148" s="88">
        <f t="shared" si="66"/>
        <v>56781.677793866722</v>
      </c>
      <c r="N148" s="88">
        <f t="shared" si="66"/>
        <v>-46180.152482245816</v>
      </c>
      <c r="O148" s="88">
        <f t="shared" si="66"/>
        <v>-35108.761723719304</v>
      </c>
      <c r="P148" s="88">
        <f t="shared" si="63"/>
        <v>-109395.36251039943</v>
      </c>
      <c r="Q148" s="88"/>
    </row>
    <row r="149" spans="2:17" s="4" customFormat="1" x14ac:dyDescent="0.2">
      <c r="B149" s="4" t="s">
        <v>215</v>
      </c>
      <c r="C149" s="87" t="s">
        <v>101</v>
      </c>
      <c r="D149" s="88">
        <f t="shared" ref="D149:O149" si="67">D118-D24</f>
        <v>-22313.314891111106</v>
      </c>
      <c r="E149" s="88">
        <f t="shared" si="67"/>
        <v>-8968.410744583467</v>
      </c>
      <c r="F149" s="88">
        <f t="shared" si="67"/>
        <v>6720.1391896521673</v>
      </c>
      <c r="G149" s="88">
        <f t="shared" si="67"/>
        <v>-37585.200835000258</v>
      </c>
      <c r="H149" s="88">
        <f t="shared" si="67"/>
        <v>-43812.660002222052</v>
      </c>
      <c r="I149" s="88">
        <f t="shared" si="67"/>
        <v>0</v>
      </c>
      <c r="J149" s="88">
        <f t="shared" si="67"/>
        <v>0</v>
      </c>
      <c r="K149" s="88">
        <f t="shared" si="67"/>
        <v>0</v>
      </c>
      <c r="L149" s="88">
        <f t="shared" si="67"/>
        <v>0</v>
      </c>
      <c r="M149" s="88">
        <f t="shared" si="67"/>
        <v>57732.668589375215</v>
      </c>
      <c r="N149" s="88">
        <f t="shared" si="67"/>
        <v>-49582.422240291489</v>
      </c>
      <c r="O149" s="88">
        <f t="shared" si="67"/>
        <v>-38053.067191749811</v>
      </c>
      <c r="P149" s="88">
        <f t="shared" si="63"/>
        <v>-135862.2681259308</v>
      </c>
      <c r="Q149" s="88"/>
    </row>
    <row r="150" spans="2:17" s="4" customFormat="1" x14ac:dyDescent="0.2">
      <c r="B150" s="4" t="s">
        <v>216</v>
      </c>
      <c r="C150" s="87" t="s">
        <v>103</v>
      </c>
      <c r="D150" s="88">
        <f t="shared" ref="D150:O150" si="68">D119-D26</f>
        <v>-49914.224525000202</v>
      </c>
      <c r="E150" s="88">
        <f t="shared" si="68"/>
        <v>-28393.484575000359</v>
      </c>
      <c r="F150" s="88">
        <f t="shared" si="68"/>
        <v>14039.529831249034</v>
      </c>
      <c r="G150" s="88">
        <f t="shared" si="68"/>
        <v>-105090.73071000027</v>
      </c>
      <c r="H150" s="88">
        <f t="shared" si="68"/>
        <v>-96558.342800832819</v>
      </c>
      <c r="I150" s="88">
        <f t="shared" si="68"/>
        <v>0</v>
      </c>
      <c r="J150" s="88">
        <f t="shared" si="68"/>
        <v>0</v>
      </c>
      <c r="K150" s="88">
        <f t="shared" si="68"/>
        <v>0</v>
      </c>
      <c r="L150" s="88">
        <f t="shared" si="68"/>
        <v>0</v>
      </c>
      <c r="M150" s="88">
        <f t="shared" si="68"/>
        <v>126519.64507625042</v>
      </c>
      <c r="N150" s="88">
        <f t="shared" si="68"/>
        <v>-119551.55193124921</v>
      </c>
      <c r="O150" s="88">
        <f t="shared" si="68"/>
        <v>-94525.325987499673</v>
      </c>
      <c r="P150" s="88">
        <f t="shared" si="63"/>
        <v>-353474.48562208307</v>
      </c>
      <c r="Q150" s="88"/>
    </row>
    <row r="151" spans="2:17" s="4" customFormat="1" x14ac:dyDescent="0.2">
      <c r="B151" s="4" t="s">
        <v>205</v>
      </c>
      <c r="C151" s="4">
        <v>85</v>
      </c>
      <c r="D151" s="88">
        <f t="shared" ref="D151:O151" si="69">D120-D14</f>
        <v>-55660.645874999929</v>
      </c>
      <c r="E151" s="88">
        <f t="shared" si="69"/>
        <v>-29675.078010417055</v>
      </c>
      <c r="F151" s="88">
        <f t="shared" si="69"/>
        <v>17188.665618054103</v>
      </c>
      <c r="G151" s="88">
        <f t="shared" si="69"/>
        <v>-129204.14120833389</v>
      </c>
      <c r="H151" s="88">
        <f t="shared" si="69"/>
        <v>-103387.58620486071</v>
      </c>
      <c r="I151" s="88">
        <f t="shared" si="69"/>
        <v>0</v>
      </c>
      <c r="J151" s="88">
        <f t="shared" si="69"/>
        <v>0</v>
      </c>
      <c r="K151" s="88">
        <f t="shared" si="69"/>
        <v>0</v>
      </c>
      <c r="L151" s="88">
        <f t="shared" si="69"/>
        <v>0</v>
      </c>
      <c r="M151" s="88">
        <f t="shared" si="69"/>
        <v>182777.15462808381</v>
      </c>
      <c r="N151" s="88">
        <f t="shared" si="69"/>
        <v>-167002.08898029104</v>
      </c>
      <c r="O151" s="88">
        <f t="shared" si="69"/>
        <v>-118949.44626955502</v>
      </c>
      <c r="P151" s="88">
        <f t="shared" si="63"/>
        <v>-403913.16630231973</v>
      </c>
      <c r="Q151" s="88"/>
    </row>
    <row r="152" spans="2:17" s="4" customFormat="1" x14ac:dyDescent="0.2">
      <c r="B152" s="4" t="s">
        <v>206</v>
      </c>
      <c r="C152" s="4">
        <v>86</v>
      </c>
      <c r="D152" s="88">
        <f t="shared" ref="D152:O152" si="70">D121-D15</f>
        <v>-25642.518155277823</v>
      </c>
      <c r="E152" s="88">
        <f t="shared" si="70"/>
        <v>-13702.030406625243</v>
      </c>
      <c r="F152" s="88">
        <f t="shared" si="70"/>
        <v>7656.9223050827859</v>
      </c>
      <c r="G152" s="88">
        <f t="shared" si="70"/>
        <v>-61897.12740820006</v>
      </c>
      <c r="H152" s="88">
        <f t="shared" si="70"/>
        <v>-48474.542161066493</v>
      </c>
      <c r="I152" s="88">
        <f t="shared" si="70"/>
        <v>0</v>
      </c>
      <c r="J152" s="88">
        <f t="shared" si="70"/>
        <v>0</v>
      </c>
      <c r="K152" s="88">
        <f t="shared" si="70"/>
        <v>0</v>
      </c>
      <c r="L152" s="88">
        <f t="shared" si="70"/>
        <v>0</v>
      </c>
      <c r="M152" s="88">
        <f t="shared" si="70"/>
        <v>65666.474707100191</v>
      </c>
      <c r="N152" s="88">
        <f t="shared" si="70"/>
        <v>-66722.284775299602</v>
      </c>
      <c r="O152" s="88">
        <f t="shared" si="70"/>
        <v>-45044.624493063544</v>
      </c>
      <c r="P152" s="88">
        <f t="shared" si="63"/>
        <v>-188159.73038734979</v>
      </c>
      <c r="Q152" s="88"/>
    </row>
    <row r="153" spans="2:17" s="4" customFormat="1" x14ac:dyDescent="0.2">
      <c r="B153" s="4" t="s">
        <v>230</v>
      </c>
      <c r="C153" s="4">
        <v>87</v>
      </c>
      <c r="D153" s="88">
        <f t="shared" ref="D153:O153" si="71">D122-D16</f>
        <v>-56285.540444444865</v>
      </c>
      <c r="E153" s="88">
        <f t="shared" si="71"/>
        <v>-32591.525541666895</v>
      </c>
      <c r="F153" s="88">
        <f t="shared" si="71"/>
        <v>17993.496140276548</v>
      </c>
      <c r="G153" s="88">
        <f t="shared" si="71"/>
        <v>-155038.99553333374</v>
      </c>
      <c r="H153" s="88">
        <f t="shared" si="71"/>
        <v>-133714.1907833328</v>
      </c>
      <c r="I153" s="88">
        <f t="shared" si="71"/>
        <v>-9244.1928611111362</v>
      </c>
      <c r="J153" s="88">
        <f t="shared" si="71"/>
        <v>0</v>
      </c>
      <c r="K153" s="88">
        <f t="shared" si="71"/>
        <v>0</v>
      </c>
      <c r="L153" s="88">
        <f t="shared" si="71"/>
        <v>0</v>
      </c>
      <c r="M153" s="88">
        <f t="shared" si="71"/>
        <v>154610.57347333373</v>
      </c>
      <c r="N153" s="88">
        <f t="shared" si="71"/>
        <v>-151761.41487833252</v>
      </c>
      <c r="O153" s="88">
        <f t="shared" si="71"/>
        <v>-109194.3873922216</v>
      </c>
      <c r="P153" s="88">
        <f t="shared" si="63"/>
        <v>-475226.17782083328</v>
      </c>
      <c r="Q153" s="88"/>
    </row>
    <row r="154" spans="2:17" s="4" customFormat="1" x14ac:dyDescent="0.2">
      <c r="B154" s="4" t="s">
        <v>208</v>
      </c>
      <c r="C154" s="4">
        <v>31</v>
      </c>
      <c r="D154" s="88">
        <f t="shared" ref="D154:O154" si="72">D123-D17</f>
        <v>-88440.842618444702</v>
      </c>
      <c r="E154" s="88">
        <f t="shared" si="72"/>
        <v>-48123.759865271626</v>
      </c>
      <c r="F154" s="88">
        <f t="shared" si="72"/>
        <v>23810.403094841866</v>
      </c>
      <c r="G154" s="88">
        <f t="shared" si="72"/>
        <v>-160096.62851700024</v>
      </c>
      <c r="H154" s="88">
        <f t="shared" si="72"/>
        <v>-104026.02881059959</v>
      </c>
      <c r="I154" s="88">
        <f t="shared" si="72"/>
        <v>0</v>
      </c>
      <c r="J154" s="88">
        <f t="shared" si="72"/>
        <v>0</v>
      </c>
      <c r="K154" s="88">
        <f t="shared" si="72"/>
        <v>0</v>
      </c>
      <c r="L154" s="88">
        <f t="shared" si="72"/>
        <v>67944.996823653113</v>
      </c>
      <c r="M154" s="88">
        <f t="shared" si="72"/>
        <v>185815.89179790055</v>
      </c>
      <c r="N154" s="88">
        <f t="shared" si="72"/>
        <v>-218522.89753934904</v>
      </c>
      <c r="O154" s="88">
        <f t="shared" si="72"/>
        <v>-158978.5488650992</v>
      </c>
      <c r="P154" s="88">
        <f t="shared" si="63"/>
        <v>-500617.41449936887</v>
      </c>
      <c r="Q154" s="88"/>
    </row>
    <row r="155" spans="2:17" s="4" customFormat="1" x14ac:dyDescent="0.2">
      <c r="B155" s="4" t="s">
        <v>209</v>
      </c>
      <c r="C155" s="4">
        <v>41</v>
      </c>
      <c r="D155" s="88">
        <f t="shared" ref="D155:O155" si="73">D124-D18</f>
        <v>-15762.033585777855</v>
      </c>
      <c r="E155" s="88">
        <f t="shared" si="73"/>
        <v>-7648.9507815000834</v>
      </c>
      <c r="F155" s="88">
        <f t="shared" si="73"/>
        <v>4702.3574562706053</v>
      </c>
      <c r="G155" s="88">
        <f t="shared" si="73"/>
        <v>-28750.229061400052</v>
      </c>
      <c r="H155" s="88">
        <f t="shared" si="73"/>
        <v>-25829.829139399924</v>
      </c>
      <c r="I155" s="88">
        <f t="shared" si="73"/>
        <v>0</v>
      </c>
      <c r="J155" s="88">
        <f t="shared" si="73"/>
        <v>0</v>
      </c>
      <c r="K155" s="88">
        <f t="shared" si="73"/>
        <v>0</v>
      </c>
      <c r="L155" s="88">
        <f t="shared" si="73"/>
        <v>0</v>
      </c>
      <c r="M155" s="88">
        <f t="shared" si="73"/>
        <v>45747.6130880001</v>
      </c>
      <c r="N155" s="88">
        <f t="shared" si="73"/>
        <v>-38950.398433166556</v>
      </c>
      <c r="O155" s="88">
        <f t="shared" si="73"/>
        <v>-25987.600436641485</v>
      </c>
      <c r="P155" s="88">
        <f t="shared" si="63"/>
        <v>-92479.070893615251</v>
      </c>
      <c r="Q155" s="88"/>
    </row>
    <row r="156" spans="2:17" s="45" customFormat="1" x14ac:dyDescent="0.2">
      <c r="B156" s="45" t="s">
        <v>221</v>
      </c>
      <c r="C156" s="144" t="s">
        <v>222</v>
      </c>
      <c r="D156" s="50">
        <f t="shared" ref="D156:O156" si="74">D125-D31</f>
        <v>-113125.74970000004</v>
      </c>
      <c r="E156" s="50">
        <f t="shared" si="74"/>
        <v>-65733.428550000768</v>
      </c>
      <c r="F156" s="50">
        <f t="shared" si="74"/>
        <v>31454.375837497413</v>
      </c>
      <c r="G156" s="50">
        <f t="shared" si="74"/>
        <v>-224289.6585300006</v>
      </c>
      <c r="H156" s="50">
        <f t="shared" si="74"/>
        <v>-174911.4882124993</v>
      </c>
      <c r="I156" s="50">
        <f t="shared" si="74"/>
        <v>0</v>
      </c>
      <c r="J156" s="50">
        <f t="shared" si="74"/>
        <v>0</v>
      </c>
      <c r="K156" s="50">
        <f t="shared" si="74"/>
        <v>0</v>
      </c>
      <c r="L156" s="50">
        <f t="shared" si="74"/>
        <v>143705.74278500048</v>
      </c>
      <c r="M156" s="50">
        <f t="shared" si="74"/>
        <v>359098.11165375123</v>
      </c>
      <c r="N156" s="50">
        <f t="shared" si="74"/>
        <v>-314132.37980249827</v>
      </c>
      <c r="O156" s="50">
        <f t="shared" si="74"/>
        <v>-214292.74851249903</v>
      </c>
      <c r="P156" s="91">
        <f t="shared" si="63"/>
        <v>-572227.2230312489</v>
      </c>
      <c r="Q156" s="50"/>
    </row>
    <row r="157" spans="2:17" s="4" customFormat="1" x14ac:dyDescent="0.2">
      <c r="B157" s="4" t="s">
        <v>242</v>
      </c>
      <c r="C157" s="87"/>
      <c r="D157" s="92">
        <f t="shared" ref="D157:O157" si="75">SUM(D145:D156)</f>
        <v>-6276348.4885196872</v>
      </c>
      <c r="E157" s="92">
        <f t="shared" si="75"/>
        <v>-3395381.6197172194</v>
      </c>
      <c r="F157" s="92">
        <f t="shared" si="75"/>
        <v>1722965.7018180743</v>
      </c>
      <c r="G157" s="92">
        <f t="shared" si="75"/>
        <v>-12496329.55131311</v>
      </c>
      <c r="H157" s="92">
        <f t="shared" si="75"/>
        <v>-9442092.4534806572</v>
      </c>
      <c r="I157" s="92">
        <f t="shared" si="75"/>
        <v>-453437.89478235808</v>
      </c>
      <c r="J157" s="92">
        <f t="shared" si="75"/>
        <v>0</v>
      </c>
      <c r="K157" s="92">
        <f t="shared" si="75"/>
        <v>0</v>
      </c>
      <c r="L157" s="92">
        <f t="shared" si="75"/>
        <v>4866791.0954547124</v>
      </c>
      <c r="M157" s="92">
        <f t="shared" si="75"/>
        <v>15156160.54377814</v>
      </c>
      <c r="N157" s="92">
        <f t="shared" si="75"/>
        <v>-16715394.558945999</v>
      </c>
      <c r="O157" s="92">
        <f t="shared" si="75"/>
        <v>-11698548.224830858</v>
      </c>
      <c r="P157" s="88">
        <f t="shared" si="63"/>
        <v>-38731615.450538963</v>
      </c>
      <c r="Q157" s="50"/>
    </row>
    <row r="158" spans="2:17" s="4" customFormat="1" x14ac:dyDescent="0.2">
      <c r="B158" s="4" t="s">
        <v>243</v>
      </c>
      <c r="C158" s="87"/>
      <c r="D158" s="42">
        <f t="shared" ref="D158:P158" si="76">IFERROR(D157/D32,0)</f>
        <v>-3.6710014684543955E-2</v>
      </c>
      <c r="E158" s="42">
        <f t="shared" si="76"/>
        <v>-2.4092664194670717E-2</v>
      </c>
      <c r="F158" s="42">
        <f t="shared" si="76"/>
        <v>1.3055443657276868E-2</v>
      </c>
      <c r="G158" s="42">
        <f t="shared" si="76"/>
        <v>-0.11103088138161173</v>
      </c>
      <c r="H158" s="42">
        <f t="shared" si="76"/>
        <v>-0.11155629701164212</v>
      </c>
      <c r="I158" s="42">
        <f t="shared" si="76"/>
        <v>-7.9921473925218551E-3</v>
      </c>
      <c r="J158" s="42">
        <f t="shared" si="76"/>
        <v>0</v>
      </c>
      <c r="K158" s="42">
        <f t="shared" si="76"/>
        <v>0</v>
      </c>
      <c r="L158" s="42">
        <f t="shared" si="76"/>
        <v>0.11075391706101698</v>
      </c>
      <c r="M158" s="42">
        <f t="shared" si="76"/>
        <v>0.22309969086991399</v>
      </c>
      <c r="N158" s="42">
        <f t="shared" si="76"/>
        <v>-0.11501537253994072</v>
      </c>
      <c r="O158" s="42">
        <f t="shared" si="76"/>
        <v>-6.5044538229704602E-2</v>
      </c>
      <c r="P158" s="42">
        <f t="shared" si="76"/>
        <v>-3.1776618788681495E-2</v>
      </c>
      <c r="Q158" s="97"/>
    </row>
    <row r="159" spans="2:17" s="4" customFormat="1" x14ac:dyDescent="0.2">
      <c r="C159" s="8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</row>
    <row r="160" spans="2:17" s="4" customFormat="1" x14ac:dyDescent="0.2">
      <c r="B160" s="52" t="s">
        <v>248</v>
      </c>
      <c r="C160" s="87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</row>
    <row r="161" spans="2:17" s="4" customFormat="1" x14ac:dyDescent="0.2">
      <c r="B161" s="78" t="s">
        <v>249</v>
      </c>
      <c r="C161" s="87"/>
      <c r="D161" s="50">
        <v>0</v>
      </c>
      <c r="E161" s="50">
        <v>0</v>
      </c>
      <c r="F161" s="50">
        <v>0</v>
      </c>
      <c r="G161" s="50">
        <v>0</v>
      </c>
      <c r="H161" s="50">
        <v>0</v>
      </c>
      <c r="I161" s="50">
        <v>0</v>
      </c>
      <c r="J161" s="50">
        <v>0</v>
      </c>
      <c r="K161" s="50">
        <v>0</v>
      </c>
      <c r="L161" s="50">
        <v>0</v>
      </c>
      <c r="M161" s="50">
        <v>0</v>
      </c>
      <c r="N161" s="50">
        <v>0</v>
      </c>
      <c r="O161" s="50">
        <v>0</v>
      </c>
      <c r="P161" s="88">
        <f t="shared" ref="P161:P175" si="77">SUM(D161:O161)</f>
        <v>0</v>
      </c>
      <c r="Q161" s="88"/>
    </row>
    <row r="162" spans="2:17" s="4" customFormat="1" x14ac:dyDescent="0.2">
      <c r="B162" s="78" t="s">
        <v>250</v>
      </c>
      <c r="C162" s="87"/>
      <c r="D162" s="50">
        <f t="shared" ref="D162:O162" si="78">D145</f>
        <v>-4415113.4988487661</v>
      </c>
      <c r="E162" s="50">
        <f t="shared" si="78"/>
        <v>-2392138.8572822064</v>
      </c>
      <c r="F162" s="50">
        <f t="shared" si="78"/>
        <v>1209702.1987819076</v>
      </c>
      <c r="G162" s="50">
        <f t="shared" si="78"/>
        <v>-8999172.6010419652</v>
      </c>
      <c r="H162" s="50">
        <f t="shared" si="78"/>
        <v>-7019704.1485427693</v>
      </c>
      <c r="I162" s="50">
        <f t="shared" si="78"/>
        <v>-444193.70192124695</v>
      </c>
      <c r="J162" s="50">
        <f t="shared" si="78"/>
        <v>0</v>
      </c>
      <c r="K162" s="50">
        <f t="shared" si="78"/>
        <v>0</v>
      </c>
      <c r="L162" s="50">
        <f t="shared" si="78"/>
        <v>4655140.3558460586</v>
      </c>
      <c r="M162" s="50">
        <f t="shared" si="78"/>
        <v>11043004.972214479</v>
      </c>
      <c r="N162" s="50">
        <f t="shared" si="78"/>
        <v>-12027834.459147438</v>
      </c>
      <c r="O162" s="50">
        <f t="shared" si="78"/>
        <v>-8262990.7548992336</v>
      </c>
      <c r="P162" s="88">
        <f t="shared" si="77"/>
        <v>-26653300.494841181</v>
      </c>
      <c r="Q162" s="88"/>
    </row>
    <row r="163" spans="2:17" s="4" customFormat="1" x14ac:dyDescent="0.2">
      <c r="B163" s="72" t="s">
        <v>251</v>
      </c>
      <c r="C163" s="87"/>
      <c r="D163" s="50">
        <f t="shared" ref="D163:O163" si="79">D146+D154</f>
        <v>-1288632.8417977819</v>
      </c>
      <c r="E163" s="50">
        <f t="shared" si="79"/>
        <v>-690414.38947571698</v>
      </c>
      <c r="F163" s="50">
        <f t="shared" si="79"/>
        <v>346002.89101580787</v>
      </c>
      <c r="G163" s="50">
        <f t="shared" si="79"/>
        <v>-2277939.4125453066</v>
      </c>
      <c r="H163" s="50">
        <f t="shared" si="79"/>
        <v>-1428705.4642540978</v>
      </c>
      <c r="I163" s="50">
        <f t="shared" si="79"/>
        <v>0</v>
      </c>
      <c r="J163" s="50">
        <f t="shared" si="79"/>
        <v>0</v>
      </c>
      <c r="K163" s="50">
        <f t="shared" si="79"/>
        <v>0</v>
      </c>
      <c r="L163" s="50">
        <f t="shared" si="79"/>
        <v>67944.996823653113</v>
      </c>
      <c r="M163" s="50">
        <f t="shared" si="79"/>
        <v>2551542.7286167652</v>
      </c>
      <c r="N163" s="50">
        <f t="shared" si="79"/>
        <v>-3176672.5335338581</v>
      </c>
      <c r="O163" s="50">
        <f t="shared" si="79"/>
        <v>-2359707.4766849289</v>
      </c>
      <c r="P163" s="88">
        <f t="shared" si="77"/>
        <v>-8256581.5018354645</v>
      </c>
      <c r="Q163" s="88"/>
    </row>
    <row r="164" spans="2:17" s="4" customFormat="1" x14ac:dyDescent="0.2">
      <c r="B164" s="78" t="s">
        <v>252</v>
      </c>
      <c r="C164" s="87"/>
      <c r="D164" s="50">
        <f t="shared" ref="D164:O164" si="80">D147+D155</f>
        <v>-228950.27774755599</v>
      </c>
      <c r="E164" s="50">
        <f t="shared" si="80"/>
        <v>-123677.63819231384</v>
      </c>
      <c r="F164" s="50">
        <f t="shared" si="80"/>
        <v>65732.585965516046</v>
      </c>
      <c r="G164" s="50">
        <f t="shared" si="80"/>
        <v>-472343.791846151</v>
      </c>
      <c r="H164" s="50">
        <f t="shared" si="80"/>
        <v>-366025.55241589819</v>
      </c>
      <c r="I164" s="50">
        <f t="shared" si="80"/>
        <v>0</v>
      </c>
      <c r="J164" s="50">
        <f t="shared" si="80"/>
        <v>0</v>
      </c>
      <c r="K164" s="50">
        <f t="shared" si="80"/>
        <v>0</v>
      </c>
      <c r="L164" s="50">
        <f t="shared" si="80"/>
        <v>0</v>
      </c>
      <c r="M164" s="50">
        <f t="shared" si="80"/>
        <v>558426.53702513501</v>
      </c>
      <c r="N164" s="50">
        <f t="shared" si="80"/>
        <v>-595955.27117449325</v>
      </c>
      <c r="O164" s="50">
        <f t="shared" si="80"/>
        <v>-420681.63167638949</v>
      </c>
      <c r="P164" s="88">
        <f t="shared" si="77"/>
        <v>-1583475.0400621505</v>
      </c>
      <c r="Q164" s="88"/>
    </row>
    <row r="165" spans="2:17" s="4" customFormat="1" x14ac:dyDescent="0.2">
      <c r="B165" s="78" t="s">
        <v>253</v>
      </c>
      <c r="C165" s="87"/>
      <c r="D165" s="50">
        <v>0</v>
      </c>
      <c r="E165" s="50">
        <v>0</v>
      </c>
      <c r="F165" s="50">
        <v>0</v>
      </c>
      <c r="G165" s="50">
        <v>0</v>
      </c>
      <c r="H165" s="50">
        <v>0</v>
      </c>
      <c r="I165" s="50">
        <v>0</v>
      </c>
      <c r="J165" s="50">
        <v>0</v>
      </c>
      <c r="K165" s="50">
        <v>0</v>
      </c>
      <c r="L165" s="50">
        <v>0</v>
      </c>
      <c r="M165" s="50">
        <v>0</v>
      </c>
      <c r="N165" s="50">
        <v>0</v>
      </c>
      <c r="O165" s="50">
        <v>0</v>
      </c>
      <c r="P165" s="88">
        <f t="shared" si="77"/>
        <v>0</v>
      </c>
      <c r="Q165" s="88"/>
    </row>
    <row r="166" spans="2:17" s="4" customFormat="1" x14ac:dyDescent="0.2">
      <c r="B166" s="78" t="s">
        <v>254</v>
      </c>
      <c r="C166" s="87"/>
      <c r="D166" s="50">
        <v>0</v>
      </c>
      <c r="E166" s="50">
        <v>0</v>
      </c>
      <c r="F166" s="50">
        <v>0</v>
      </c>
      <c r="G166" s="50">
        <v>0</v>
      </c>
      <c r="H166" s="50">
        <v>0</v>
      </c>
      <c r="I166" s="50">
        <v>0</v>
      </c>
      <c r="J166" s="50">
        <v>0</v>
      </c>
      <c r="K166" s="50">
        <v>0</v>
      </c>
      <c r="L166" s="50">
        <v>0</v>
      </c>
      <c r="M166" s="50">
        <v>0</v>
      </c>
      <c r="N166" s="50">
        <v>0</v>
      </c>
      <c r="O166" s="50">
        <v>0</v>
      </c>
      <c r="P166" s="88">
        <f t="shared" si="77"/>
        <v>0</v>
      </c>
      <c r="Q166" s="88"/>
    </row>
    <row r="167" spans="2:17" s="4" customFormat="1" x14ac:dyDescent="0.2">
      <c r="B167" s="78" t="s">
        <v>255</v>
      </c>
      <c r="C167" s="87"/>
      <c r="D167" s="50">
        <f t="shared" ref="D167:O167" si="81">D151</f>
        <v>-55660.645874999929</v>
      </c>
      <c r="E167" s="50">
        <f t="shared" si="81"/>
        <v>-29675.078010417055</v>
      </c>
      <c r="F167" s="50">
        <f t="shared" si="81"/>
        <v>17188.665618054103</v>
      </c>
      <c r="G167" s="50">
        <f t="shared" si="81"/>
        <v>-129204.14120833389</v>
      </c>
      <c r="H167" s="50">
        <f t="shared" si="81"/>
        <v>-103387.58620486071</v>
      </c>
      <c r="I167" s="50">
        <f t="shared" si="81"/>
        <v>0</v>
      </c>
      <c r="J167" s="50">
        <f t="shared" si="81"/>
        <v>0</v>
      </c>
      <c r="K167" s="50">
        <f t="shared" si="81"/>
        <v>0</v>
      </c>
      <c r="L167" s="50">
        <f t="shared" si="81"/>
        <v>0</v>
      </c>
      <c r="M167" s="50">
        <f t="shared" si="81"/>
        <v>182777.15462808381</v>
      </c>
      <c r="N167" s="50">
        <f t="shared" si="81"/>
        <v>-167002.08898029104</v>
      </c>
      <c r="O167" s="50">
        <f t="shared" si="81"/>
        <v>-118949.44626955502</v>
      </c>
      <c r="P167" s="88">
        <f t="shared" si="77"/>
        <v>-403913.16630231973</v>
      </c>
      <c r="Q167" s="88"/>
    </row>
    <row r="168" spans="2:17" s="4" customFormat="1" x14ac:dyDescent="0.2">
      <c r="B168" s="78" t="s">
        <v>256</v>
      </c>
      <c r="C168" s="87"/>
      <c r="D168" s="50">
        <f t="shared" ref="D168:O168" si="82">D152</f>
        <v>-25642.518155277823</v>
      </c>
      <c r="E168" s="50">
        <f t="shared" si="82"/>
        <v>-13702.030406625243</v>
      </c>
      <c r="F168" s="50">
        <f t="shared" si="82"/>
        <v>7656.9223050827859</v>
      </c>
      <c r="G168" s="50">
        <f t="shared" si="82"/>
        <v>-61897.12740820006</v>
      </c>
      <c r="H168" s="50">
        <f t="shared" si="82"/>
        <v>-48474.542161066493</v>
      </c>
      <c r="I168" s="50">
        <f t="shared" si="82"/>
        <v>0</v>
      </c>
      <c r="J168" s="50">
        <f t="shared" si="82"/>
        <v>0</v>
      </c>
      <c r="K168" s="50">
        <f t="shared" si="82"/>
        <v>0</v>
      </c>
      <c r="L168" s="50">
        <f t="shared" si="82"/>
        <v>0</v>
      </c>
      <c r="M168" s="50">
        <f t="shared" si="82"/>
        <v>65666.474707100191</v>
      </c>
      <c r="N168" s="50">
        <f t="shared" si="82"/>
        <v>-66722.284775299602</v>
      </c>
      <c r="O168" s="50">
        <f t="shared" si="82"/>
        <v>-45044.624493063544</v>
      </c>
      <c r="P168" s="88">
        <f t="shared" si="77"/>
        <v>-188159.73038734979</v>
      </c>
      <c r="Q168" s="88"/>
    </row>
    <row r="169" spans="2:17" s="4" customFormat="1" x14ac:dyDescent="0.2">
      <c r="B169" s="78" t="s">
        <v>257</v>
      </c>
      <c r="C169" s="87"/>
      <c r="D169" s="50">
        <f t="shared" ref="D169:O169" si="83">D153</f>
        <v>-56285.540444444865</v>
      </c>
      <c r="E169" s="50">
        <f t="shared" si="83"/>
        <v>-32591.525541666895</v>
      </c>
      <c r="F169" s="50">
        <f t="shared" si="83"/>
        <v>17993.496140276548</v>
      </c>
      <c r="G169" s="50">
        <f t="shared" si="83"/>
        <v>-155038.99553333374</v>
      </c>
      <c r="H169" s="50">
        <f t="shared" si="83"/>
        <v>-133714.1907833328</v>
      </c>
      <c r="I169" s="50">
        <f t="shared" si="83"/>
        <v>-9244.1928611111362</v>
      </c>
      <c r="J169" s="50">
        <f t="shared" si="83"/>
        <v>0</v>
      </c>
      <c r="K169" s="50">
        <f t="shared" si="83"/>
        <v>0</v>
      </c>
      <c r="L169" s="50">
        <f t="shared" si="83"/>
        <v>0</v>
      </c>
      <c r="M169" s="50">
        <f t="shared" si="83"/>
        <v>154610.57347333373</v>
      </c>
      <c r="N169" s="50">
        <f t="shared" si="83"/>
        <v>-151761.41487833252</v>
      </c>
      <c r="O169" s="50">
        <f t="shared" si="83"/>
        <v>-109194.3873922216</v>
      </c>
      <c r="P169" s="88">
        <f t="shared" si="77"/>
        <v>-475226.17782083328</v>
      </c>
      <c r="Q169" s="88"/>
    </row>
    <row r="170" spans="2:17" s="4" customFormat="1" x14ac:dyDescent="0.2">
      <c r="B170" s="4" t="s">
        <v>258</v>
      </c>
      <c r="C170" s="87"/>
      <c r="D170" s="50">
        <v>0</v>
      </c>
      <c r="E170" s="50">
        <v>0</v>
      </c>
      <c r="F170" s="50">
        <v>0</v>
      </c>
      <c r="G170" s="50">
        <v>0</v>
      </c>
      <c r="H170" s="50">
        <v>0</v>
      </c>
      <c r="I170" s="50">
        <v>0</v>
      </c>
      <c r="J170" s="50">
        <v>0</v>
      </c>
      <c r="K170" s="50">
        <v>0</v>
      </c>
      <c r="L170" s="50">
        <v>0</v>
      </c>
      <c r="M170" s="50">
        <v>0</v>
      </c>
      <c r="N170" s="50">
        <v>0</v>
      </c>
      <c r="O170" s="50">
        <v>0</v>
      </c>
      <c r="P170" s="88">
        <f t="shared" si="77"/>
        <v>0</v>
      </c>
      <c r="Q170" s="88"/>
    </row>
    <row r="171" spans="2:17" s="4" customFormat="1" x14ac:dyDescent="0.2">
      <c r="B171" s="4" t="s">
        <v>259</v>
      </c>
      <c r="C171" s="87"/>
      <c r="D171" s="50">
        <f t="shared" ref="D171:O171" si="84">D148</f>
        <v>-20709.876534749987</v>
      </c>
      <c r="E171" s="50">
        <f t="shared" si="84"/>
        <v>-10086.776938687544</v>
      </c>
      <c r="F171" s="50">
        <f t="shared" si="84"/>
        <v>6474.8971330309287</v>
      </c>
      <c r="G171" s="50">
        <f t="shared" si="84"/>
        <v>-33767.891654816689</v>
      </c>
      <c r="H171" s="50">
        <f t="shared" si="84"/>
        <v>-26798.478103077738</v>
      </c>
      <c r="I171" s="50">
        <f t="shared" si="84"/>
        <v>0</v>
      </c>
      <c r="J171" s="50">
        <f t="shared" si="84"/>
        <v>0</v>
      </c>
      <c r="K171" s="50">
        <f t="shared" si="84"/>
        <v>0</v>
      </c>
      <c r="L171" s="50">
        <f t="shared" si="84"/>
        <v>0</v>
      </c>
      <c r="M171" s="50">
        <f t="shared" si="84"/>
        <v>56781.677793866722</v>
      </c>
      <c r="N171" s="50">
        <f t="shared" si="84"/>
        <v>-46180.152482245816</v>
      </c>
      <c r="O171" s="50">
        <f t="shared" si="84"/>
        <v>-35108.761723719304</v>
      </c>
      <c r="P171" s="88">
        <f t="shared" si="77"/>
        <v>-109395.36251039943</v>
      </c>
      <c r="Q171" s="88"/>
    </row>
    <row r="172" spans="2:17" s="4" customFormat="1" x14ac:dyDescent="0.2">
      <c r="B172" s="4" t="s">
        <v>260</v>
      </c>
      <c r="C172" s="87"/>
      <c r="D172" s="50">
        <f t="shared" ref="D172:O172" si="85">D149</f>
        <v>-22313.314891111106</v>
      </c>
      <c r="E172" s="50">
        <f t="shared" si="85"/>
        <v>-8968.410744583467</v>
      </c>
      <c r="F172" s="50">
        <f t="shared" si="85"/>
        <v>6720.1391896521673</v>
      </c>
      <c r="G172" s="50">
        <f t="shared" si="85"/>
        <v>-37585.200835000258</v>
      </c>
      <c r="H172" s="50">
        <f t="shared" si="85"/>
        <v>-43812.660002222052</v>
      </c>
      <c r="I172" s="50">
        <f t="shared" si="85"/>
        <v>0</v>
      </c>
      <c r="J172" s="50">
        <f t="shared" si="85"/>
        <v>0</v>
      </c>
      <c r="K172" s="50">
        <f t="shared" si="85"/>
        <v>0</v>
      </c>
      <c r="L172" s="50">
        <f t="shared" si="85"/>
        <v>0</v>
      </c>
      <c r="M172" s="50">
        <f t="shared" si="85"/>
        <v>57732.668589375215</v>
      </c>
      <c r="N172" s="50">
        <f t="shared" si="85"/>
        <v>-49582.422240291489</v>
      </c>
      <c r="O172" s="50">
        <f t="shared" si="85"/>
        <v>-38053.067191749811</v>
      </c>
      <c r="P172" s="88">
        <f t="shared" si="77"/>
        <v>-135862.2681259308</v>
      </c>
      <c r="Q172" s="88"/>
    </row>
    <row r="173" spans="2:17" s="4" customFormat="1" x14ac:dyDescent="0.2">
      <c r="B173" s="4" t="s">
        <v>261</v>
      </c>
      <c r="C173" s="87"/>
      <c r="D173" s="50">
        <v>0</v>
      </c>
      <c r="E173" s="50">
        <v>0</v>
      </c>
      <c r="F173" s="50">
        <v>0</v>
      </c>
      <c r="G173" s="50">
        <v>0</v>
      </c>
      <c r="H173" s="50">
        <v>0</v>
      </c>
      <c r="I173" s="50">
        <v>0</v>
      </c>
      <c r="J173" s="50">
        <v>0</v>
      </c>
      <c r="K173" s="50">
        <v>0</v>
      </c>
      <c r="L173" s="50">
        <v>0</v>
      </c>
      <c r="M173" s="50">
        <v>0</v>
      </c>
      <c r="N173" s="50">
        <v>0</v>
      </c>
      <c r="O173" s="50">
        <v>0</v>
      </c>
      <c r="P173" s="88">
        <f t="shared" si="77"/>
        <v>0</v>
      </c>
      <c r="Q173" s="88"/>
    </row>
    <row r="174" spans="2:17" s="4" customFormat="1" x14ac:dyDescent="0.2">
      <c r="B174" s="4" t="s">
        <v>262</v>
      </c>
      <c r="C174" s="87"/>
      <c r="D174" s="50">
        <f t="shared" ref="D174:O174" si="86">D150</f>
        <v>-49914.224525000202</v>
      </c>
      <c r="E174" s="50">
        <f t="shared" si="86"/>
        <v>-28393.484575000359</v>
      </c>
      <c r="F174" s="50">
        <f t="shared" si="86"/>
        <v>14039.529831249034</v>
      </c>
      <c r="G174" s="50">
        <f t="shared" si="86"/>
        <v>-105090.73071000027</v>
      </c>
      <c r="H174" s="50">
        <f t="shared" si="86"/>
        <v>-96558.342800832819</v>
      </c>
      <c r="I174" s="50">
        <f t="shared" si="86"/>
        <v>0</v>
      </c>
      <c r="J174" s="50">
        <f t="shared" si="86"/>
        <v>0</v>
      </c>
      <c r="K174" s="50">
        <f t="shared" si="86"/>
        <v>0</v>
      </c>
      <c r="L174" s="50">
        <f t="shared" si="86"/>
        <v>0</v>
      </c>
      <c r="M174" s="50">
        <f t="shared" si="86"/>
        <v>126519.64507625042</v>
      </c>
      <c r="N174" s="50">
        <f t="shared" si="86"/>
        <v>-119551.55193124921</v>
      </c>
      <c r="O174" s="50">
        <f t="shared" si="86"/>
        <v>-94525.325987499673</v>
      </c>
      <c r="P174" s="88">
        <f t="shared" si="77"/>
        <v>-353474.48562208307</v>
      </c>
      <c r="Q174" s="88"/>
    </row>
    <row r="175" spans="2:17" s="45" customFormat="1" x14ac:dyDescent="0.2">
      <c r="B175" s="72" t="s">
        <v>104</v>
      </c>
      <c r="C175" s="382"/>
      <c r="D175" s="50">
        <f t="shared" ref="D175:O175" si="87">D156</f>
        <v>-113125.74970000004</v>
      </c>
      <c r="E175" s="50">
        <f t="shared" si="87"/>
        <v>-65733.428550000768</v>
      </c>
      <c r="F175" s="50">
        <f t="shared" si="87"/>
        <v>31454.375837497413</v>
      </c>
      <c r="G175" s="50">
        <f t="shared" si="87"/>
        <v>-224289.6585300006</v>
      </c>
      <c r="H175" s="50">
        <f t="shared" si="87"/>
        <v>-174911.4882124993</v>
      </c>
      <c r="I175" s="50">
        <f t="shared" si="87"/>
        <v>0</v>
      </c>
      <c r="J175" s="50">
        <f t="shared" si="87"/>
        <v>0</v>
      </c>
      <c r="K175" s="50">
        <f t="shared" si="87"/>
        <v>0</v>
      </c>
      <c r="L175" s="50">
        <f t="shared" si="87"/>
        <v>143705.74278500048</v>
      </c>
      <c r="M175" s="50">
        <f t="shared" si="87"/>
        <v>359098.11165375123</v>
      </c>
      <c r="N175" s="50">
        <f t="shared" si="87"/>
        <v>-314132.37980249827</v>
      </c>
      <c r="O175" s="50">
        <f t="shared" si="87"/>
        <v>-214292.74851249903</v>
      </c>
      <c r="P175" s="50">
        <f t="shared" si="77"/>
        <v>-572227.2230312489</v>
      </c>
      <c r="Q175" s="50"/>
    </row>
    <row r="176" spans="2:17" s="4" customFormat="1" x14ac:dyDescent="0.2">
      <c r="B176" s="78" t="s">
        <v>242</v>
      </c>
      <c r="C176" s="87"/>
      <c r="D176" s="92">
        <f t="shared" ref="D176:P176" si="88">SUM(D161:D175)</f>
        <v>-6276348.4885196872</v>
      </c>
      <c r="E176" s="92">
        <f t="shared" si="88"/>
        <v>-3395381.6197172194</v>
      </c>
      <c r="F176" s="92">
        <f t="shared" si="88"/>
        <v>1722965.7018180743</v>
      </c>
      <c r="G176" s="92">
        <f t="shared" si="88"/>
        <v>-12496329.55131311</v>
      </c>
      <c r="H176" s="92">
        <f t="shared" si="88"/>
        <v>-9442092.4534806572</v>
      </c>
      <c r="I176" s="92">
        <f t="shared" si="88"/>
        <v>-453437.89478235808</v>
      </c>
      <c r="J176" s="92">
        <f t="shared" si="88"/>
        <v>0</v>
      </c>
      <c r="K176" s="92">
        <f t="shared" si="88"/>
        <v>0</v>
      </c>
      <c r="L176" s="92">
        <f t="shared" si="88"/>
        <v>4866791.0954547124</v>
      </c>
      <c r="M176" s="92">
        <f t="shared" si="88"/>
        <v>15156160.54377814</v>
      </c>
      <c r="N176" s="92">
        <f t="shared" si="88"/>
        <v>-16715394.558945997</v>
      </c>
      <c r="O176" s="92">
        <f t="shared" si="88"/>
        <v>-11698548.224830858</v>
      </c>
      <c r="P176" s="92">
        <f t="shared" si="88"/>
        <v>-38731615.450538963</v>
      </c>
      <c r="Q176" s="50"/>
    </row>
    <row r="177" spans="2:17" s="4" customFormat="1" x14ac:dyDescent="0.2">
      <c r="B177" s="12" t="s">
        <v>162</v>
      </c>
      <c r="C177" s="279"/>
      <c r="D177" s="99">
        <f t="shared" ref="D177:P177" si="89">D157-D176</f>
        <v>0</v>
      </c>
      <c r="E177" s="99">
        <f t="shared" si="89"/>
        <v>0</v>
      </c>
      <c r="F177" s="99">
        <f t="shared" si="89"/>
        <v>0</v>
      </c>
      <c r="G177" s="99">
        <f t="shared" si="89"/>
        <v>0</v>
      </c>
      <c r="H177" s="99">
        <f t="shared" si="89"/>
        <v>0</v>
      </c>
      <c r="I177" s="99">
        <f t="shared" si="89"/>
        <v>0</v>
      </c>
      <c r="J177" s="99">
        <f t="shared" si="89"/>
        <v>0</v>
      </c>
      <c r="K177" s="99">
        <f t="shared" si="89"/>
        <v>0</v>
      </c>
      <c r="L177" s="99">
        <f t="shared" si="89"/>
        <v>0</v>
      </c>
      <c r="M177" s="99">
        <f t="shared" si="89"/>
        <v>0</v>
      </c>
      <c r="N177" s="99">
        <f t="shared" si="89"/>
        <v>0</v>
      </c>
      <c r="O177" s="99">
        <f t="shared" si="89"/>
        <v>0</v>
      </c>
      <c r="P177" s="99">
        <f t="shared" si="89"/>
        <v>0</v>
      </c>
      <c r="Q177" s="50"/>
    </row>
    <row r="178" spans="2:17" s="4" customFormat="1" x14ac:dyDescent="0.2">
      <c r="C178" s="87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</row>
    <row r="179" spans="2:17" s="4" customFormat="1" x14ac:dyDescent="0.2">
      <c r="B179" s="52" t="s">
        <v>263</v>
      </c>
      <c r="C179" s="87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</row>
    <row r="180" spans="2:17" s="4" customFormat="1" x14ac:dyDescent="0.2">
      <c r="B180" s="78" t="s">
        <v>249</v>
      </c>
      <c r="C180" s="87"/>
      <c r="D180" s="50">
        <f t="shared" ref="D180:O180" si="90">D128</f>
        <v>1041.8335</v>
      </c>
      <c r="E180" s="50">
        <f t="shared" si="90"/>
        <v>475</v>
      </c>
      <c r="F180" s="50">
        <f t="shared" si="90"/>
        <v>475.9495</v>
      </c>
      <c r="G180" s="50">
        <f t="shared" si="90"/>
        <v>456.63299999999998</v>
      </c>
      <c r="H180" s="50">
        <f t="shared" si="90"/>
        <v>1196.6834999999999</v>
      </c>
      <c r="I180" s="50">
        <f t="shared" si="90"/>
        <v>228.00000000000011</v>
      </c>
      <c r="J180" s="50">
        <f t="shared" si="90"/>
        <v>589</v>
      </c>
      <c r="K180" s="50">
        <f t="shared" si="90"/>
        <v>533.90050000000008</v>
      </c>
      <c r="L180" s="50">
        <f t="shared" si="90"/>
        <v>550.36649999999997</v>
      </c>
      <c r="M180" s="50">
        <f t="shared" si="90"/>
        <v>551</v>
      </c>
      <c r="N180" s="50">
        <f t="shared" si="90"/>
        <v>551</v>
      </c>
      <c r="O180" s="50">
        <f t="shared" si="90"/>
        <v>567.15050000000008</v>
      </c>
      <c r="P180" s="88">
        <f t="shared" ref="P180:P194" si="91">SUM(D180:O180)</f>
        <v>7216.5169999999989</v>
      </c>
      <c r="Q180" s="88"/>
    </row>
    <row r="181" spans="2:17" s="4" customFormat="1" x14ac:dyDescent="0.2">
      <c r="B181" s="78" t="s">
        <v>250</v>
      </c>
      <c r="C181" s="87"/>
      <c r="D181" s="50">
        <f t="shared" ref="D181:O181" si="92">D114+D129</f>
        <v>94753810.426556051</v>
      </c>
      <c r="E181" s="50">
        <f t="shared" si="92"/>
        <v>78988117.547190204</v>
      </c>
      <c r="F181" s="50">
        <f t="shared" si="92"/>
        <v>70108119.718846917</v>
      </c>
      <c r="G181" s="50">
        <f t="shared" si="92"/>
        <v>51697658.492690898</v>
      </c>
      <c r="H181" s="50">
        <f t="shared" si="92"/>
        <v>33628173.967627883</v>
      </c>
      <c r="I181" s="50">
        <f t="shared" si="92"/>
        <v>20697509.888251137</v>
      </c>
      <c r="J181" s="50">
        <f t="shared" si="92"/>
        <v>13791833.230969096</v>
      </c>
      <c r="K181" s="50">
        <f t="shared" si="92"/>
        <v>12345798.854900207</v>
      </c>
      <c r="L181" s="50">
        <f t="shared" si="92"/>
        <v>19044535.010217708</v>
      </c>
      <c r="M181" s="50">
        <f t="shared" si="92"/>
        <v>42429700.154422306</v>
      </c>
      <c r="N181" s="50">
        <f t="shared" si="92"/>
        <v>71789574.5378512</v>
      </c>
      <c r="O181" s="50">
        <f t="shared" si="92"/>
        <v>96209683.452660114</v>
      </c>
      <c r="P181" s="88">
        <f t="shared" si="91"/>
        <v>605484515.28218365</v>
      </c>
      <c r="Q181" s="88"/>
    </row>
    <row r="182" spans="2:17" s="4" customFormat="1" x14ac:dyDescent="0.2">
      <c r="B182" s="72" t="s">
        <v>251</v>
      </c>
      <c r="C182" s="87"/>
      <c r="D182" s="50">
        <f t="shared" ref="D182:O182" si="93">D115+D123</f>
        <v>34723546.348748237</v>
      </c>
      <c r="E182" s="50">
        <f t="shared" si="93"/>
        <v>29623458.99084549</v>
      </c>
      <c r="F182" s="50">
        <f t="shared" si="93"/>
        <v>26411274.266270742</v>
      </c>
      <c r="G182" s="50">
        <f t="shared" si="93"/>
        <v>21250427.678819213</v>
      </c>
      <c r="H182" s="50">
        <f t="shared" si="93"/>
        <v>14213408.765642995</v>
      </c>
      <c r="I182" s="50">
        <f t="shared" si="93"/>
        <v>12685335.493076365</v>
      </c>
      <c r="J182" s="50">
        <f t="shared" si="93"/>
        <v>9589201.8222797532</v>
      </c>
      <c r="K182" s="50">
        <f t="shared" si="93"/>
        <v>6503948.8266319633</v>
      </c>
      <c r="L182" s="50">
        <f t="shared" si="93"/>
        <v>8482624.3983172663</v>
      </c>
      <c r="M182" s="50">
        <f t="shared" si="93"/>
        <v>15697701.729767585</v>
      </c>
      <c r="N182" s="50">
        <f t="shared" si="93"/>
        <v>26647431.201420832</v>
      </c>
      <c r="O182" s="50">
        <f t="shared" si="93"/>
        <v>35181892.019346841</v>
      </c>
      <c r="P182" s="88">
        <f t="shared" si="91"/>
        <v>241010251.54116729</v>
      </c>
      <c r="Q182" s="88"/>
    </row>
    <row r="183" spans="2:17" s="4" customFormat="1" x14ac:dyDescent="0.2">
      <c r="B183" s="78" t="s">
        <v>252</v>
      </c>
      <c r="C183" s="87"/>
      <c r="D183" s="50">
        <f t="shared" ref="D183:O183" si="94">D116+D124</f>
        <v>8424421.2292537577</v>
      </c>
      <c r="E183" s="50">
        <f t="shared" si="94"/>
        <v>7442131.2059537973</v>
      </c>
      <c r="F183" s="50">
        <f t="shared" si="94"/>
        <v>7173062.8736179518</v>
      </c>
      <c r="G183" s="50">
        <f t="shared" si="94"/>
        <v>6309676.9629526315</v>
      </c>
      <c r="H183" s="50">
        <f t="shared" si="94"/>
        <v>4773487.0163598042</v>
      </c>
      <c r="I183" s="50">
        <f t="shared" si="94"/>
        <v>4337522.0680427207</v>
      </c>
      <c r="J183" s="50">
        <f t="shared" si="94"/>
        <v>2348155.9332769653</v>
      </c>
      <c r="K183" s="50">
        <f t="shared" si="94"/>
        <v>2963443.1564661623</v>
      </c>
      <c r="L183" s="50">
        <f t="shared" si="94"/>
        <v>3010800.6716209683</v>
      </c>
      <c r="M183" s="50">
        <f t="shared" si="94"/>
        <v>4970372.4421974374</v>
      </c>
      <c r="N183" s="50">
        <f t="shared" si="94"/>
        <v>7283045.2279214691</v>
      </c>
      <c r="O183" s="50">
        <f t="shared" si="94"/>
        <v>8459446.8710825425</v>
      </c>
      <c r="P183" s="88">
        <f t="shared" si="91"/>
        <v>67495565.658746198</v>
      </c>
      <c r="Q183" s="88"/>
    </row>
    <row r="184" spans="2:17" s="4" customFormat="1" x14ac:dyDescent="0.2">
      <c r="B184" s="78" t="s">
        <v>253</v>
      </c>
      <c r="C184" s="87"/>
      <c r="D184" s="50">
        <f t="shared" ref="D184:O184" si="95">D130</f>
        <v>0</v>
      </c>
      <c r="E184" s="50">
        <f t="shared" si="95"/>
        <v>0</v>
      </c>
      <c r="F184" s="50">
        <f t="shared" si="95"/>
        <v>0</v>
      </c>
      <c r="G184" s="50">
        <f t="shared" si="95"/>
        <v>0</v>
      </c>
      <c r="H184" s="50">
        <f t="shared" si="95"/>
        <v>0</v>
      </c>
      <c r="I184" s="50">
        <f t="shared" si="95"/>
        <v>0</v>
      </c>
      <c r="J184" s="50">
        <f t="shared" si="95"/>
        <v>0</v>
      </c>
      <c r="K184" s="50">
        <f t="shared" si="95"/>
        <v>0</v>
      </c>
      <c r="L184" s="50">
        <f t="shared" si="95"/>
        <v>0</v>
      </c>
      <c r="M184" s="50">
        <f t="shared" si="95"/>
        <v>0</v>
      </c>
      <c r="N184" s="50">
        <f t="shared" si="95"/>
        <v>0</v>
      </c>
      <c r="O184" s="50">
        <f t="shared" si="95"/>
        <v>0</v>
      </c>
      <c r="P184" s="88">
        <f t="shared" si="91"/>
        <v>0</v>
      </c>
      <c r="Q184" s="88"/>
    </row>
    <row r="185" spans="2:17" s="4" customFormat="1" x14ac:dyDescent="0.2">
      <c r="B185" s="78" t="s">
        <v>254</v>
      </c>
      <c r="C185" s="87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88">
        <f t="shared" si="91"/>
        <v>0</v>
      </c>
      <c r="Q185" s="88"/>
    </row>
    <row r="186" spans="2:17" s="4" customFormat="1" x14ac:dyDescent="0.2">
      <c r="B186" s="78" t="s">
        <v>255</v>
      </c>
      <c r="C186" s="87"/>
      <c r="D186" s="50">
        <f t="shared" ref="D186:O186" si="96">D120+D133</f>
        <v>2648287.8161273003</v>
      </c>
      <c r="E186" s="50">
        <f t="shared" si="96"/>
        <v>1264977.0404191928</v>
      </c>
      <c r="F186" s="50">
        <f t="shared" si="96"/>
        <v>1459431.910360744</v>
      </c>
      <c r="G186" s="50">
        <f t="shared" si="96"/>
        <v>1465861.6122673459</v>
      </c>
      <c r="H186" s="50">
        <f t="shared" si="96"/>
        <v>1255025.9311667392</v>
      </c>
      <c r="I186" s="50">
        <f t="shared" si="96"/>
        <v>1098332.9361629798</v>
      </c>
      <c r="J186" s="50">
        <f t="shared" si="96"/>
        <v>3194175.9361119401</v>
      </c>
      <c r="K186" s="50">
        <f t="shared" si="96"/>
        <v>525982.85686391988</v>
      </c>
      <c r="L186" s="50">
        <f t="shared" si="96"/>
        <v>1057324.2316517197</v>
      </c>
      <c r="M186" s="50">
        <f t="shared" si="96"/>
        <v>1636074.4343235584</v>
      </c>
      <c r="N186" s="50">
        <f t="shared" si="96"/>
        <v>2125133.7228689617</v>
      </c>
      <c r="O186" s="50">
        <f t="shared" si="96"/>
        <v>3141384.5186353978</v>
      </c>
      <c r="P186" s="88">
        <f t="shared" si="91"/>
        <v>20871992.946959801</v>
      </c>
      <c r="Q186" s="88"/>
    </row>
    <row r="187" spans="2:17" s="4" customFormat="1" x14ac:dyDescent="0.2">
      <c r="B187" s="78" t="s">
        <v>256</v>
      </c>
      <c r="C187" s="87"/>
      <c r="D187" s="50">
        <f t="shared" ref="D187:O187" si="97">D121+D134</f>
        <v>796327.37247072009</v>
      </c>
      <c r="E187" s="50">
        <f t="shared" si="97"/>
        <v>705012.63009369851</v>
      </c>
      <c r="F187" s="50">
        <f t="shared" si="97"/>
        <v>762488.14527844195</v>
      </c>
      <c r="G187" s="50">
        <f t="shared" si="97"/>
        <v>561083.97042305197</v>
      </c>
      <c r="H187" s="50">
        <f t="shared" si="97"/>
        <v>452577.32505519997</v>
      </c>
      <c r="I187" s="50">
        <f t="shared" si="97"/>
        <v>260910.05561029864</v>
      </c>
      <c r="J187" s="50">
        <f t="shared" si="97"/>
        <v>160673.81258566148</v>
      </c>
      <c r="K187" s="50">
        <f t="shared" si="97"/>
        <v>134497.25424334875</v>
      </c>
      <c r="L187" s="50">
        <f t="shared" si="97"/>
        <v>162562.07028992797</v>
      </c>
      <c r="M187" s="50">
        <f t="shared" si="97"/>
        <v>364924.79284588096</v>
      </c>
      <c r="N187" s="50">
        <f t="shared" si="97"/>
        <v>629622.22977011744</v>
      </c>
      <c r="O187" s="50">
        <f t="shared" si="97"/>
        <v>851566.79291978106</v>
      </c>
      <c r="P187" s="88">
        <f t="shared" si="91"/>
        <v>5842246.4515861291</v>
      </c>
      <c r="Q187" s="88"/>
    </row>
    <row r="188" spans="2:17" s="4" customFormat="1" x14ac:dyDescent="0.2">
      <c r="B188" s="78" t="s">
        <v>257</v>
      </c>
      <c r="C188" s="87"/>
      <c r="D188" s="50">
        <f t="shared" ref="D188:O188" si="98">D122+D135</f>
        <v>3765666.3100555553</v>
      </c>
      <c r="E188" s="50">
        <f t="shared" si="98"/>
        <v>2507571.7649583332</v>
      </c>
      <c r="F188" s="50">
        <f t="shared" si="98"/>
        <v>4168118.657640276</v>
      </c>
      <c r="G188" s="50">
        <f t="shared" si="98"/>
        <v>188910.89296666591</v>
      </c>
      <c r="H188" s="50">
        <f t="shared" si="98"/>
        <v>1888037.4422166673</v>
      </c>
      <c r="I188" s="50">
        <f t="shared" si="98"/>
        <v>1536045.9716388886</v>
      </c>
      <c r="J188" s="50">
        <f t="shared" si="98"/>
        <v>798120.7585</v>
      </c>
      <c r="K188" s="50">
        <f t="shared" si="98"/>
        <v>1215946.9330000002</v>
      </c>
      <c r="L188" s="50">
        <f t="shared" si="98"/>
        <v>936174.70450000011</v>
      </c>
      <c r="M188" s="50">
        <f t="shared" si="98"/>
        <v>1122397.5374733338</v>
      </c>
      <c r="N188" s="50">
        <f t="shared" si="98"/>
        <v>4138327.0471216678</v>
      </c>
      <c r="O188" s="50">
        <f t="shared" si="98"/>
        <v>-724399.4788922217</v>
      </c>
      <c r="P188" s="88">
        <f t="shared" si="91"/>
        <v>21540918.541179165</v>
      </c>
      <c r="Q188" s="88"/>
    </row>
    <row r="189" spans="2:17" s="4" customFormat="1" x14ac:dyDescent="0.2">
      <c r="B189" s="4" t="s">
        <v>258</v>
      </c>
      <c r="C189" s="87"/>
      <c r="D189" s="50">
        <f t="shared" ref="D189:O189" si="99">D131</f>
        <v>6600.3399999999992</v>
      </c>
      <c r="E189" s="50">
        <f t="shared" si="99"/>
        <v>5481.23</v>
      </c>
      <c r="F189" s="50">
        <f t="shared" si="99"/>
        <v>4285.0499999999993</v>
      </c>
      <c r="G189" s="50">
        <f t="shared" si="99"/>
        <v>6266.7300000000005</v>
      </c>
      <c r="H189" s="50">
        <f t="shared" si="99"/>
        <v>5196.2200000000012</v>
      </c>
      <c r="I189" s="50">
        <f t="shared" si="99"/>
        <v>3401.4099999999994</v>
      </c>
      <c r="J189" s="50">
        <f t="shared" si="99"/>
        <v>0</v>
      </c>
      <c r="K189" s="50">
        <f t="shared" si="99"/>
        <v>95.45</v>
      </c>
      <c r="L189" s="50">
        <f t="shared" si="99"/>
        <v>219.42</v>
      </c>
      <c r="M189" s="50">
        <f t="shared" si="99"/>
        <v>15.4</v>
      </c>
      <c r="N189" s="50">
        <f t="shared" si="99"/>
        <v>1.0900000000000001</v>
      </c>
      <c r="O189" s="50">
        <f t="shared" si="99"/>
        <v>127.59</v>
      </c>
      <c r="P189" s="88">
        <f t="shared" si="91"/>
        <v>31689.93</v>
      </c>
      <c r="Q189" s="88"/>
    </row>
    <row r="190" spans="2:17" s="4" customFormat="1" x14ac:dyDescent="0.2">
      <c r="B190" s="4" t="s">
        <v>259</v>
      </c>
      <c r="C190" s="87"/>
      <c r="D190" s="50">
        <f t="shared" ref="D190:O190" si="100">D117+D136</f>
        <v>2056002.81346525</v>
      </c>
      <c r="E190" s="50">
        <f t="shared" si="100"/>
        <v>1927913.5630613123</v>
      </c>
      <c r="F190" s="50">
        <f t="shared" si="100"/>
        <v>2448942.0771330311</v>
      </c>
      <c r="G190" s="50">
        <f t="shared" si="100"/>
        <v>1585733.1983451829</v>
      </c>
      <c r="H190" s="50">
        <f t="shared" si="100"/>
        <v>1903387.2318969225</v>
      </c>
      <c r="I190" s="50">
        <f t="shared" si="100"/>
        <v>1639002.9199999997</v>
      </c>
      <c r="J190" s="50">
        <f t="shared" si="100"/>
        <v>1514045.4399999999</v>
      </c>
      <c r="K190" s="50">
        <f t="shared" si="100"/>
        <v>1560457.7</v>
      </c>
      <c r="L190" s="50">
        <f t="shared" si="100"/>
        <v>1484244.49</v>
      </c>
      <c r="M190" s="50">
        <f t="shared" si="100"/>
        <v>1614084.2677938668</v>
      </c>
      <c r="N190" s="50">
        <f t="shared" si="100"/>
        <v>1744698.9875177541</v>
      </c>
      <c r="O190" s="50">
        <f t="shared" si="100"/>
        <v>2018630.858276281</v>
      </c>
      <c r="P190" s="88">
        <f t="shared" si="91"/>
        <v>21497143.547489602</v>
      </c>
      <c r="Q190" s="88"/>
    </row>
    <row r="191" spans="2:17" s="4" customFormat="1" x14ac:dyDescent="0.2">
      <c r="B191" s="4" t="s">
        <v>260</v>
      </c>
      <c r="C191" s="87"/>
      <c r="D191" s="50">
        <f t="shared" ref="D191:O191" si="101">D118+D137</f>
        <v>6176630.4051088877</v>
      </c>
      <c r="E191" s="50">
        <f t="shared" si="101"/>
        <v>4749455.9392554173</v>
      </c>
      <c r="F191" s="50">
        <f t="shared" si="101"/>
        <v>7757919.1491896529</v>
      </c>
      <c r="G191" s="50">
        <f t="shared" si="101"/>
        <v>5525738.8891649991</v>
      </c>
      <c r="H191" s="50">
        <f t="shared" si="101"/>
        <v>6384531.619997778</v>
      </c>
      <c r="I191" s="50">
        <f t="shared" si="101"/>
        <v>5370833.9299999997</v>
      </c>
      <c r="J191" s="50">
        <f t="shared" si="101"/>
        <v>4872462.898</v>
      </c>
      <c r="K191" s="50">
        <f t="shared" si="101"/>
        <v>5431926.7520000003</v>
      </c>
      <c r="L191" s="50">
        <f t="shared" si="101"/>
        <v>4961663.9000000004</v>
      </c>
      <c r="M191" s="50">
        <f t="shared" si="101"/>
        <v>5231687.7785893744</v>
      </c>
      <c r="N191" s="50">
        <f t="shared" si="101"/>
        <v>4043747.8577597085</v>
      </c>
      <c r="O191" s="50">
        <f t="shared" si="101"/>
        <v>6359691.5828082506</v>
      </c>
      <c r="P191" s="88">
        <f t="shared" si="91"/>
        <v>66866290.701874062</v>
      </c>
      <c r="Q191" s="88"/>
    </row>
    <row r="192" spans="2:17" s="4" customFormat="1" x14ac:dyDescent="0.2">
      <c r="B192" s="4" t="s">
        <v>264</v>
      </c>
      <c r="C192" s="87"/>
      <c r="D192" s="50">
        <f t="shared" ref="D192:O192" si="102">D138+D132</f>
        <v>153338.94</v>
      </c>
      <c r="E192" s="50">
        <f t="shared" si="102"/>
        <v>204555.27000000002</v>
      </c>
      <c r="F192" s="50">
        <f t="shared" si="102"/>
        <v>142160.85999999999</v>
      </c>
      <c r="G192" s="50">
        <f t="shared" si="102"/>
        <v>96152.15</v>
      </c>
      <c r="H192" s="50">
        <f t="shared" si="102"/>
        <v>118261.85</v>
      </c>
      <c r="I192" s="50">
        <f t="shared" si="102"/>
        <v>286066.44</v>
      </c>
      <c r="J192" s="50">
        <f t="shared" si="102"/>
        <v>153215.07</v>
      </c>
      <c r="K192" s="50">
        <f t="shared" si="102"/>
        <v>151609.14000000001</v>
      </c>
      <c r="L192" s="50">
        <f t="shared" si="102"/>
        <v>185956.79</v>
      </c>
      <c r="M192" s="50">
        <f t="shared" si="102"/>
        <v>197766.44</v>
      </c>
      <c r="N192" s="50">
        <f t="shared" si="102"/>
        <v>262950.76</v>
      </c>
      <c r="O192" s="50">
        <f t="shared" si="102"/>
        <v>42328.770000000004</v>
      </c>
      <c r="P192" s="88">
        <f t="shared" si="91"/>
        <v>1994362.4800000002</v>
      </c>
      <c r="Q192" s="88"/>
    </row>
    <row r="193" spans="2:17" s="4" customFormat="1" x14ac:dyDescent="0.2">
      <c r="B193" s="4" t="s">
        <v>262</v>
      </c>
      <c r="C193" s="87"/>
      <c r="D193" s="50">
        <f t="shared" ref="D193:O193" si="103">D119+D139</f>
        <v>7491708.6654749997</v>
      </c>
      <c r="E193" s="50">
        <f t="shared" si="103"/>
        <v>8684770.8154249992</v>
      </c>
      <c r="F193" s="50">
        <f t="shared" si="103"/>
        <v>8026241.2598312497</v>
      </c>
      <c r="G193" s="50">
        <f t="shared" si="103"/>
        <v>8898467.1592899989</v>
      </c>
      <c r="H193" s="50">
        <f t="shared" si="103"/>
        <v>8003772.3171991669</v>
      </c>
      <c r="I193" s="50">
        <f t="shared" si="103"/>
        <v>6488792.620000001</v>
      </c>
      <c r="J193" s="50">
        <f t="shared" si="103"/>
        <v>6057528.6999999993</v>
      </c>
      <c r="K193" s="50">
        <f t="shared" si="103"/>
        <v>7397393.8699999992</v>
      </c>
      <c r="L193" s="50">
        <f t="shared" si="103"/>
        <v>7632096.4499999993</v>
      </c>
      <c r="M193" s="50">
        <f t="shared" si="103"/>
        <v>7249914.6750762528</v>
      </c>
      <c r="N193" s="50">
        <f t="shared" si="103"/>
        <v>8617059.3880687505</v>
      </c>
      <c r="O193" s="50">
        <f t="shared" si="103"/>
        <v>10696757.5340125</v>
      </c>
      <c r="P193" s="88">
        <f t="shared" si="91"/>
        <v>95244503.454377905</v>
      </c>
      <c r="Q193" s="88"/>
    </row>
    <row r="194" spans="2:17" s="45" customFormat="1" x14ac:dyDescent="0.2">
      <c r="B194" s="72" t="s">
        <v>104</v>
      </c>
      <c r="C194" s="382"/>
      <c r="D194" s="50">
        <f t="shared" ref="D194:O194" si="104">D125</f>
        <v>3697284.4802999999</v>
      </c>
      <c r="E194" s="50">
        <f t="shared" si="104"/>
        <v>1430799.2714499994</v>
      </c>
      <c r="F194" s="50">
        <f t="shared" si="104"/>
        <v>5233417.9058374977</v>
      </c>
      <c r="G194" s="50">
        <f t="shared" si="104"/>
        <v>2465469.469469999</v>
      </c>
      <c r="H194" s="50">
        <f t="shared" si="104"/>
        <v>2570559.6137875007</v>
      </c>
      <c r="I194" s="50">
        <f t="shared" si="104"/>
        <v>1878007.3499999996</v>
      </c>
      <c r="J194" s="50">
        <f t="shared" si="104"/>
        <v>1675637.9400000002</v>
      </c>
      <c r="K194" s="50">
        <f t="shared" si="104"/>
        <v>1623663.14</v>
      </c>
      <c r="L194" s="50">
        <f t="shared" si="104"/>
        <v>1850422.072785001</v>
      </c>
      <c r="M194" s="50">
        <f t="shared" si="104"/>
        <v>2575445.661653751</v>
      </c>
      <c r="N194" s="50">
        <f t="shared" si="104"/>
        <v>1334292.3001975019</v>
      </c>
      <c r="O194" s="50">
        <f t="shared" si="104"/>
        <v>5918202.2214875007</v>
      </c>
      <c r="P194" s="88">
        <f t="shared" si="91"/>
        <v>32253201.42696875</v>
      </c>
      <c r="Q194" s="50"/>
    </row>
    <row r="195" spans="2:17" s="4" customFormat="1" x14ac:dyDescent="0.2">
      <c r="B195" s="78" t="s">
        <v>265</v>
      </c>
      <c r="C195" s="87"/>
      <c r="D195" s="92">
        <f t="shared" ref="D195:P195" si="105">SUM(D180:D194)</f>
        <v>164694666.98106077</v>
      </c>
      <c r="E195" s="92">
        <f t="shared" si="105"/>
        <v>137534720.26865244</v>
      </c>
      <c r="F195" s="92">
        <f t="shared" si="105"/>
        <v>133695937.82350647</v>
      </c>
      <c r="G195" s="92">
        <f t="shared" si="105"/>
        <v>100051903.83939001</v>
      </c>
      <c r="H195" s="92">
        <f t="shared" si="105"/>
        <v>75197615.984450653</v>
      </c>
      <c r="I195" s="92">
        <f t="shared" si="105"/>
        <v>56281989.08278238</v>
      </c>
      <c r="J195" s="92">
        <f t="shared" si="105"/>
        <v>44155640.541723415</v>
      </c>
      <c r="K195" s="92">
        <f t="shared" si="105"/>
        <v>39855297.834605604</v>
      </c>
      <c r="L195" s="92">
        <f t="shared" si="105"/>
        <v>48809174.575882591</v>
      </c>
      <c r="M195" s="92">
        <f t="shared" si="105"/>
        <v>83090636.31414333</v>
      </c>
      <c r="N195" s="92">
        <f t="shared" si="105"/>
        <v>128616435.35049799</v>
      </c>
      <c r="O195" s="92">
        <f t="shared" si="105"/>
        <v>168155879.882837</v>
      </c>
      <c r="P195" s="92">
        <f t="shared" si="105"/>
        <v>1180139898.4795327</v>
      </c>
      <c r="Q195" s="50"/>
    </row>
    <row r="196" spans="2:17" s="4" customFormat="1" x14ac:dyDescent="0.2">
      <c r="B196" s="12" t="s">
        <v>162</v>
      </c>
      <c r="C196" s="279"/>
      <c r="D196" s="99">
        <f t="shared" ref="D196:P196" si="106">D195-D142</f>
        <v>0</v>
      </c>
      <c r="E196" s="99">
        <f t="shared" si="106"/>
        <v>0</v>
      </c>
      <c r="F196" s="99">
        <f t="shared" si="106"/>
        <v>0</v>
      </c>
      <c r="G196" s="99">
        <f t="shared" si="106"/>
        <v>0</v>
      </c>
      <c r="H196" s="99">
        <f t="shared" si="106"/>
        <v>0</v>
      </c>
      <c r="I196" s="99">
        <f t="shared" si="106"/>
        <v>0</v>
      </c>
      <c r="J196" s="99">
        <f t="shared" si="106"/>
        <v>0</v>
      </c>
      <c r="K196" s="99">
        <f t="shared" si="106"/>
        <v>0</v>
      </c>
      <c r="L196" s="99">
        <f t="shared" si="106"/>
        <v>0</v>
      </c>
      <c r="M196" s="99">
        <f t="shared" si="106"/>
        <v>0</v>
      </c>
      <c r="N196" s="99">
        <f t="shared" si="106"/>
        <v>0</v>
      </c>
      <c r="O196" s="99">
        <f t="shared" si="106"/>
        <v>0</v>
      </c>
      <c r="P196" s="99">
        <f t="shared" si="106"/>
        <v>0</v>
      </c>
      <c r="Q196" s="50"/>
    </row>
    <row r="197" spans="2:17" s="4" customFormat="1" x14ac:dyDescent="0.2">
      <c r="C197" s="87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</row>
    <row r="198" spans="2:17" s="4" customFormat="1" x14ac:dyDescent="0.2">
      <c r="B198" s="52" t="s">
        <v>266</v>
      </c>
      <c r="C198" s="87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</row>
    <row r="199" spans="2:17" s="4" customFormat="1" x14ac:dyDescent="0.2">
      <c r="B199" s="72" t="s">
        <v>267</v>
      </c>
      <c r="C199" s="87"/>
      <c r="D199" s="50">
        <f t="shared" ref="D199:O199" si="107">SUM(D36:D38)</f>
        <v>807221</v>
      </c>
      <c r="E199" s="50">
        <f t="shared" si="107"/>
        <v>807934</v>
      </c>
      <c r="F199" s="50">
        <f t="shared" si="107"/>
        <v>808720</v>
      </c>
      <c r="G199" s="50">
        <f t="shared" si="107"/>
        <v>809223</v>
      </c>
      <c r="H199" s="50">
        <f t="shared" si="107"/>
        <v>809473</v>
      </c>
      <c r="I199" s="50">
        <f t="shared" si="107"/>
        <v>809856</v>
      </c>
      <c r="J199" s="50">
        <f t="shared" si="107"/>
        <v>809899</v>
      </c>
      <c r="K199" s="50">
        <f t="shared" si="107"/>
        <v>810234</v>
      </c>
      <c r="L199" s="50">
        <f t="shared" si="107"/>
        <v>810672</v>
      </c>
      <c r="M199" s="50">
        <f t="shared" si="107"/>
        <v>811227</v>
      </c>
      <c r="N199" s="50">
        <f t="shared" si="107"/>
        <v>812204</v>
      </c>
      <c r="O199" s="50">
        <f t="shared" si="107"/>
        <v>812921</v>
      </c>
      <c r="P199" s="50">
        <f t="shared" ref="P199:P212" si="108">SUM(D199:O199)</f>
        <v>9719584</v>
      </c>
      <c r="Q199" s="50"/>
    </row>
    <row r="200" spans="2:17" s="4" customFormat="1" x14ac:dyDescent="0.2">
      <c r="B200" s="72" t="s">
        <v>251</v>
      </c>
      <c r="C200" s="87"/>
      <c r="D200" s="50">
        <f t="shared" ref="D200:O200" si="109">SUM(D40,D47)</f>
        <v>57863</v>
      </c>
      <c r="E200" s="50">
        <f t="shared" si="109"/>
        <v>57940</v>
      </c>
      <c r="F200" s="50">
        <f t="shared" si="109"/>
        <v>57960</v>
      </c>
      <c r="G200" s="50">
        <f t="shared" si="109"/>
        <v>57966</v>
      </c>
      <c r="H200" s="50">
        <f t="shared" si="109"/>
        <v>57994</v>
      </c>
      <c r="I200" s="50">
        <f t="shared" si="109"/>
        <v>57932</v>
      </c>
      <c r="J200" s="50">
        <f t="shared" si="109"/>
        <v>57839</v>
      </c>
      <c r="K200" s="50">
        <f t="shared" si="109"/>
        <v>57804</v>
      </c>
      <c r="L200" s="50">
        <f t="shared" si="109"/>
        <v>57754</v>
      </c>
      <c r="M200" s="50">
        <f t="shared" si="109"/>
        <v>57715</v>
      </c>
      <c r="N200" s="50">
        <f t="shared" si="109"/>
        <v>57809</v>
      </c>
      <c r="O200" s="50">
        <f t="shared" si="109"/>
        <v>57932</v>
      </c>
      <c r="P200" s="50">
        <f t="shared" si="108"/>
        <v>694508</v>
      </c>
      <c r="Q200" s="50"/>
    </row>
    <row r="201" spans="2:17" s="4" customFormat="1" x14ac:dyDescent="0.2">
      <c r="B201" s="72" t="s">
        <v>252</v>
      </c>
      <c r="C201" s="87"/>
      <c r="D201" s="50">
        <f t="shared" ref="D201:O201" si="110">D41+D48</f>
        <v>1204</v>
      </c>
      <c r="E201" s="50">
        <f t="shared" si="110"/>
        <v>1196</v>
      </c>
      <c r="F201" s="50">
        <f t="shared" si="110"/>
        <v>1198</v>
      </c>
      <c r="G201" s="50">
        <f t="shared" si="110"/>
        <v>1201</v>
      </c>
      <c r="H201" s="50">
        <f t="shared" si="110"/>
        <v>1200</v>
      </c>
      <c r="I201" s="50">
        <f t="shared" si="110"/>
        <v>1188</v>
      </c>
      <c r="J201" s="50">
        <f t="shared" si="110"/>
        <v>1201</v>
      </c>
      <c r="K201" s="50">
        <f t="shared" si="110"/>
        <v>1204</v>
      </c>
      <c r="L201" s="50">
        <f t="shared" si="110"/>
        <v>1224</v>
      </c>
      <c r="M201" s="50">
        <f t="shared" si="110"/>
        <v>1230</v>
      </c>
      <c r="N201" s="50">
        <f t="shared" si="110"/>
        <v>1231</v>
      </c>
      <c r="O201" s="50">
        <f t="shared" si="110"/>
        <v>1228</v>
      </c>
      <c r="P201" s="50">
        <f t="shared" si="108"/>
        <v>14505</v>
      </c>
      <c r="Q201" s="50"/>
    </row>
    <row r="202" spans="2:17" s="4" customFormat="1" x14ac:dyDescent="0.2">
      <c r="B202" s="78" t="s">
        <v>253</v>
      </c>
      <c r="C202" s="87"/>
      <c r="D202" s="50">
        <f t="shared" ref="D202:O202" si="111">D42</f>
        <v>0</v>
      </c>
      <c r="E202" s="50">
        <f t="shared" si="111"/>
        <v>0</v>
      </c>
      <c r="F202" s="50">
        <f t="shared" si="111"/>
        <v>0</v>
      </c>
      <c r="G202" s="50">
        <f t="shared" si="111"/>
        <v>0</v>
      </c>
      <c r="H202" s="50">
        <f t="shared" si="111"/>
        <v>0</v>
      </c>
      <c r="I202" s="50">
        <f t="shared" si="111"/>
        <v>0</v>
      </c>
      <c r="J202" s="50">
        <f t="shared" si="111"/>
        <v>0</v>
      </c>
      <c r="K202" s="50">
        <f t="shared" si="111"/>
        <v>0</v>
      </c>
      <c r="L202" s="50">
        <f t="shared" si="111"/>
        <v>0</v>
      </c>
      <c r="M202" s="50">
        <f t="shared" si="111"/>
        <v>0</v>
      </c>
      <c r="N202" s="50">
        <f t="shared" si="111"/>
        <v>0</v>
      </c>
      <c r="O202" s="50">
        <f t="shared" si="111"/>
        <v>0</v>
      </c>
      <c r="P202" s="50">
        <f t="shared" si="108"/>
        <v>0</v>
      </c>
      <c r="Q202" s="50"/>
    </row>
    <row r="203" spans="2:17" s="4" customFormat="1" x14ac:dyDescent="0.2">
      <c r="B203" s="72" t="s">
        <v>268</v>
      </c>
      <c r="C203" s="87"/>
      <c r="D203" s="50">
        <f t="shared" ref="D203:O203" si="112">SUM(D39,D43,D49)</f>
        <v>0</v>
      </c>
      <c r="E203" s="50">
        <f t="shared" si="112"/>
        <v>0</v>
      </c>
      <c r="F203" s="50">
        <f t="shared" si="112"/>
        <v>0</v>
      </c>
      <c r="G203" s="50">
        <f t="shared" si="112"/>
        <v>0</v>
      </c>
      <c r="H203" s="50">
        <f t="shared" si="112"/>
        <v>0</v>
      </c>
      <c r="I203" s="50">
        <f t="shared" si="112"/>
        <v>0</v>
      </c>
      <c r="J203" s="50">
        <f t="shared" si="112"/>
        <v>0</v>
      </c>
      <c r="K203" s="50">
        <f t="shared" si="112"/>
        <v>0</v>
      </c>
      <c r="L203" s="50">
        <f t="shared" si="112"/>
        <v>0</v>
      </c>
      <c r="M203" s="50">
        <f t="shared" si="112"/>
        <v>0</v>
      </c>
      <c r="N203" s="50">
        <f t="shared" si="112"/>
        <v>0</v>
      </c>
      <c r="O203" s="50">
        <f t="shared" si="112"/>
        <v>0</v>
      </c>
      <c r="P203" s="50">
        <f t="shared" si="108"/>
        <v>0</v>
      </c>
      <c r="Q203" s="50"/>
    </row>
    <row r="204" spans="2:17" s="4" customFormat="1" x14ac:dyDescent="0.2">
      <c r="B204" s="72" t="s">
        <v>255</v>
      </c>
      <c r="C204" s="87"/>
      <c r="D204" s="50">
        <f t="shared" ref="D204:O204" si="113">D44+D50</f>
        <v>30</v>
      </c>
      <c r="E204" s="50">
        <f t="shared" si="113"/>
        <v>29</v>
      </c>
      <c r="F204" s="50">
        <f t="shared" si="113"/>
        <v>29</v>
      </c>
      <c r="G204" s="50">
        <f t="shared" si="113"/>
        <v>29</v>
      </c>
      <c r="H204" s="50">
        <f t="shared" si="113"/>
        <v>29</v>
      </c>
      <c r="I204" s="50">
        <f t="shared" si="113"/>
        <v>32</v>
      </c>
      <c r="J204" s="50">
        <f t="shared" si="113"/>
        <v>32</v>
      </c>
      <c r="K204" s="50">
        <f t="shared" si="113"/>
        <v>32</v>
      </c>
      <c r="L204" s="50">
        <f t="shared" si="113"/>
        <v>34</v>
      </c>
      <c r="M204" s="50">
        <f t="shared" si="113"/>
        <v>34</v>
      </c>
      <c r="N204" s="50">
        <f t="shared" si="113"/>
        <v>35</v>
      </c>
      <c r="O204" s="50">
        <f t="shared" si="113"/>
        <v>35</v>
      </c>
      <c r="P204" s="50">
        <f t="shared" si="108"/>
        <v>380</v>
      </c>
      <c r="Q204" s="50"/>
    </row>
    <row r="205" spans="2:17" s="4" customFormat="1" x14ac:dyDescent="0.2">
      <c r="B205" s="72" t="s">
        <v>256</v>
      </c>
      <c r="C205" s="87"/>
      <c r="D205" s="50">
        <f t="shared" ref="D205:O205" si="114">D45+D51</f>
        <v>107</v>
      </c>
      <c r="E205" s="50">
        <f t="shared" si="114"/>
        <v>106</v>
      </c>
      <c r="F205" s="50">
        <f t="shared" si="114"/>
        <v>106</v>
      </c>
      <c r="G205" s="50">
        <f t="shared" si="114"/>
        <v>106</v>
      </c>
      <c r="H205" s="50">
        <f t="shared" si="114"/>
        <v>106</v>
      </c>
      <c r="I205" s="50">
        <f t="shared" si="114"/>
        <v>107</v>
      </c>
      <c r="J205" s="50">
        <f t="shared" si="114"/>
        <v>107</v>
      </c>
      <c r="K205" s="50">
        <f t="shared" si="114"/>
        <v>107</v>
      </c>
      <c r="L205" s="50">
        <f t="shared" si="114"/>
        <v>107</v>
      </c>
      <c r="M205" s="50">
        <f t="shared" si="114"/>
        <v>108</v>
      </c>
      <c r="N205" s="50">
        <f t="shared" si="114"/>
        <v>108</v>
      </c>
      <c r="O205" s="50">
        <f t="shared" si="114"/>
        <v>107</v>
      </c>
      <c r="P205" s="50">
        <f t="shared" si="108"/>
        <v>1282</v>
      </c>
      <c r="Q205" s="50"/>
    </row>
    <row r="206" spans="2:17" s="4" customFormat="1" x14ac:dyDescent="0.2">
      <c r="B206" s="72" t="s">
        <v>257</v>
      </c>
      <c r="C206" s="87"/>
      <c r="D206" s="50">
        <f t="shared" ref="D206:O206" si="115">D46+D52</f>
        <v>4</v>
      </c>
      <c r="E206" s="50">
        <f t="shared" si="115"/>
        <v>4</v>
      </c>
      <c r="F206" s="50">
        <f t="shared" si="115"/>
        <v>4</v>
      </c>
      <c r="G206" s="50">
        <f t="shared" si="115"/>
        <v>4</v>
      </c>
      <c r="H206" s="50">
        <f t="shared" si="115"/>
        <v>4</v>
      </c>
      <c r="I206" s="50">
        <f t="shared" si="115"/>
        <v>4</v>
      </c>
      <c r="J206" s="50">
        <f t="shared" si="115"/>
        <v>4</v>
      </c>
      <c r="K206" s="50">
        <f t="shared" si="115"/>
        <v>4</v>
      </c>
      <c r="L206" s="50">
        <f t="shared" si="115"/>
        <v>4</v>
      </c>
      <c r="M206" s="50">
        <f t="shared" si="115"/>
        <v>4</v>
      </c>
      <c r="N206" s="50">
        <f t="shared" si="115"/>
        <v>4</v>
      </c>
      <c r="O206" s="50">
        <f t="shared" si="115"/>
        <v>4</v>
      </c>
      <c r="P206" s="50">
        <f t="shared" si="108"/>
        <v>48</v>
      </c>
      <c r="Q206" s="50"/>
    </row>
    <row r="207" spans="2:17" s="4" customFormat="1" x14ac:dyDescent="0.2">
      <c r="B207" s="4" t="s">
        <v>258</v>
      </c>
      <c r="C207" s="87"/>
      <c r="D207" s="50">
        <f t="shared" ref="D207:O207" si="116">D53</f>
        <v>2</v>
      </c>
      <c r="E207" s="50">
        <f t="shared" si="116"/>
        <v>2</v>
      </c>
      <c r="F207" s="50">
        <f t="shared" si="116"/>
        <v>2</v>
      </c>
      <c r="G207" s="50">
        <f t="shared" si="116"/>
        <v>4</v>
      </c>
      <c r="H207" s="50">
        <f t="shared" si="116"/>
        <v>4</v>
      </c>
      <c r="I207" s="50">
        <f t="shared" si="116"/>
        <v>0</v>
      </c>
      <c r="J207" s="50">
        <f t="shared" si="116"/>
        <v>0</v>
      </c>
      <c r="K207" s="50">
        <f t="shared" si="116"/>
        <v>0</v>
      </c>
      <c r="L207" s="50">
        <f t="shared" si="116"/>
        <v>0</v>
      </c>
      <c r="M207" s="50">
        <f t="shared" si="116"/>
        <v>0</v>
      </c>
      <c r="N207" s="50">
        <f t="shared" si="116"/>
        <v>0</v>
      </c>
      <c r="O207" s="50">
        <f t="shared" si="116"/>
        <v>0</v>
      </c>
      <c r="P207" s="50">
        <f t="shared" si="108"/>
        <v>14</v>
      </c>
      <c r="Q207" s="50"/>
    </row>
    <row r="208" spans="2:17" s="4" customFormat="1" x14ac:dyDescent="0.2">
      <c r="B208" s="4" t="s">
        <v>259</v>
      </c>
      <c r="C208" s="87"/>
      <c r="D208" s="50">
        <f t="shared" ref="D208:O208" si="117">D54+D59</f>
        <v>99</v>
      </c>
      <c r="E208" s="50">
        <f t="shared" si="117"/>
        <v>99</v>
      </c>
      <c r="F208" s="50">
        <f t="shared" si="117"/>
        <v>99</v>
      </c>
      <c r="G208" s="50">
        <f t="shared" si="117"/>
        <v>97</v>
      </c>
      <c r="H208" s="50">
        <f t="shared" si="117"/>
        <v>98</v>
      </c>
      <c r="I208" s="50">
        <f t="shared" si="117"/>
        <v>96</v>
      </c>
      <c r="J208" s="50">
        <f t="shared" si="117"/>
        <v>95</v>
      </c>
      <c r="K208" s="50">
        <f t="shared" si="117"/>
        <v>95</v>
      </c>
      <c r="L208" s="50">
        <f t="shared" si="117"/>
        <v>95</v>
      </c>
      <c r="M208" s="50">
        <f t="shared" si="117"/>
        <v>95</v>
      </c>
      <c r="N208" s="50">
        <f t="shared" si="117"/>
        <v>94</v>
      </c>
      <c r="O208" s="50">
        <f t="shared" si="117"/>
        <v>94</v>
      </c>
      <c r="P208" s="50">
        <f t="shared" si="108"/>
        <v>1156</v>
      </c>
      <c r="Q208" s="50"/>
    </row>
    <row r="209" spans="2:17" s="4" customFormat="1" x14ac:dyDescent="0.2">
      <c r="B209" s="4" t="s">
        <v>260</v>
      </c>
      <c r="C209" s="87"/>
      <c r="D209" s="50">
        <f t="shared" ref="D209:O209" si="118">D55+D60</f>
        <v>89</v>
      </c>
      <c r="E209" s="50">
        <f t="shared" si="118"/>
        <v>89</v>
      </c>
      <c r="F209" s="50">
        <f t="shared" si="118"/>
        <v>89</v>
      </c>
      <c r="G209" s="50">
        <f t="shared" si="118"/>
        <v>89</v>
      </c>
      <c r="H209" s="50">
        <f t="shared" si="118"/>
        <v>89</v>
      </c>
      <c r="I209" s="50">
        <f t="shared" si="118"/>
        <v>86</v>
      </c>
      <c r="J209" s="50">
        <f t="shared" si="118"/>
        <v>86</v>
      </c>
      <c r="K209" s="50">
        <f t="shared" si="118"/>
        <v>85</v>
      </c>
      <c r="L209" s="50">
        <f t="shared" si="118"/>
        <v>83</v>
      </c>
      <c r="M209" s="50">
        <f t="shared" si="118"/>
        <v>83</v>
      </c>
      <c r="N209" s="50">
        <f t="shared" si="118"/>
        <v>82</v>
      </c>
      <c r="O209" s="50">
        <f t="shared" si="118"/>
        <v>82</v>
      </c>
      <c r="P209" s="50">
        <f t="shared" si="108"/>
        <v>1032</v>
      </c>
      <c r="Q209" s="50"/>
    </row>
    <row r="210" spans="2:17" s="4" customFormat="1" x14ac:dyDescent="0.2">
      <c r="B210" s="4" t="s">
        <v>264</v>
      </c>
      <c r="C210" s="87"/>
      <c r="D210" s="50">
        <f t="shared" ref="D210:O210" si="119">D61+D56</f>
        <v>9</v>
      </c>
      <c r="E210" s="50">
        <f t="shared" si="119"/>
        <v>10</v>
      </c>
      <c r="F210" s="50">
        <f t="shared" si="119"/>
        <v>10</v>
      </c>
      <c r="G210" s="50">
        <f t="shared" si="119"/>
        <v>10</v>
      </c>
      <c r="H210" s="50">
        <f t="shared" si="119"/>
        <v>9</v>
      </c>
      <c r="I210" s="50">
        <f t="shared" si="119"/>
        <v>7</v>
      </c>
      <c r="J210" s="50">
        <f t="shared" si="119"/>
        <v>7</v>
      </c>
      <c r="K210" s="50">
        <f t="shared" si="119"/>
        <v>7</v>
      </c>
      <c r="L210" s="50">
        <f t="shared" si="119"/>
        <v>7</v>
      </c>
      <c r="M210" s="50">
        <f t="shared" si="119"/>
        <v>6</v>
      </c>
      <c r="N210" s="50">
        <f t="shared" si="119"/>
        <v>6</v>
      </c>
      <c r="O210" s="50">
        <f t="shared" si="119"/>
        <v>6</v>
      </c>
      <c r="P210" s="50">
        <f t="shared" si="108"/>
        <v>94</v>
      </c>
      <c r="Q210" s="50"/>
    </row>
    <row r="211" spans="2:17" s="4" customFormat="1" x14ac:dyDescent="0.2">
      <c r="B211" s="4" t="s">
        <v>262</v>
      </c>
      <c r="C211" s="87"/>
      <c r="D211" s="50">
        <f t="shared" ref="D211:O211" si="120">D57+D62</f>
        <v>10</v>
      </c>
      <c r="E211" s="50">
        <f t="shared" si="120"/>
        <v>10</v>
      </c>
      <c r="F211" s="50">
        <f t="shared" si="120"/>
        <v>10</v>
      </c>
      <c r="G211" s="50">
        <f t="shared" si="120"/>
        <v>10</v>
      </c>
      <c r="H211" s="50">
        <f t="shared" si="120"/>
        <v>10</v>
      </c>
      <c r="I211" s="50">
        <f t="shared" si="120"/>
        <v>10</v>
      </c>
      <c r="J211" s="50">
        <f t="shared" si="120"/>
        <v>10</v>
      </c>
      <c r="K211" s="50">
        <f t="shared" si="120"/>
        <v>10</v>
      </c>
      <c r="L211" s="50">
        <f t="shared" si="120"/>
        <v>10</v>
      </c>
      <c r="M211" s="50">
        <f t="shared" si="120"/>
        <v>10</v>
      </c>
      <c r="N211" s="50">
        <f t="shared" si="120"/>
        <v>10</v>
      </c>
      <c r="O211" s="50">
        <f t="shared" si="120"/>
        <v>11</v>
      </c>
      <c r="P211" s="50">
        <f t="shared" si="108"/>
        <v>121</v>
      </c>
      <c r="Q211" s="50"/>
    </row>
    <row r="212" spans="2:17" s="45" customFormat="1" x14ac:dyDescent="0.2">
      <c r="B212" s="72" t="s">
        <v>104</v>
      </c>
      <c r="C212" s="382"/>
      <c r="D212" s="50">
        <f t="shared" ref="D212:O212" si="121">SUM(D63:D63)</f>
        <v>9</v>
      </c>
      <c r="E212" s="50">
        <f t="shared" si="121"/>
        <v>9</v>
      </c>
      <c r="F212" s="50">
        <f t="shared" si="121"/>
        <v>9</v>
      </c>
      <c r="G212" s="50">
        <f t="shared" si="121"/>
        <v>9</v>
      </c>
      <c r="H212" s="50">
        <f t="shared" si="121"/>
        <v>9</v>
      </c>
      <c r="I212" s="50">
        <f t="shared" si="121"/>
        <v>9</v>
      </c>
      <c r="J212" s="50">
        <f t="shared" si="121"/>
        <v>9</v>
      </c>
      <c r="K212" s="50">
        <f t="shared" si="121"/>
        <v>9</v>
      </c>
      <c r="L212" s="50">
        <f t="shared" si="121"/>
        <v>9</v>
      </c>
      <c r="M212" s="50">
        <f t="shared" si="121"/>
        <v>9</v>
      </c>
      <c r="N212" s="50">
        <f t="shared" si="121"/>
        <v>9</v>
      </c>
      <c r="O212" s="50">
        <f t="shared" si="121"/>
        <v>9</v>
      </c>
      <c r="P212" s="50">
        <f t="shared" si="108"/>
        <v>108</v>
      </c>
      <c r="Q212" s="50"/>
    </row>
    <row r="213" spans="2:17" s="4" customFormat="1" x14ac:dyDescent="0.2">
      <c r="B213" s="4" t="s">
        <v>269</v>
      </c>
      <c r="C213" s="87"/>
      <c r="D213" s="92">
        <f t="shared" ref="D213:P213" si="122">SUM(D199:D212)</f>
        <v>866647</v>
      </c>
      <c r="E213" s="92">
        <f t="shared" si="122"/>
        <v>867428</v>
      </c>
      <c r="F213" s="92">
        <f t="shared" si="122"/>
        <v>868236</v>
      </c>
      <c r="G213" s="92">
        <f t="shared" si="122"/>
        <v>868748</v>
      </c>
      <c r="H213" s="92">
        <f t="shared" si="122"/>
        <v>869025</v>
      </c>
      <c r="I213" s="92">
        <f t="shared" si="122"/>
        <v>869327</v>
      </c>
      <c r="J213" s="92">
        <f t="shared" si="122"/>
        <v>869289</v>
      </c>
      <c r="K213" s="92">
        <f t="shared" si="122"/>
        <v>869591</v>
      </c>
      <c r="L213" s="92">
        <f t="shared" si="122"/>
        <v>869999</v>
      </c>
      <c r="M213" s="92">
        <f t="shared" si="122"/>
        <v>870521</v>
      </c>
      <c r="N213" s="92">
        <f t="shared" si="122"/>
        <v>871592</v>
      </c>
      <c r="O213" s="92">
        <f t="shared" si="122"/>
        <v>872429</v>
      </c>
      <c r="P213" s="92">
        <f t="shared" si="122"/>
        <v>10432832</v>
      </c>
      <c r="Q213" s="50"/>
    </row>
    <row r="214" spans="2:17" s="4" customFormat="1" x14ac:dyDescent="0.2">
      <c r="B214" s="98" t="s">
        <v>162</v>
      </c>
      <c r="C214" s="279"/>
      <c r="D214" s="99">
        <f t="shared" ref="D214:P214" si="123">D213-D64</f>
        <v>0</v>
      </c>
      <c r="E214" s="99">
        <f t="shared" si="123"/>
        <v>0</v>
      </c>
      <c r="F214" s="99">
        <f t="shared" si="123"/>
        <v>0</v>
      </c>
      <c r="G214" s="99">
        <f t="shared" si="123"/>
        <v>0</v>
      </c>
      <c r="H214" s="99">
        <f t="shared" si="123"/>
        <v>0</v>
      </c>
      <c r="I214" s="99">
        <f t="shared" si="123"/>
        <v>-1</v>
      </c>
      <c r="J214" s="99">
        <f t="shared" si="123"/>
        <v>-1</v>
      </c>
      <c r="K214" s="99">
        <f t="shared" si="123"/>
        <v>-1</v>
      </c>
      <c r="L214" s="99">
        <f t="shared" si="123"/>
        <v>-1</v>
      </c>
      <c r="M214" s="99">
        <f t="shared" si="123"/>
        <v>-1</v>
      </c>
      <c r="N214" s="99">
        <f t="shared" si="123"/>
        <v>-1</v>
      </c>
      <c r="O214" s="99">
        <f t="shared" si="123"/>
        <v>-1</v>
      </c>
      <c r="P214" s="99">
        <f t="shared" si="123"/>
        <v>-7</v>
      </c>
      <c r="Q214" s="50"/>
    </row>
    <row r="215" spans="2:17" s="4" customFormat="1" x14ac:dyDescent="0.2">
      <c r="C215" s="87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</row>
    <row r="216" spans="2:17" s="4" customFormat="1" x14ac:dyDescent="0.2">
      <c r="B216" s="52" t="s">
        <v>270</v>
      </c>
      <c r="C216" s="87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</row>
    <row r="217" spans="2:17" s="4" customFormat="1" x14ac:dyDescent="0.2">
      <c r="B217" s="72" t="s">
        <v>267</v>
      </c>
      <c r="C217" s="87"/>
      <c r="D217" s="50">
        <f t="shared" ref="D217:O217" si="124">SUM(D180:D181)</f>
        <v>94754852.260056049</v>
      </c>
      <c r="E217" s="50">
        <f t="shared" si="124"/>
        <v>78988592.547190204</v>
      </c>
      <c r="F217" s="50">
        <f t="shared" si="124"/>
        <v>70108595.668346912</v>
      </c>
      <c r="G217" s="50">
        <f t="shared" si="124"/>
        <v>51698115.1256909</v>
      </c>
      <c r="H217" s="50">
        <f t="shared" si="124"/>
        <v>33629370.651127882</v>
      </c>
      <c r="I217" s="50">
        <f t="shared" si="124"/>
        <v>20697737.888251137</v>
      </c>
      <c r="J217" s="50">
        <f t="shared" si="124"/>
        <v>13792422.230969096</v>
      </c>
      <c r="K217" s="50">
        <f t="shared" si="124"/>
        <v>12346332.755400207</v>
      </c>
      <c r="L217" s="50">
        <f t="shared" si="124"/>
        <v>19045085.376717709</v>
      </c>
      <c r="M217" s="50">
        <f t="shared" si="124"/>
        <v>42430251.154422306</v>
      </c>
      <c r="N217" s="50">
        <f t="shared" si="124"/>
        <v>71790125.5378512</v>
      </c>
      <c r="O217" s="50">
        <f t="shared" si="124"/>
        <v>96210250.603160113</v>
      </c>
      <c r="P217" s="50">
        <f t="shared" ref="P217:P229" si="125">SUM(D217:O217)</f>
        <v>605491731.79918361</v>
      </c>
      <c r="Q217" s="50"/>
    </row>
    <row r="218" spans="2:17" s="4" customFormat="1" x14ac:dyDescent="0.2">
      <c r="B218" s="72" t="s">
        <v>251</v>
      </c>
      <c r="C218" s="87"/>
      <c r="D218" s="50">
        <f t="shared" ref="D218:O218" si="126">SUM(D182:D182,D185:D185)</f>
        <v>34723546.348748237</v>
      </c>
      <c r="E218" s="50">
        <f t="shared" si="126"/>
        <v>29623458.99084549</v>
      </c>
      <c r="F218" s="50">
        <f t="shared" si="126"/>
        <v>26411274.266270742</v>
      </c>
      <c r="G218" s="50">
        <f t="shared" si="126"/>
        <v>21250427.678819213</v>
      </c>
      <c r="H218" s="50">
        <f t="shared" si="126"/>
        <v>14213408.765642995</v>
      </c>
      <c r="I218" s="50">
        <f t="shared" si="126"/>
        <v>12685335.493076365</v>
      </c>
      <c r="J218" s="50">
        <f t="shared" si="126"/>
        <v>9589201.8222797532</v>
      </c>
      <c r="K218" s="50">
        <f t="shared" si="126"/>
        <v>6503948.8266319633</v>
      </c>
      <c r="L218" s="50">
        <f t="shared" si="126"/>
        <v>8482624.3983172663</v>
      </c>
      <c r="M218" s="50">
        <f t="shared" si="126"/>
        <v>15697701.729767585</v>
      </c>
      <c r="N218" s="50">
        <f t="shared" si="126"/>
        <v>26647431.201420832</v>
      </c>
      <c r="O218" s="50">
        <f t="shared" si="126"/>
        <v>35181892.019346841</v>
      </c>
      <c r="P218" s="50">
        <f t="shared" si="125"/>
        <v>241010251.54116729</v>
      </c>
      <c r="Q218" s="50"/>
    </row>
    <row r="219" spans="2:17" s="4" customFormat="1" x14ac:dyDescent="0.2">
      <c r="B219" s="72" t="s">
        <v>252</v>
      </c>
      <c r="C219" s="87"/>
      <c r="D219" s="50">
        <f t="shared" ref="D219:O219" si="127">D183</f>
        <v>8424421.2292537577</v>
      </c>
      <c r="E219" s="50">
        <f t="shared" si="127"/>
        <v>7442131.2059537973</v>
      </c>
      <c r="F219" s="50">
        <f t="shared" si="127"/>
        <v>7173062.8736179518</v>
      </c>
      <c r="G219" s="50">
        <f t="shared" si="127"/>
        <v>6309676.9629526315</v>
      </c>
      <c r="H219" s="50">
        <f t="shared" si="127"/>
        <v>4773487.0163598042</v>
      </c>
      <c r="I219" s="50">
        <f t="shared" si="127"/>
        <v>4337522.0680427207</v>
      </c>
      <c r="J219" s="50">
        <f t="shared" si="127"/>
        <v>2348155.9332769653</v>
      </c>
      <c r="K219" s="50">
        <f t="shared" si="127"/>
        <v>2963443.1564661623</v>
      </c>
      <c r="L219" s="50">
        <f t="shared" si="127"/>
        <v>3010800.6716209683</v>
      </c>
      <c r="M219" s="50">
        <f t="shared" si="127"/>
        <v>4970372.4421974374</v>
      </c>
      <c r="N219" s="50">
        <f t="shared" si="127"/>
        <v>7283045.2279214691</v>
      </c>
      <c r="O219" s="50">
        <f t="shared" si="127"/>
        <v>8459446.8710825425</v>
      </c>
      <c r="P219" s="50">
        <f t="shared" si="125"/>
        <v>67495565.658746198</v>
      </c>
      <c r="Q219" s="50"/>
    </row>
    <row r="220" spans="2:17" s="4" customFormat="1" x14ac:dyDescent="0.2">
      <c r="B220" s="78" t="s">
        <v>253</v>
      </c>
      <c r="C220" s="87"/>
      <c r="D220" s="50">
        <f t="shared" ref="D220:O220" si="128">D184</f>
        <v>0</v>
      </c>
      <c r="E220" s="50">
        <f t="shared" si="128"/>
        <v>0</v>
      </c>
      <c r="F220" s="50">
        <f t="shared" si="128"/>
        <v>0</v>
      </c>
      <c r="G220" s="50">
        <f t="shared" si="128"/>
        <v>0</v>
      </c>
      <c r="H220" s="50">
        <f t="shared" si="128"/>
        <v>0</v>
      </c>
      <c r="I220" s="50">
        <f t="shared" si="128"/>
        <v>0</v>
      </c>
      <c r="J220" s="50">
        <f t="shared" si="128"/>
        <v>0</v>
      </c>
      <c r="K220" s="50">
        <f t="shared" si="128"/>
        <v>0</v>
      </c>
      <c r="L220" s="50">
        <f t="shared" si="128"/>
        <v>0</v>
      </c>
      <c r="M220" s="50">
        <f t="shared" si="128"/>
        <v>0</v>
      </c>
      <c r="N220" s="50">
        <f t="shared" si="128"/>
        <v>0</v>
      </c>
      <c r="O220" s="50">
        <f t="shared" si="128"/>
        <v>0</v>
      </c>
      <c r="P220" s="50">
        <f t="shared" si="125"/>
        <v>0</v>
      </c>
      <c r="Q220" s="50"/>
    </row>
    <row r="221" spans="2:17" s="4" customFormat="1" x14ac:dyDescent="0.2">
      <c r="B221" s="72" t="s">
        <v>255</v>
      </c>
      <c r="C221" s="87"/>
      <c r="D221" s="50">
        <f t="shared" ref="D221:O221" si="129">D186</f>
        <v>2648287.8161273003</v>
      </c>
      <c r="E221" s="50">
        <f t="shared" si="129"/>
        <v>1264977.0404191928</v>
      </c>
      <c r="F221" s="50">
        <f t="shared" si="129"/>
        <v>1459431.910360744</v>
      </c>
      <c r="G221" s="50">
        <f t="shared" si="129"/>
        <v>1465861.6122673459</v>
      </c>
      <c r="H221" s="50">
        <f t="shared" si="129"/>
        <v>1255025.9311667392</v>
      </c>
      <c r="I221" s="50">
        <f t="shared" si="129"/>
        <v>1098332.9361629798</v>
      </c>
      <c r="J221" s="50">
        <f t="shared" si="129"/>
        <v>3194175.9361119401</v>
      </c>
      <c r="K221" s="50">
        <f t="shared" si="129"/>
        <v>525982.85686391988</v>
      </c>
      <c r="L221" s="50">
        <f t="shared" si="129"/>
        <v>1057324.2316517197</v>
      </c>
      <c r="M221" s="50">
        <f t="shared" si="129"/>
        <v>1636074.4343235584</v>
      </c>
      <c r="N221" s="50">
        <f t="shared" si="129"/>
        <v>2125133.7228689617</v>
      </c>
      <c r="O221" s="50">
        <f t="shared" si="129"/>
        <v>3141384.5186353978</v>
      </c>
      <c r="P221" s="50">
        <f t="shared" si="125"/>
        <v>20871992.946959801</v>
      </c>
      <c r="Q221" s="50"/>
    </row>
    <row r="222" spans="2:17" s="4" customFormat="1" x14ac:dyDescent="0.2">
      <c r="B222" s="72" t="s">
        <v>256</v>
      </c>
      <c r="C222" s="87"/>
      <c r="D222" s="50">
        <f t="shared" ref="D222:O222" si="130">D187</f>
        <v>796327.37247072009</v>
      </c>
      <c r="E222" s="50">
        <f t="shared" si="130"/>
        <v>705012.63009369851</v>
      </c>
      <c r="F222" s="50">
        <f t="shared" si="130"/>
        <v>762488.14527844195</v>
      </c>
      <c r="G222" s="50">
        <f t="shared" si="130"/>
        <v>561083.97042305197</v>
      </c>
      <c r="H222" s="50">
        <f t="shared" si="130"/>
        <v>452577.32505519997</v>
      </c>
      <c r="I222" s="50">
        <f t="shared" si="130"/>
        <v>260910.05561029864</v>
      </c>
      <c r="J222" s="50">
        <f t="shared" si="130"/>
        <v>160673.81258566148</v>
      </c>
      <c r="K222" s="50">
        <f t="shared" si="130"/>
        <v>134497.25424334875</v>
      </c>
      <c r="L222" s="50">
        <f t="shared" si="130"/>
        <v>162562.07028992797</v>
      </c>
      <c r="M222" s="50">
        <f t="shared" si="130"/>
        <v>364924.79284588096</v>
      </c>
      <c r="N222" s="50">
        <f t="shared" si="130"/>
        <v>629622.22977011744</v>
      </c>
      <c r="O222" s="50">
        <f t="shared" si="130"/>
        <v>851566.79291978106</v>
      </c>
      <c r="P222" s="50">
        <f t="shared" si="125"/>
        <v>5842246.4515861291</v>
      </c>
      <c r="Q222" s="50"/>
    </row>
    <row r="223" spans="2:17" s="4" customFormat="1" x14ac:dyDescent="0.2">
      <c r="B223" s="72" t="s">
        <v>257</v>
      </c>
      <c r="C223" s="87"/>
      <c r="D223" s="50">
        <f t="shared" ref="D223:O223" si="131">D188</f>
        <v>3765666.3100555553</v>
      </c>
      <c r="E223" s="50">
        <f t="shared" si="131"/>
        <v>2507571.7649583332</v>
      </c>
      <c r="F223" s="50">
        <f t="shared" si="131"/>
        <v>4168118.657640276</v>
      </c>
      <c r="G223" s="50">
        <f t="shared" si="131"/>
        <v>188910.89296666591</v>
      </c>
      <c r="H223" s="50">
        <f t="shared" si="131"/>
        <v>1888037.4422166673</v>
      </c>
      <c r="I223" s="50">
        <f t="shared" si="131"/>
        <v>1536045.9716388886</v>
      </c>
      <c r="J223" s="50">
        <f t="shared" si="131"/>
        <v>798120.7585</v>
      </c>
      <c r="K223" s="50">
        <f t="shared" si="131"/>
        <v>1215946.9330000002</v>
      </c>
      <c r="L223" s="50">
        <f t="shared" si="131"/>
        <v>936174.70450000011</v>
      </c>
      <c r="M223" s="50">
        <f t="shared" si="131"/>
        <v>1122397.5374733338</v>
      </c>
      <c r="N223" s="50">
        <f t="shared" si="131"/>
        <v>4138327.0471216678</v>
      </c>
      <c r="O223" s="50">
        <f t="shared" si="131"/>
        <v>-724399.4788922217</v>
      </c>
      <c r="P223" s="50">
        <f t="shared" si="125"/>
        <v>21540918.541179165</v>
      </c>
      <c r="Q223" s="50"/>
    </row>
    <row r="224" spans="2:17" s="4" customFormat="1" x14ac:dyDescent="0.2">
      <c r="B224" s="4" t="s">
        <v>258</v>
      </c>
      <c r="C224" s="87"/>
      <c r="D224" s="50">
        <f t="shared" ref="D224:O224" si="132">D189</f>
        <v>6600.3399999999992</v>
      </c>
      <c r="E224" s="50">
        <f t="shared" si="132"/>
        <v>5481.23</v>
      </c>
      <c r="F224" s="50">
        <f t="shared" si="132"/>
        <v>4285.0499999999993</v>
      </c>
      <c r="G224" s="50">
        <f t="shared" si="132"/>
        <v>6266.7300000000005</v>
      </c>
      <c r="H224" s="50">
        <f t="shared" si="132"/>
        <v>5196.2200000000012</v>
      </c>
      <c r="I224" s="50">
        <f t="shared" si="132"/>
        <v>3401.4099999999994</v>
      </c>
      <c r="J224" s="50">
        <f t="shared" si="132"/>
        <v>0</v>
      </c>
      <c r="K224" s="50">
        <f t="shared" si="132"/>
        <v>95.45</v>
      </c>
      <c r="L224" s="50">
        <f t="shared" si="132"/>
        <v>219.42</v>
      </c>
      <c r="M224" s="50">
        <f t="shared" si="132"/>
        <v>15.4</v>
      </c>
      <c r="N224" s="50">
        <f t="shared" si="132"/>
        <v>1.0900000000000001</v>
      </c>
      <c r="O224" s="50">
        <f t="shared" si="132"/>
        <v>127.59</v>
      </c>
      <c r="P224" s="50">
        <f t="shared" si="125"/>
        <v>31689.93</v>
      </c>
      <c r="Q224" s="50"/>
    </row>
    <row r="225" spans="2:18" s="4" customFormat="1" x14ac:dyDescent="0.2">
      <c r="B225" s="4" t="s">
        <v>259</v>
      </c>
      <c r="C225" s="87"/>
      <c r="D225" s="50">
        <f t="shared" ref="D225:O225" si="133">D190</f>
        <v>2056002.81346525</v>
      </c>
      <c r="E225" s="50">
        <f t="shared" si="133"/>
        <v>1927913.5630613123</v>
      </c>
      <c r="F225" s="50">
        <f t="shared" si="133"/>
        <v>2448942.0771330311</v>
      </c>
      <c r="G225" s="50">
        <f t="shared" si="133"/>
        <v>1585733.1983451829</v>
      </c>
      <c r="H225" s="50">
        <f t="shared" si="133"/>
        <v>1903387.2318969225</v>
      </c>
      <c r="I225" s="50">
        <f t="shared" si="133"/>
        <v>1639002.9199999997</v>
      </c>
      <c r="J225" s="50">
        <f t="shared" si="133"/>
        <v>1514045.4399999999</v>
      </c>
      <c r="K225" s="50">
        <f t="shared" si="133"/>
        <v>1560457.7</v>
      </c>
      <c r="L225" s="50">
        <f t="shared" si="133"/>
        <v>1484244.49</v>
      </c>
      <c r="M225" s="50">
        <f t="shared" si="133"/>
        <v>1614084.2677938668</v>
      </c>
      <c r="N225" s="50">
        <f t="shared" si="133"/>
        <v>1744698.9875177541</v>
      </c>
      <c r="O225" s="50">
        <f t="shared" si="133"/>
        <v>2018630.858276281</v>
      </c>
      <c r="P225" s="50">
        <f t="shared" si="125"/>
        <v>21497143.547489602</v>
      </c>
      <c r="Q225" s="50"/>
    </row>
    <row r="226" spans="2:18" s="4" customFormat="1" x14ac:dyDescent="0.2">
      <c r="B226" s="4" t="s">
        <v>260</v>
      </c>
      <c r="C226" s="87"/>
      <c r="D226" s="50">
        <f t="shared" ref="D226:O226" si="134">D191</f>
        <v>6176630.4051088877</v>
      </c>
      <c r="E226" s="50">
        <f t="shared" si="134"/>
        <v>4749455.9392554173</v>
      </c>
      <c r="F226" s="50">
        <f t="shared" si="134"/>
        <v>7757919.1491896529</v>
      </c>
      <c r="G226" s="50">
        <f t="shared" si="134"/>
        <v>5525738.8891649991</v>
      </c>
      <c r="H226" s="50">
        <f t="shared" si="134"/>
        <v>6384531.619997778</v>
      </c>
      <c r="I226" s="50">
        <f t="shared" si="134"/>
        <v>5370833.9299999997</v>
      </c>
      <c r="J226" s="50">
        <f t="shared" si="134"/>
        <v>4872462.898</v>
      </c>
      <c r="K226" s="50">
        <f t="shared" si="134"/>
        <v>5431926.7520000003</v>
      </c>
      <c r="L226" s="50">
        <f t="shared" si="134"/>
        <v>4961663.9000000004</v>
      </c>
      <c r="M226" s="50">
        <f t="shared" si="134"/>
        <v>5231687.7785893744</v>
      </c>
      <c r="N226" s="50">
        <f t="shared" si="134"/>
        <v>4043747.8577597085</v>
      </c>
      <c r="O226" s="50">
        <f t="shared" si="134"/>
        <v>6359691.5828082506</v>
      </c>
      <c r="P226" s="50">
        <f t="shared" si="125"/>
        <v>66866290.701874062</v>
      </c>
      <c r="Q226" s="50"/>
    </row>
    <row r="227" spans="2:18" s="4" customFormat="1" x14ac:dyDescent="0.2">
      <c r="B227" s="4" t="s">
        <v>264</v>
      </c>
      <c r="C227" s="87"/>
      <c r="D227" s="50">
        <f t="shared" ref="D227:O227" si="135">D192</f>
        <v>153338.94</v>
      </c>
      <c r="E227" s="50">
        <f t="shared" si="135"/>
        <v>204555.27000000002</v>
      </c>
      <c r="F227" s="50">
        <f t="shared" si="135"/>
        <v>142160.85999999999</v>
      </c>
      <c r="G227" s="50">
        <f t="shared" si="135"/>
        <v>96152.15</v>
      </c>
      <c r="H227" s="50">
        <f t="shared" si="135"/>
        <v>118261.85</v>
      </c>
      <c r="I227" s="50">
        <f t="shared" si="135"/>
        <v>286066.44</v>
      </c>
      <c r="J227" s="50">
        <f t="shared" si="135"/>
        <v>153215.07</v>
      </c>
      <c r="K227" s="50">
        <f t="shared" si="135"/>
        <v>151609.14000000001</v>
      </c>
      <c r="L227" s="50">
        <f t="shared" si="135"/>
        <v>185956.79</v>
      </c>
      <c r="M227" s="50">
        <f t="shared" si="135"/>
        <v>197766.44</v>
      </c>
      <c r="N227" s="50">
        <f t="shared" si="135"/>
        <v>262950.76</v>
      </c>
      <c r="O227" s="50">
        <f t="shared" si="135"/>
        <v>42328.770000000004</v>
      </c>
      <c r="P227" s="50">
        <f t="shared" si="125"/>
        <v>1994362.4800000002</v>
      </c>
      <c r="Q227" s="50"/>
    </row>
    <row r="228" spans="2:18" s="4" customFormat="1" x14ac:dyDescent="0.2">
      <c r="B228" s="4" t="s">
        <v>262</v>
      </c>
      <c r="C228" s="87"/>
      <c r="D228" s="50">
        <f t="shared" ref="D228:O228" si="136">D193</f>
        <v>7491708.6654749997</v>
      </c>
      <c r="E228" s="50">
        <f t="shared" si="136"/>
        <v>8684770.8154249992</v>
      </c>
      <c r="F228" s="50">
        <f t="shared" si="136"/>
        <v>8026241.2598312497</v>
      </c>
      <c r="G228" s="50">
        <f t="shared" si="136"/>
        <v>8898467.1592899989</v>
      </c>
      <c r="H228" s="50">
        <f t="shared" si="136"/>
        <v>8003772.3171991669</v>
      </c>
      <c r="I228" s="50">
        <f t="shared" si="136"/>
        <v>6488792.620000001</v>
      </c>
      <c r="J228" s="50">
        <f t="shared" si="136"/>
        <v>6057528.6999999993</v>
      </c>
      <c r="K228" s="50">
        <f t="shared" si="136"/>
        <v>7397393.8699999992</v>
      </c>
      <c r="L228" s="50">
        <f t="shared" si="136"/>
        <v>7632096.4499999993</v>
      </c>
      <c r="M228" s="50">
        <f t="shared" si="136"/>
        <v>7249914.6750762528</v>
      </c>
      <c r="N228" s="50">
        <f t="shared" si="136"/>
        <v>8617059.3880687505</v>
      </c>
      <c r="O228" s="50">
        <f t="shared" si="136"/>
        <v>10696757.5340125</v>
      </c>
      <c r="P228" s="50">
        <f t="shared" si="125"/>
        <v>95244503.454377905</v>
      </c>
      <c r="Q228" s="50"/>
    </row>
    <row r="229" spans="2:18" s="45" customFormat="1" x14ac:dyDescent="0.2">
      <c r="B229" s="72" t="s">
        <v>104</v>
      </c>
      <c r="C229" s="382"/>
      <c r="D229" s="50">
        <f t="shared" ref="D229:O229" si="137">D194</f>
        <v>3697284.4802999999</v>
      </c>
      <c r="E229" s="50">
        <f t="shared" si="137"/>
        <v>1430799.2714499994</v>
      </c>
      <c r="F229" s="50">
        <f t="shared" si="137"/>
        <v>5233417.9058374977</v>
      </c>
      <c r="G229" s="50">
        <f t="shared" si="137"/>
        <v>2465469.469469999</v>
      </c>
      <c r="H229" s="50">
        <f t="shared" si="137"/>
        <v>2570559.6137875007</v>
      </c>
      <c r="I229" s="50">
        <f t="shared" si="137"/>
        <v>1878007.3499999996</v>
      </c>
      <c r="J229" s="50">
        <f t="shared" si="137"/>
        <v>1675637.9400000002</v>
      </c>
      <c r="K229" s="50">
        <f t="shared" si="137"/>
        <v>1623663.14</v>
      </c>
      <c r="L229" s="50">
        <f t="shared" si="137"/>
        <v>1850422.072785001</v>
      </c>
      <c r="M229" s="50">
        <f t="shared" si="137"/>
        <v>2575445.661653751</v>
      </c>
      <c r="N229" s="50">
        <f t="shared" si="137"/>
        <v>1334292.3001975019</v>
      </c>
      <c r="O229" s="50">
        <f t="shared" si="137"/>
        <v>5918202.2214875007</v>
      </c>
      <c r="P229" s="50">
        <f t="shared" si="125"/>
        <v>32253201.42696875</v>
      </c>
      <c r="Q229" s="50"/>
    </row>
    <row r="230" spans="2:18" s="4" customFormat="1" x14ac:dyDescent="0.2">
      <c r="B230" s="78" t="s">
        <v>265</v>
      </c>
      <c r="C230" s="87"/>
      <c r="D230" s="92">
        <f t="shared" ref="D230:P230" si="138">SUM(D217:D229)</f>
        <v>164694666.98106077</v>
      </c>
      <c r="E230" s="92">
        <f t="shared" si="138"/>
        <v>137534720.26865244</v>
      </c>
      <c r="F230" s="92">
        <f t="shared" si="138"/>
        <v>133695937.82350647</v>
      </c>
      <c r="G230" s="92">
        <f t="shared" si="138"/>
        <v>100051903.83939001</v>
      </c>
      <c r="H230" s="92">
        <f t="shared" si="138"/>
        <v>75197615.984450653</v>
      </c>
      <c r="I230" s="92">
        <f t="shared" si="138"/>
        <v>56281989.08278238</v>
      </c>
      <c r="J230" s="92">
        <f t="shared" si="138"/>
        <v>44155640.541723415</v>
      </c>
      <c r="K230" s="92">
        <f t="shared" si="138"/>
        <v>39855297.834605604</v>
      </c>
      <c r="L230" s="92">
        <f t="shared" si="138"/>
        <v>48809174.575882591</v>
      </c>
      <c r="M230" s="92">
        <f t="shared" si="138"/>
        <v>83090636.31414333</v>
      </c>
      <c r="N230" s="92">
        <f t="shared" si="138"/>
        <v>128616435.35049799</v>
      </c>
      <c r="O230" s="92">
        <f t="shared" si="138"/>
        <v>168155879.882837</v>
      </c>
      <c r="P230" s="92">
        <f t="shared" si="138"/>
        <v>1180139898.4795327</v>
      </c>
      <c r="Q230" s="50"/>
    </row>
    <row r="231" spans="2:18" s="4" customFormat="1" x14ac:dyDescent="0.2">
      <c r="B231" s="78" t="s">
        <v>162</v>
      </c>
      <c r="C231" s="87"/>
      <c r="D231" s="50">
        <f t="shared" ref="D231:P231" si="139">D230-D195</f>
        <v>0</v>
      </c>
      <c r="E231" s="50">
        <f t="shared" si="139"/>
        <v>0</v>
      </c>
      <c r="F231" s="50">
        <f t="shared" si="139"/>
        <v>0</v>
      </c>
      <c r="G231" s="50">
        <f t="shared" si="139"/>
        <v>0</v>
      </c>
      <c r="H231" s="50">
        <f t="shared" si="139"/>
        <v>0</v>
      </c>
      <c r="I231" s="50">
        <f t="shared" si="139"/>
        <v>0</v>
      </c>
      <c r="J231" s="50">
        <f t="shared" si="139"/>
        <v>0</v>
      </c>
      <c r="K231" s="50">
        <f t="shared" si="139"/>
        <v>0</v>
      </c>
      <c r="L231" s="50">
        <f t="shared" si="139"/>
        <v>0</v>
      </c>
      <c r="M231" s="50">
        <f t="shared" si="139"/>
        <v>0</v>
      </c>
      <c r="N231" s="50">
        <f t="shared" si="139"/>
        <v>0</v>
      </c>
      <c r="O231" s="50">
        <f t="shared" si="139"/>
        <v>0</v>
      </c>
      <c r="P231" s="50">
        <f t="shared" si="139"/>
        <v>0</v>
      </c>
      <c r="Q231" s="50"/>
    </row>
    <row r="232" spans="2:18" s="4" customFormat="1" x14ac:dyDescent="0.2">
      <c r="B232" s="78"/>
      <c r="C232" s="87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</row>
    <row r="233" spans="2:18" s="4" customFormat="1" x14ac:dyDescent="0.2">
      <c r="B233" s="78" t="s">
        <v>271</v>
      </c>
      <c r="C233" s="87"/>
      <c r="D233" s="50">
        <f t="shared" ref="D233:O233" si="140">SUM(D217:D223)</f>
        <v>145113101.33671162</v>
      </c>
      <c r="E233" s="50">
        <f t="shared" si="140"/>
        <v>120531744.1794607</v>
      </c>
      <c r="F233" s="50">
        <f t="shared" si="140"/>
        <v>110082971.52151506</v>
      </c>
      <c r="G233" s="50">
        <f t="shared" si="140"/>
        <v>81474076.243119821</v>
      </c>
      <c r="H233" s="50">
        <f t="shared" si="140"/>
        <v>56211907.131569281</v>
      </c>
      <c r="I233" s="50">
        <f t="shared" si="140"/>
        <v>40615884.412782386</v>
      </c>
      <c r="J233" s="50">
        <f t="shared" si="140"/>
        <v>29882750.493723415</v>
      </c>
      <c r="K233" s="50">
        <f t="shared" si="140"/>
        <v>23690151.782605603</v>
      </c>
      <c r="L233" s="50">
        <f t="shared" si="140"/>
        <v>32694571.453097593</v>
      </c>
      <c r="M233" s="50">
        <f t="shared" si="140"/>
        <v>66221722.091030098</v>
      </c>
      <c r="N233" s="50">
        <f t="shared" si="140"/>
        <v>112613684.96695426</v>
      </c>
      <c r="O233" s="50">
        <f t="shared" si="140"/>
        <v>143120141.32625246</v>
      </c>
      <c r="P233" s="50">
        <f>SUM(D233:O233)</f>
        <v>962252706.93882227</v>
      </c>
      <c r="Q233" s="50"/>
    </row>
    <row r="234" spans="2:18" s="4" customFormat="1" x14ac:dyDescent="0.2">
      <c r="B234" s="78" t="s">
        <v>272</v>
      </c>
      <c r="C234" s="87"/>
      <c r="D234" s="50">
        <f t="shared" ref="D234:O234" si="141">SUM(D224:D229)</f>
        <v>19581565.644349135</v>
      </c>
      <c r="E234" s="50">
        <f t="shared" si="141"/>
        <v>17002976.089191727</v>
      </c>
      <c r="F234" s="50">
        <f t="shared" si="141"/>
        <v>23612966.301991433</v>
      </c>
      <c r="G234" s="50">
        <f t="shared" si="141"/>
        <v>18577827.596270181</v>
      </c>
      <c r="H234" s="50">
        <f t="shared" si="141"/>
        <v>18985708.852881368</v>
      </c>
      <c r="I234" s="50">
        <f t="shared" si="141"/>
        <v>15666104.67</v>
      </c>
      <c r="J234" s="50">
        <f t="shared" si="141"/>
        <v>14272890.047999999</v>
      </c>
      <c r="K234" s="50">
        <f t="shared" si="141"/>
        <v>16165146.052000001</v>
      </c>
      <c r="L234" s="50">
        <f t="shared" si="141"/>
        <v>16114603.122785002</v>
      </c>
      <c r="M234" s="50">
        <f t="shared" si="141"/>
        <v>16868914.223113246</v>
      </c>
      <c r="N234" s="50">
        <f t="shared" si="141"/>
        <v>16002750.383543717</v>
      </c>
      <c r="O234" s="50">
        <f t="shared" si="141"/>
        <v>25035738.55658453</v>
      </c>
      <c r="P234" s="50">
        <f>SUM(D234:O234)</f>
        <v>217887191.54071036</v>
      </c>
      <c r="Q234" s="50"/>
    </row>
    <row r="235" spans="2:18" s="4" customFormat="1" x14ac:dyDescent="0.2">
      <c r="B235" s="78" t="s">
        <v>60</v>
      </c>
      <c r="C235" s="87"/>
      <c r="D235" s="92">
        <f t="shared" ref="D235:P235" si="142">SUM(D233:D234)</f>
        <v>164694666.98106074</v>
      </c>
      <c r="E235" s="92">
        <f t="shared" si="142"/>
        <v>137534720.26865244</v>
      </c>
      <c r="F235" s="92">
        <f t="shared" si="142"/>
        <v>133695937.82350649</v>
      </c>
      <c r="G235" s="92">
        <f t="shared" si="142"/>
        <v>100051903.83939001</v>
      </c>
      <c r="H235" s="92">
        <f t="shared" si="142"/>
        <v>75197615.984450653</v>
      </c>
      <c r="I235" s="92">
        <f t="shared" si="142"/>
        <v>56281989.082782388</v>
      </c>
      <c r="J235" s="92">
        <f t="shared" si="142"/>
        <v>44155640.541723415</v>
      </c>
      <c r="K235" s="92">
        <f t="shared" si="142"/>
        <v>39855297.834605604</v>
      </c>
      <c r="L235" s="92">
        <f t="shared" si="142"/>
        <v>48809174.575882599</v>
      </c>
      <c r="M235" s="92">
        <f t="shared" si="142"/>
        <v>83090636.314143345</v>
      </c>
      <c r="N235" s="92">
        <f t="shared" si="142"/>
        <v>128616435.35049798</v>
      </c>
      <c r="O235" s="92">
        <f t="shared" si="142"/>
        <v>168155879.882837</v>
      </c>
      <c r="P235" s="92">
        <f t="shared" si="142"/>
        <v>1180139898.4795327</v>
      </c>
      <c r="Q235" s="50"/>
    </row>
    <row r="236" spans="2:18" s="4" customFormat="1" x14ac:dyDescent="0.2">
      <c r="B236" s="12" t="s">
        <v>162</v>
      </c>
      <c r="C236" s="279"/>
      <c r="D236" s="99">
        <f t="shared" ref="D236:P236" si="143">D235-D230</f>
        <v>0</v>
      </c>
      <c r="E236" s="99">
        <f t="shared" si="143"/>
        <v>0</v>
      </c>
      <c r="F236" s="99">
        <f t="shared" si="143"/>
        <v>0</v>
      </c>
      <c r="G236" s="99">
        <f t="shared" si="143"/>
        <v>0</v>
      </c>
      <c r="H236" s="99">
        <f t="shared" si="143"/>
        <v>0</v>
      </c>
      <c r="I236" s="99">
        <f t="shared" si="143"/>
        <v>0</v>
      </c>
      <c r="J236" s="99">
        <f t="shared" si="143"/>
        <v>0</v>
      </c>
      <c r="K236" s="99">
        <f t="shared" si="143"/>
        <v>0</v>
      </c>
      <c r="L236" s="99">
        <f t="shared" si="143"/>
        <v>0</v>
      </c>
      <c r="M236" s="99">
        <f t="shared" si="143"/>
        <v>0</v>
      </c>
      <c r="N236" s="99">
        <f t="shared" si="143"/>
        <v>0</v>
      </c>
      <c r="O236" s="99">
        <f t="shared" si="143"/>
        <v>0</v>
      </c>
      <c r="P236" s="99">
        <f t="shared" si="143"/>
        <v>0</v>
      </c>
      <c r="Q236" s="50"/>
    </row>
    <row r="237" spans="2:18" s="4" customFormat="1" x14ac:dyDescent="0.2">
      <c r="B237" s="78"/>
      <c r="C237" s="87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</row>
    <row r="238" spans="2:18" s="4" customFormat="1" x14ac:dyDescent="0.2">
      <c r="B238" s="272" t="s">
        <v>273</v>
      </c>
      <c r="C238" s="87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</row>
    <row r="239" spans="2:18" s="4" customFormat="1" x14ac:dyDescent="0.2">
      <c r="B239" s="4" t="s">
        <v>274</v>
      </c>
      <c r="C239" s="87">
        <v>23</v>
      </c>
      <c r="D239" s="50">
        <f t="shared" ref="D239:N252" si="144">IFERROR(ROUND(SUMIF($C$114:$C$139,$C239,D$114:D$139),0)/ROUND(SUMIF($C$36:$C$63,$C239,D$36:D$63),0),0)</f>
        <v>117.38360907564899</v>
      </c>
      <c r="E239" s="50">
        <f t="shared" si="144"/>
        <v>97.766283629234294</v>
      </c>
      <c r="F239" s="50">
        <f t="shared" si="144"/>
        <v>86.690976897861177</v>
      </c>
      <c r="G239" s="50">
        <f t="shared" si="144"/>
        <v>63.885946679386763</v>
      </c>
      <c r="H239" s="50">
        <f t="shared" si="144"/>
        <v>41.543549590595305</v>
      </c>
      <c r="I239" s="50">
        <f t="shared" si="144"/>
        <v>25.557214298944249</v>
      </c>
      <c r="J239" s="50">
        <f t="shared" si="144"/>
        <v>17.029203857793561</v>
      </c>
      <c r="K239" s="50">
        <f t="shared" si="144"/>
        <v>15.237400491218542</v>
      </c>
      <c r="L239" s="50">
        <f t="shared" si="144"/>
        <v>23.49239762763548</v>
      </c>
      <c r="M239" s="50">
        <f t="shared" si="144"/>
        <v>52.303374041416475</v>
      </c>
      <c r="N239" s="50">
        <f t="shared" si="144"/>
        <v>88.38903595173602</v>
      </c>
      <c r="O239" s="50">
        <f t="shared" ref="O239:O252" si="145">IFERROR(ROUND(SUMIF($C$114:$C$139,$C239,O$114:O$139),0)/ROUND(SUMIF($C$36:$C$63,$C239,O$36:O$63),0),0)</f>
        <v>118.35117607332606</v>
      </c>
      <c r="P239" s="50">
        <f t="shared" ref="P239:P253" si="146">SUM(D239:O239)</f>
        <v>747.63016821479698</v>
      </c>
      <c r="Q239" s="50"/>
      <c r="R239" s="88"/>
    </row>
    <row r="240" spans="2:18" s="4" customFormat="1" x14ac:dyDescent="0.2">
      <c r="B240" s="4" t="s">
        <v>275</v>
      </c>
      <c r="C240" s="87">
        <v>31</v>
      </c>
      <c r="D240" s="50">
        <f t="shared" si="144"/>
        <v>600.09930352729725</v>
      </c>
      <c r="E240" s="50">
        <f t="shared" si="144"/>
        <v>511.27820158784948</v>
      </c>
      <c r="F240" s="50">
        <f t="shared" si="144"/>
        <v>455.68105590062112</v>
      </c>
      <c r="G240" s="50">
        <f t="shared" si="144"/>
        <v>366.6015940378843</v>
      </c>
      <c r="H240" s="50">
        <f t="shared" si="144"/>
        <v>245.08412939269579</v>
      </c>
      <c r="I240" s="50">
        <f t="shared" si="144"/>
        <v>218.96939515293792</v>
      </c>
      <c r="J240" s="50">
        <f t="shared" si="144"/>
        <v>165.79128269852521</v>
      </c>
      <c r="K240" s="50">
        <f t="shared" si="144"/>
        <v>112.51728254100063</v>
      </c>
      <c r="L240" s="50">
        <f t="shared" si="144"/>
        <v>146.87509090279462</v>
      </c>
      <c r="M240" s="50">
        <f t="shared" si="144"/>
        <v>271.98651996881227</v>
      </c>
      <c r="N240" s="50">
        <f t="shared" si="144"/>
        <v>460.95644276842705</v>
      </c>
      <c r="O240" s="50">
        <f t="shared" si="145"/>
        <v>607.2963474418284</v>
      </c>
      <c r="P240" s="50">
        <f t="shared" si="146"/>
        <v>4163.1366459206738</v>
      </c>
      <c r="Q240" s="50"/>
      <c r="R240" s="88"/>
    </row>
    <row r="241" spans="2:18" s="4" customFormat="1" x14ac:dyDescent="0.2">
      <c r="B241" s="4" t="s">
        <v>276</v>
      </c>
      <c r="C241" s="87">
        <v>41</v>
      </c>
      <c r="D241" s="50">
        <f t="shared" si="144"/>
        <v>6997.027408637874</v>
      </c>
      <c r="E241" s="50">
        <f t="shared" si="144"/>
        <v>6222.5175585284278</v>
      </c>
      <c r="F241" s="50">
        <f t="shared" si="144"/>
        <v>5987.5317195325542</v>
      </c>
      <c r="G241" s="50">
        <f t="shared" si="144"/>
        <v>5253.6860949208994</v>
      </c>
      <c r="H241" s="50">
        <f t="shared" si="144"/>
        <v>3977.9058333333332</v>
      </c>
      <c r="I241" s="50">
        <f t="shared" si="144"/>
        <v>3651.1127946127945</v>
      </c>
      <c r="J241" s="50">
        <f t="shared" si="144"/>
        <v>1955.1673605328892</v>
      </c>
      <c r="K241" s="50">
        <f t="shared" si="144"/>
        <v>2461.3313953488373</v>
      </c>
      <c r="L241" s="50">
        <f t="shared" si="144"/>
        <v>2459.8047385620916</v>
      </c>
      <c r="M241" s="50">
        <f t="shared" si="144"/>
        <v>4040.9528455284553</v>
      </c>
      <c r="N241" s="50">
        <f t="shared" si="144"/>
        <v>5916.3647441104795</v>
      </c>
      <c r="O241" s="50">
        <f t="shared" si="145"/>
        <v>6888.8004885993487</v>
      </c>
      <c r="P241" s="50">
        <f t="shared" si="146"/>
        <v>55812.202982247982</v>
      </c>
      <c r="Q241" s="50"/>
      <c r="R241" s="88"/>
    </row>
    <row r="242" spans="2:18" s="4" customFormat="1" x14ac:dyDescent="0.2">
      <c r="B242" s="4" t="s">
        <v>201</v>
      </c>
      <c r="C242" s="87">
        <v>53</v>
      </c>
      <c r="D242" s="50">
        <f t="shared" si="144"/>
        <v>0</v>
      </c>
      <c r="E242" s="50">
        <f t="shared" si="144"/>
        <v>0</v>
      </c>
      <c r="F242" s="50">
        <f t="shared" si="144"/>
        <v>0</v>
      </c>
      <c r="G242" s="50">
        <f t="shared" si="144"/>
        <v>0</v>
      </c>
      <c r="H242" s="50">
        <f t="shared" si="144"/>
        <v>0</v>
      </c>
      <c r="I242" s="50">
        <f t="shared" si="144"/>
        <v>0</v>
      </c>
      <c r="J242" s="50">
        <f t="shared" si="144"/>
        <v>0</v>
      </c>
      <c r="K242" s="50">
        <f t="shared" si="144"/>
        <v>0</v>
      </c>
      <c r="L242" s="50">
        <f t="shared" si="144"/>
        <v>0</v>
      </c>
      <c r="M242" s="50">
        <f t="shared" si="144"/>
        <v>0</v>
      </c>
      <c r="N242" s="50">
        <f t="shared" si="144"/>
        <v>0</v>
      </c>
      <c r="O242" s="50">
        <f t="shared" si="145"/>
        <v>0</v>
      </c>
      <c r="P242" s="50">
        <f t="shared" si="146"/>
        <v>0</v>
      </c>
      <c r="Q242" s="50"/>
      <c r="R242" s="88"/>
    </row>
    <row r="243" spans="2:18" s="4" customFormat="1" x14ac:dyDescent="0.2">
      <c r="B243" s="4" t="s">
        <v>204</v>
      </c>
      <c r="C243" s="87">
        <v>50</v>
      </c>
      <c r="D243" s="50">
        <f t="shared" si="144"/>
        <v>0</v>
      </c>
      <c r="E243" s="50">
        <f t="shared" si="144"/>
        <v>0</v>
      </c>
      <c r="F243" s="50">
        <f t="shared" si="144"/>
        <v>0</v>
      </c>
      <c r="G243" s="50">
        <f t="shared" si="144"/>
        <v>0</v>
      </c>
      <c r="H243" s="50">
        <f t="shared" si="144"/>
        <v>0</v>
      </c>
      <c r="I243" s="50">
        <f t="shared" si="144"/>
        <v>0</v>
      </c>
      <c r="J243" s="50">
        <f t="shared" si="144"/>
        <v>0</v>
      </c>
      <c r="K243" s="50">
        <f t="shared" si="144"/>
        <v>0</v>
      </c>
      <c r="L243" s="50">
        <f t="shared" si="144"/>
        <v>0</v>
      </c>
      <c r="M243" s="50">
        <f t="shared" si="144"/>
        <v>0</v>
      </c>
      <c r="N243" s="50">
        <f t="shared" si="144"/>
        <v>0</v>
      </c>
      <c r="O243" s="50">
        <f t="shared" si="145"/>
        <v>0</v>
      </c>
      <c r="P243" s="50">
        <f t="shared" si="146"/>
        <v>0</v>
      </c>
      <c r="Q243" s="50"/>
      <c r="R243" s="88"/>
    </row>
    <row r="244" spans="2:18" s="4" customFormat="1" x14ac:dyDescent="0.2">
      <c r="B244" s="4" t="s">
        <v>258</v>
      </c>
      <c r="C244" s="87" t="s">
        <v>59</v>
      </c>
      <c r="D244" s="50">
        <f t="shared" si="144"/>
        <v>3300</v>
      </c>
      <c r="E244" s="50">
        <f t="shared" si="144"/>
        <v>2740.5</v>
      </c>
      <c r="F244" s="50">
        <f t="shared" si="144"/>
        <v>2142.5</v>
      </c>
      <c r="G244" s="50">
        <f t="shared" si="144"/>
        <v>1566.75</v>
      </c>
      <c r="H244" s="50">
        <f t="shared" si="144"/>
        <v>1299</v>
      </c>
      <c r="I244" s="50">
        <f t="shared" si="144"/>
        <v>3401</v>
      </c>
      <c r="J244" s="50">
        <f t="shared" si="144"/>
        <v>0</v>
      </c>
      <c r="K244" s="50">
        <f t="shared" si="144"/>
        <v>95</v>
      </c>
      <c r="L244" s="50">
        <f t="shared" si="144"/>
        <v>219</v>
      </c>
      <c r="M244" s="50">
        <f t="shared" si="144"/>
        <v>15</v>
      </c>
      <c r="N244" s="50">
        <f t="shared" si="144"/>
        <v>1</v>
      </c>
      <c r="O244" s="50">
        <f t="shared" si="145"/>
        <v>128</v>
      </c>
      <c r="P244" s="50">
        <f t="shared" si="146"/>
        <v>14907.75</v>
      </c>
      <c r="Q244" s="50"/>
      <c r="R244" s="88"/>
    </row>
    <row r="245" spans="2:18" s="4" customFormat="1" x14ac:dyDescent="0.2">
      <c r="B245" s="4" t="s">
        <v>259</v>
      </c>
      <c r="C245" s="87" t="s">
        <v>63</v>
      </c>
      <c r="D245" s="50">
        <f t="shared" si="144"/>
        <v>20767.707070707071</v>
      </c>
      <c r="E245" s="50">
        <f t="shared" si="144"/>
        <v>19473.878787878788</v>
      </c>
      <c r="F245" s="50">
        <f t="shared" si="144"/>
        <v>24736.78787878788</v>
      </c>
      <c r="G245" s="50">
        <f t="shared" si="144"/>
        <v>16347.762886597939</v>
      </c>
      <c r="H245" s="50">
        <f t="shared" si="144"/>
        <v>19422.316326530614</v>
      </c>
      <c r="I245" s="50">
        <f t="shared" si="144"/>
        <v>17072.947916666668</v>
      </c>
      <c r="J245" s="50">
        <f t="shared" si="144"/>
        <v>15937.315789473685</v>
      </c>
      <c r="K245" s="50">
        <f t="shared" si="144"/>
        <v>16425.873684210525</v>
      </c>
      <c r="L245" s="50">
        <f t="shared" si="144"/>
        <v>15623.621052631579</v>
      </c>
      <c r="M245" s="50">
        <f t="shared" si="144"/>
        <v>16990.357894736841</v>
      </c>
      <c r="N245" s="50">
        <f t="shared" si="144"/>
        <v>18560.627659574468</v>
      </c>
      <c r="O245" s="50">
        <f t="shared" si="145"/>
        <v>21474.797872340427</v>
      </c>
      <c r="P245" s="50">
        <f t="shared" si="146"/>
        <v>222833.99482013649</v>
      </c>
      <c r="Q245" s="50"/>
      <c r="R245" s="88"/>
    </row>
    <row r="246" spans="2:18" s="4" customFormat="1" x14ac:dyDescent="0.2">
      <c r="B246" s="4" t="s">
        <v>260</v>
      </c>
      <c r="C246" s="87" t="s">
        <v>101</v>
      </c>
      <c r="D246" s="50">
        <f t="shared" si="144"/>
        <v>69400.33707865169</v>
      </c>
      <c r="E246" s="50">
        <f t="shared" si="144"/>
        <v>53364.674157303372</v>
      </c>
      <c r="F246" s="50">
        <f t="shared" si="144"/>
        <v>87167.629213483146</v>
      </c>
      <c r="G246" s="50">
        <f t="shared" si="144"/>
        <v>62086.955056179773</v>
      </c>
      <c r="H246" s="50">
        <f t="shared" si="144"/>
        <v>71736.31460674158</v>
      </c>
      <c r="I246" s="50">
        <f t="shared" si="144"/>
        <v>62451.558139534885</v>
      </c>
      <c r="J246" s="50">
        <f t="shared" si="144"/>
        <v>56656.546511627908</v>
      </c>
      <c r="K246" s="50">
        <f t="shared" si="144"/>
        <v>63905.023529411767</v>
      </c>
      <c r="L246" s="50">
        <f t="shared" si="144"/>
        <v>59779.084337349399</v>
      </c>
      <c r="M246" s="50">
        <f t="shared" si="144"/>
        <v>63032.385542168675</v>
      </c>
      <c r="N246" s="50">
        <f t="shared" si="144"/>
        <v>49314</v>
      </c>
      <c r="O246" s="50">
        <f t="shared" si="145"/>
        <v>77557.219512195123</v>
      </c>
      <c r="P246" s="50">
        <f t="shared" si="146"/>
        <v>776451.72768464731</v>
      </c>
      <c r="Q246" s="50"/>
      <c r="R246" s="88"/>
    </row>
    <row r="247" spans="2:18" s="4" customFormat="1" x14ac:dyDescent="0.2">
      <c r="B247" s="4" t="s">
        <v>264</v>
      </c>
      <c r="C247" s="87" t="s">
        <v>66</v>
      </c>
      <c r="D247" s="50">
        <f t="shared" si="144"/>
        <v>17037.666666666668</v>
      </c>
      <c r="E247" s="50">
        <f t="shared" si="144"/>
        <v>20455.5</v>
      </c>
      <c r="F247" s="50">
        <f t="shared" si="144"/>
        <v>14216.1</v>
      </c>
      <c r="G247" s="50">
        <f t="shared" si="144"/>
        <v>9615.2000000000007</v>
      </c>
      <c r="H247" s="50">
        <f t="shared" si="144"/>
        <v>13140.222222222223</v>
      </c>
      <c r="I247" s="50">
        <f t="shared" si="144"/>
        <v>40866.571428571428</v>
      </c>
      <c r="J247" s="50">
        <f t="shared" si="144"/>
        <v>21887.857142857141</v>
      </c>
      <c r="K247" s="50">
        <f t="shared" si="144"/>
        <v>21658.428571428572</v>
      </c>
      <c r="L247" s="50">
        <f t="shared" si="144"/>
        <v>26565.285714285714</v>
      </c>
      <c r="M247" s="50">
        <f t="shared" si="144"/>
        <v>32961</v>
      </c>
      <c r="N247" s="50">
        <f t="shared" si="144"/>
        <v>43825.166666666664</v>
      </c>
      <c r="O247" s="50">
        <f t="shared" si="145"/>
        <v>7054.833333333333</v>
      </c>
      <c r="P247" s="50">
        <f t="shared" si="146"/>
        <v>269283.8317460317</v>
      </c>
      <c r="Q247" s="50"/>
      <c r="R247" s="88"/>
    </row>
    <row r="248" spans="2:18" s="4" customFormat="1" x14ac:dyDescent="0.2">
      <c r="B248" s="4" t="s">
        <v>262</v>
      </c>
      <c r="C248" s="87" t="s">
        <v>103</v>
      </c>
      <c r="D248" s="50">
        <f t="shared" si="144"/>
        <v>749170.9</v>
      </c>
      <c r="E248" s="50">
        <f t="shared" si="144"/>
        <v>868477.1</v>
      </c>
      <c r="F248" s="50">
        <f t="shared" si="144"/>
        <v>802624.1</v>
      </c>
      <c r="G248" s="50">
        <f t="shared" si="144"/>
        <v>889846.7</v>
      </c>
      <c r="H248" s="50">
        <f t="shared" si="144"/>
        <v>800377.2</v>
      </c>
      <c r="I248" s="50">
        <f t="shared" si="144"/>
        <v>648879.30000000005</v>
      </c>
      <c r="J248" s="50">
        <f t="shared" si="144"/>
        <v>605752.9</v>
      </c>
      <c r="K248" s="50">
        <f t="shared" si="144"/>
        <v>739739.4</v>
      </c>
      <c r="L248" s="50">
        <f t="shared" si="144"/>
        <v>763209.6</v>
      </c>
      <c r="M248" s="50">
        <f t="shared" si="144"/>
        <v>724991.5</v>
      </c>
      <c r="N248" s="50">
        <f t="shared" si="144"/>
        <v>861705.9</v>
      </c>
      <c r="O248" s="50">
        <f t="shared" si="145"/>
        <v>972432.54545454541</v>
      </c>
      <c r="P248" s="50">
        <f t="shared" si="146"/>
        <v>9427207.1454545446</v>
      </c>
      <c r="Q248" s="50"/>
      <c r="R248" s="88"/>
    </row>
    <row r="249" spans="2:18" s="4" customFormat="1" x14ac:dyDescent="0.2">
      <c r="B249" s="4" t="s">
        <v>277</v>
      </c>
      <c r="C249" s="4">
        <v>85</v>
      </c>
      <c r="D249" s="50">
        <f t="shared" si="144"/>
        <v>88276.266666666663</v>
      </c>
      <c r="E249" s="50">
        <f t="shared" si="144"/>
        <v>43619.896551724138</v>
      </c>
      <c r="F249" s="50">
        <f t="shared" si="144"/>
        <v>50325.241379310348</v>
      </c>
      <c r="G249" s="50">
        <f t="shared" si="144"/>
        <v>50546.965517241377</v>
      </c>
      <c r="H249" s="50">
        <f t="shared" si="144"/>
        <v>43276.758620689652</v>
      </c>
      <c r="I249" s="50">
        <f t="shared" si="144"/>
        <v>34322.90625</v>
      </c>
      <c r="J249" s="50">
        <f t="shared" si="144"/>
        <v>99818</v>
      </c>
      <c r="K249" s="50">
        <f t="shared" si="144"/>
        <v>16436.96875</v>
      </c>
      <c r="L249" s="50">
        <f t="shared" si="144"/>
        <v>31097.764705882353</v>
      </c>
      <c r="M249" s="50">
        <f t="shared" si="144"/>
        <v>48119.823529411762</v>
      </c>
      <c r="N249" s="50">
        <f t="shared" si="144"/>
        <v>60718.114285714284</v>
      </c>
      <c r="O249" s="50">
        <f t="shared" si="145"/>
        <v>89753.857142857145</v>
      </c>
      <c r="P249" s="50">
        <f t="shared" si="146"/>
        <v>656312.56339949777</v>
      </c>
      <c r="Q249" s="50"/>
      <c r="R249" s="88"/>
    </row>
    <row r="250" spans="2:18" s="4" customFormat="1" x14ac:dyDescent="0.2">
      <c r="B250" s="4" t="s">
        <v>278</v>
      </c>
      <c r="C250" s="4">
        <v>86</v>
      </c>
      <c r="D250" s="50">
        <f t="shared" si="144"/>
        <v>7442.3084112149536</v>
      </c>
      <c r="E250" s="50">
        <f t="shared" si="144"/>
        <v>6651.066037735849</v>
      </c>
      <c r="F250" s="50">
        <f t="shared" si="144"/>
        <v>7193.2830188679245</v>
      </c>
      <c r="G250" s="50">
        <f t="shared" si="144"/>
        <v>5293.2452830188677</v>
      </c>
      <c r="H250" s="50">
        <f t="shared" si="144"/>
        <v>4269.5943396226412</v>
      </c>
      <c r="I250" s="50">
        <f t="shared" si="144"/>
        <v>2438.4112149532712</v>
      </c>
      <c r="J250" s="50">
        <f t="shared" si="144"/>
        <v>1501.6261682242991</v>
      </c>
      <c r="K250" s="50">
        <f t="shared" si="144"/>
        <v>1256.981308411215</v>
      </c>
      <c r="L250" s="50">
        <f t="shared" si="144"/>
        <v>1519.2710280373831</v>
      </c>
      <c r="M250" s="50">
        <f t="shared" si="144"/>
        <v>3378.9351851851852</v>
      </c>
      <c r="N250" s="50">
        <f t="shared" si="144"/>
        <v>5829.833333333333</v>
      </c>
      <c r="O250" s="50">
        <f t="shared" si="145"/>
        <v>7958.5700934579436</v>
      </c>
      <c r="P250" s="50">
        <f t="shared" si="146"/>
        <v>54733.125422062876</v>
      </c>
      <c r="Q250" s="50"/>
      <c r="R250" s="88"/>
    </row>
    <row r="251" spans="2:18" s="4" customFormat="1" x14ac:dyDescent="0.2">
      <c r="B251" s="4" t="s">
        <v>279</v>
      </c>
      <c r="C251" s="4">
        <v>87</v>
      </c>
      <c r="D251" s="50">
        <f t="shared" si="144"/>
        <v>941416.5</v>
      </c>
      <c r="E251" s="50">
        <f t="shared" si="144"/>
        <v>626893</v>
      </c>
      <c r="F251" s="50">
        <f t="shared" si="144"/>
        <v>1042029.75</v>
      </c>
      <c r="G251" s="50">
        <f t="shared" si="144"/>
        <v>47227.75</v>
      </c>
      <c r="H251" s="50">
        <f t="shared" si="144"/>
        <v>472009.25</v>
      </c>
      <c r="I251" s="50">
        <f t="shared" si="144"/>
        <v>384011.5</v>
      </c>
      <c r="J251" s="50">
        <f t="shared" si="144"/>
        <v>199530.25</v>
      </c>
      <c r="K251" s="50">
        <f t="shared" si="144"/>
        <v>303986.75</v>
      </c>
      <c r="L251" s="50">
        <f t="shared" si="144"/>
        <v>234043.75</v>
      </c>
      <c r="M251" s="50">
        <f t="shared" si="144"/>
        <v>280599.5</v>
      </c>
      <c r="N251" s="50">
        <f t="shared" si="144"/>
        <v>1034581.75</v>
      </c>
      <c r="O251" s="50">
        <f t="shared" si="145"/>
        <v>-181099.75</v>
      </c>
      <c r="P251" s="50">
        <f t="shared" si="146"/>
        <v>5385230</v>
      </c>
      <c r="Q251" s="50"/>
      <c r="R251" s="88"/>
    </row>
    <row r="252" spans="2:18" s="45" customFormat="1" x14ac:dyDescent="0.2">
      <c r="B252" s="72" t="s">
        <v>104</v>
      </c>
      <c r="C252" s="144" t="s">
        <v>222</v>
      </c>
      <c r="D252" s="50">
        <f t="shared" si="144"/>
        <v>410809.33333333331</v>
      </c>
      <c r="E252" s="50">
        <f t="shared" si="144"/>
        <v>158977.66666666666</v>
      </c>
      <c r="F252" s="50">
        <f t="shared" si="144"/>
        <v>581490.88888888888</v>
      </c>
      <c r="G252" s="50">
        <f t="shared" si="144"/>
        <v>273941</v>
      </c>
      <c r="H252" s="50">
        <f t="shared" si="144"/>
        <v>285617.77777777775</v>
      </c>
      <c r="I252" s="50">
        <f t="shared" si="144"/>
        <v>208667.44444444444</v>
      </c>
      <c r="J252" s="50">
        <f t="shared" si="144"/>
        <v>186182</v>
      </c>
      <c r="K252" s="50">
        <f t="shared" si="144"/>
        <v>180407</v>
      </c>
      <c r="L252" s="50">
        <f t="shared" si="144"/>
        <v>205602.44444444444</v>
      </c>
      <c r="M252" s="50">
        <f t="shared" si="144"/>
        <v>286160.66666666669</v>
      </c>
      <c r="N252" s="50">
        <f t="shared" si="144"/>
        <v>148254.66666666666</v>
      </c>
      <c r="O252" s="50">
        <f t="shared" si="145"/>
        <v>657578</v>
      </c>
      <c r="P252" s="50">
        <f t="shared" si="146"/>
        <v>3583688.8888888885</v>
      </c>
      <c r="Q252" s="50"/>
      <c r="R252" s="88"/>
    </row>
    <row r="253" spans="2:18" s="4" customFormat="1" x14ac:dyDescent="0.2">
      <c r="B253" s="4" t="s">
        <v>60</v>
      </c>
      <c r="D253" s="50">
        <f t="shared" ref="D253:O253" si="147">IFERROR(ROUND(D142,0)/ROUND(D64,0),0)</f>
        <v>190.03662044638705</v>
      </c>
      <c r="E253" s="50">
        <f t="shared" si="147"/>
        <v>158.55462355377045</v>
      </c>
      <c r="F253" s="50">
        <f t="shared" si="147"/>
        <v>153.98571125822932</v>
      </c>
      <c r="G253" s="50">
        <f t="shared" si="147"/>
        <v>115.16792441536556</v>
      </c>
      <c r="H253" s="50">
        <f t="shared" si="147"/>
        <v>86.53101579356175</v>
      </c>
      <c r="I253" s="50">
        <f t="shared" si="147"/>
        <v>64.741948953674566</v>
      </c>
      <c r="J253" s="50">
        <f t="shared" si="147"/>
        <v>50.795063787688804</v>
      </c>
      <c r="K253" s="50">
        <f t="shared" si="147"/>
        <v>45.832181068823083</v>
      </c>
      <c r="L253" s="50">
        <f t="shared" si="147"/>
        <v>56.102499999999999</v>
      </c>
      <c r="M253" s="50">
        <f t="shared" si="147"/>
        <v>95.449208635738103</v>
      </c>
      <c r="N253" s="50">
        <f t="shared" si="147"/>
        <v>147.56478654601403</v>
      </c>
      <c r="O253" s="50">
        <f t="shared" si="147"/>
        <v>192.74426601561157</v>
      </c>
      <c r="P253" s="50">
        <f t="shared" si="146"/>
        <v>1357.5058504748645</v>
      </c>
      <c r="Q253" s="50"/>
      <c r="R253" s="88"/>
    </row>
    <row r="254" spans="2:18" s="4" customFormat="1" x14ac:dyDescent="0.2">
      <c r="C254" s="87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100"/>
      <c r="Q254" s="100"/>
    </row>
    <row r="255" spans="2:18" s="4" customFormat="1" x14ac:dyDescent="0.2">
      <c r="C255" s="87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100"/>
      <c r="Q255" s="100"/>
    </row>
    <row r="256" spans="2:18" s="4" customFormat="1" x14ac:dyDescent="0.2"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</row>
    <row r="257" spans="4:17" s="4" customFormat="1" x14ac:dyDescent="0.2"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</row>
    <row r="258" spans="4:17" s="4" customFormat="1" x14ac:dyDescent="0.2"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</row>
    <row r="259" spans="4:17" s="4" customFormat="1" x14ac:dyDescent="0.2"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</row>
    <row r="260" spans="4:17" s="4" customFormat="1" x14ac:dyDescent="0.2"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</row>
    <row r="261" spans="4:17" s="4" customFormat="1" x14ac:dyDescent="0.2"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</row>
    <row r="262" spans="4:17" s="4" customFormat="1" x14ac:dyDescent="0.2"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</row>
    <row r="263" spans="4:17" s="4" customFormat="1" x14ac:dyDescent="0.2"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</row>
    <row r="264" spans="4:17" s="4" customFormat="1" x14ac:dyDescent="0.2"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</row>
    <row r="265" spans="4:17" s="4" customFormat="1" x14ac:dyDescent="0.2"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</row>
    <row r="266" spans="4:17" s="4" customFormat="1" x14ac:dyDescent="0.2"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</row>
    <row r="267" spans="4:17" s="4" customFormat="1" x14ac:dyDescent="0.2"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</row>
    <row r="268" spans="4:17" s="4" customFormat="1" x14ac:dyDescent="0.2"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</row>
    <row r="269" spans="4:17" s="4" customFormat="1" x14ac:dyDescent="0.2"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</row>
    <row r="270" spans="4:17" s="4" customFormat="1" x14ac:dyDescent="0.2"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</row>
    <row r="271" spans="4:17" s="4" customFormat="1" x14ac:dyDescent="0.2"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</row>
    <row r="272" spans="4:17" s="4" customFormat="1" x14ac:dyDescent="0.2"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</row>
    <row r="273" spans="4:17" s="4" customFormat="1" x14ac:dyDescent="0.2"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</row>
    <row r="274" spans="4:17" s="4" customFormat="1" x14ac:dyDescent="0.2"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</row>
    <row r="275" spans="4:17" s="4" customFormat="1" x14ac:dyDescent="0.2"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</row>
    <row r="276" spans="4:17" s="4" customFormat="1" x14ac:dyDescent="0.2"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</row>
    <row r="277" spans="4:17" s="4" customFormat="1" x14ac:dyDescent="0.2"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</row>
    <row r="278" spans="4:17" s="4" customFormat="1" x14ac:dyDescent="0.2"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</row>
    <row r="279" spans="4:17" s="4" customFormat="1" x14ac:dyDescent="0.2"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</row>
    <row r="280" spans="4:17" s="4" customFormat="1" x14ac:dyDescent="0.2"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</row>
    <row r="281" spans="4:17" s="4" customFormat="1" x14ac:dyDescent="0.2"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</row>
    <row r="282" spans="4:17" s="4" customFormat="1" x14ac:dyDescent="0.2"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</row>
    <row r="283" spans="4:17" s="4" customFormat="1" x14ac:dyDescent="0.2"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</row>
    <row r="284" spans="4:17" s="4" customFormat="1" x14ac:dyDescent="0.2"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</row>
    <row r="285" spans="4:17" s="4" customFormat="1" x14ac:dyDescent="0.2"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</row>
    <row r="286" spans="4:17" s="4" customFormat="1" x14ac:dyDescent="0.2"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</row>
    <row r="287" spans="4:17" s="4" customFormat="1" x14ac:dyDescent="0.2"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</row>
    <row r="288" spans="4:17" s="4" customFormat="1" x14ac:dyDescent="0.2"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</row>
    <row r="289" spans="4:17" s="4" customFormat="1" x14ac:dyDescent="0.2"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</row>
    <row r="290" spans="4:17" s="4" customFormat="1" x14ac:dyDescent="0.2"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</row>
    <row r="291" spans="4:17" s="4" customFormat="1" x14ac:dyDescent="0.2"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</row>
    <row r="292" spans="4:17" s="4" customFormat="1" x14ac:dyDescent="0.2"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</row>
    <row r="293" spans="4:17" s="4" customFormat="1" x14ac:dyDescent="0.2"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</row>
    <row r="294" spans="4:17" s="4" customFormat="1" x14ac:dyDescent="0.2"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</row>
    <row r="295" spans="4:17" s="4" customFormat="1" x14ac:dyDescent="0.2"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</row>
    <row r="296" spans="4:17" s="4" customFormat="1" x14ac:dyDescent="0.2"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</row>
    <row r="297" spans="4:17" s="4" customFormat="1" x14ac:dyDescent="0.2"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</row>
    <row r="298" spans="4:17" s="4" customFormat="1" x14ac:dyDescent="0.2"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</row>
    <row r="299" spans="4:17" s="4" customFormat="1" x14ac:dyDescent="0.2"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</row>
  </sheetData>
  <printOptions horizontalCentered="1"/>
  <pageMargins left="0.45" right="0.45" top="0.75" bottom="0.75" header="0.3" footer="0.3"/>
  <pageSetup scale="23" fitToHeight="20" orientation="landscape" blackAndWhite="1" r:id="rId1"/>
  <headerFooter>
    <oddFooter>&amp;R&amp;F
&amp;A</oddFooter>
  </headerFooter>
  <rowBreaks count="1" manualBreakCount="1">
    <brk id="143" max="15" man="1"/>
  </rowBreaks>
  <customProperties>
    <customPr name="_pios_id" r:id="rId2"/>
  </customProperties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C38" sqref="C38"/>
    </sheetView>
  </sheetViews>
  <sheetFormatPr defaultRowHeight="15" x14ac:dyDescent="0.25"/>
  <sheetData/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L57"/>
  <sheetViews>
    <sheetView zoomScaleNormal="100" workbookViewId="0">
      <pane ySplit="8" topLeftCell="A9" activePane="bottomLeft" state="frozen"/>
      <selection activeCell="C38" sqref="C38"/>
      <selection pane="bottomLeft" sqref="A1:XFD1048576"/>
    </sheetView>
  </sheetViews>
  <sheetFormatPr defaultColWidth="9.140625" defaultRowHeight="11.25" x14ac:dyDescent="0.2"/>
  <cols>
    <col min="1" max="1" width="4.85546875" style="4" bestFit="1" customWidth="1"/>
    <col min="2" max="2" width="3.28515625" style="4" customWidth="1"/>
    <col min="3" max="3" width="26" style="45" customWidth="1"/>
    <col min="4" max="4" width="6.7109375" style="45" bestFit="1" customWidth="1"/>
    <col min="5" max="5" width="17.140625" style="45" bestFit="1" customWidth="1"/>
    <col min="6" max="6" width="17.42578125" style="4" bestFit="1" customWidth="1"/>
    <col min="7" max="16384" width="9.140625" style="4"/>
  </cols>
  <sheetData>
    <row r="1" spans="1:12" x14ac:dyDescent="0.2">
      <c r="A1" s="303" t="s">
        <v>0</v>
      </c>
      <c r="B1" s="303"/>
      <c r="C1" s="303"/>
      <c r="D1" s="303"/>
      <c r="E1" s="303"/>
      <c r="F1" s="303"/>
      <c r="G1" s="125"/>
      <c r="H1" s="125"/>
      <c r="I1" s="125"/>
    </row>
    <row r="2" spans="1:12" x14ac:dyDescent="0.2">
      <c r="A2" s="304" t="str">
        <f>'Delivery Rate Change Calc'!A2:F2</f>
        <v>2023 Gas Decoupling Filing</v>
      </c>
      <c r="B2" s="304"/>
      <c r="C2" s="304"/>
      <c r="D2" s="304"/>
      <c r="E2" s="304"/>
      <c r="F2" s="304"/>
      <c r="G2" s="125"/>
      <c r="H2" s="125"/>
      <c r="I2" s="125"/>
    </row>
    <row r="3" spans="1:12" x14ac:dyDescent="0.2">
      <c r="A3" s="305" t="s">
        <v>280</v>
      </c>
      <c r="B3" s="305"/>
      <c r="C3" s="305"/>
      <c r="D3" s="305"/>
      <c r="E3" s="305"/>
      <c r="F3" s="305"/>
      <c r="G3" s="125"/>
      <c r="H3" s="125"/>
      <c r="I3" s="125"/>
    </row>
    <row r="4" spans="1:12" x14ac:dyDescent="0.2">
      <c r="A4" s="304" t="str">
        <f>'Delivery Rate Change Calc'!A4:F4</f>
        <v>Proposed Effective May 1, 2023</v>
      </c>
      <c r="B4" s="304"/>
      <c r="C4" s="304"/>
      <c r="D4" s="304"/>
      <c r="E4" s="304"/>
      <c r="F4" s="304"/>
      <c r="G4" s="1"/>
      <c r="H4" s="1"/>
      <c r="I4" s="1"/>
      <c r="J4" s="52"/>
      <c r="K4" s="52"/>
      <c r="L4" s="52"/>
    </row>
    <row r="5" spans="1:12" x14ac:dyDescent="0.2">
      <c r="B5" s="301"/>
      <c r="C5" s="301"/>
      <c r="D5" s="301"/>
      <c r="E5" s="1"/>
      <c r="F5" s="1"/>
      <c r="G5" s="1"/>
      <c r="H5" s="1"/>
      <c r="I5" s="1"/>
      <c r="J5" s="52"/>
      <c r="K5" s="52"/>
      <c r="L5" s="52"/>
    </row>
    <row r="6" spans="1:12" x14ac:dyDescent="0.2">
      <c r="A6" s="52"/>
      <c r="B6" s="53"/>
      <c r="C6" s="53"/>
      <c r="D6" s="53"/>
      <c r="E6" s="147" t="s">
        <v>90</v>
      </c>
      <c r="F6" s="1"/>
      <c r="G6" s="1"/>
      <c r="H6" s="1"/>
      <c r="I6" s="1"/>
      <c r="J6" s="52"/>
      <c r="K6" s="52"/>
      <c r="L6" s="52"/>
    </row>
    <row r="7" spans="1:12" x14ac:dyDescent="0.2">
      <c r="A7" s="300" t="s">
        <v>2</v>
      </c>
      <c r="B7" s="52"/>
      <c r="C7" s="147"/>
      <c r="D7" s="147"/>
      <c r="E7" s="147" t="s">
        <v>91</v>
      </c>
      <c r="F7" s="1"/>
      <c r="G7" s="125"/>
      <c r="H7" s="125"/>
      <c r="I7" s="125"/>
    </row>
    <row r="8" spans="1:12" x14ac:dyDescent="0.2">
      <c r="A8" s="37" t="s">
        <v>4</v>
      </c>
      <c r="B8" s="152"/>
      <c r="C8" s="146"/>
      <c r="D8" s="146" t="s">
        <v>72</v>
      </c>
      <c r="E8" s="146" t="s">
        <v>92</v>
      </c>
      <c r="F8" s="125"/>
      <c r="G8" s="125"/>
      <c r="H8" s="125"/>
      <c r="I8" s="125"/>
    </row>
    <row r="9" spans="1:12" x14ac:dyDescent="0.2">
      <c r="A9" s="38"/>
      <c r="B9" s="45"/>
      <c r="C9" s="54" t="s">
        <v>9</v>
      </c>
      <c r="D9" s="54" t="s">
        <v>10</v>
      </c>
      <c r="E9" s="29" t="s">
        <v>11</v>
      </c>
      <c r="F9" s="125"/>
      <c r="G9" s="125"/>
      <c r="H9" s="125"/>
      <c r="I9" s="125"/>
    </row>
    <row r="10" spans="1:12" x14ac:dyDescent="0.2">
      <c r="A10" s="29">
        <v>1</v>
      </c>
      <c r="B10" s="43" t="s">
        <v>93</v>
      </c>
      <c r="C10" s="4"/>
      <c r="D10" s="54"/>
      <c r="E10" s="29"/>
      <c r="F10" s="125"/>
      <c r="G10" s="125"/>
      <c r="H10" s="125"/>
      <c r="I10" s="125"/>
    </row>
    <row r="11" spans="1:12" x14ac:dyDescent="0.2">
      <c r="A11" s="29">
        <f t="shared" ref="A11:A22" si="0">A10+1</f>
        <v>2</v>
      </c>
      <c r="C11" s="45" t="s">
        <v>79</v>
      </c>
      <c r="D11" s="45" t="s">
        <v>38</v>
      </c>
      <c r="E11" s="55">
        <f>'Delivery Rate Change Calc'!D24</f>
        <v>4.64E-3</v>
      </c>
      <c r="F11" s="125" t="s">
        <v>321</v>
      </c>
      <c r="G11" s="125"/>
      <c r="H11" s="125"/>
      <c r="I11" s="125"/>
    </row>
    <row r="12" spans="1:12" x14ac:dyDescent="0.2">
      <c r="A12" s="29">
        <f t="shared" si="0"/>
        <v>3</v>
      </c>
      <c r="C12" s="4"/>
      <c r="E12" s="55"/>
      <c r="F12" s="160"/>
      <c r="G12" s="125"/>
      <c r="H12" s="125"/>
      <c r="I12" s="125"/>
    </row>
    <row r="13" spans="1:12" x14ac:dyDescent="0.2">
      <c r="A13" s="29">
        <f t="shared" si="0"/>
        <v>4</v>
      </c>
      <c r="B13" s="43" t="s">
        <v>94</v>
      </c>
      <c r="C13" s="4"/>
      <c r="E13" s="55"/>
      <c r="F13" s="160"/>
      <c r="G13" s="125"/>
      <c r="H13" s="125"/>
      <c r="I13" s="125"/>
    </row>
    <row r="14" spans="1:12" x14ac:dyDescent="0.2">
      <c r="A14" s="29">
        <f t="shared" si="0"/>
        <v>5</v>
      </c>
      <c r="C14" s="45" t="s">
        <v>79</v>
      </c>
      <c r="D14" s="45" t="s">
        <v>38</v>
      </c>
      <c r="E14" s="55">
        <f>'Delivery Rate Change Calc'!D24</f>
        <v>4.64E-3</v>
      </c>
      <c r="F14" s="125" t="s">
        <v>321</v>
      </c>
      <c r="G14" s="125"/>
      <c r="H14" s="125"/>
      <c r="I14" s="125"/>
    </row>
    <row r="15" spans="1:12" x14ac:dyDescent="0.2">
      <c r="A15" s="29">
        <f t="shared" si="0"/>
        <v>6</v>
      </c>
      <c r="C15" s="4"/>
      <c r="D15" s="54"/>
      <c r="E15" s="55"/>
      <c r="F15" s="160"/>
      <c r="G15" s="125"/>
      <c r="H15" s="125"/>
      <c r="I15" s="125"/>
    </row>
    <row r="16" spans="1:12" x14ac:dyDescent="0.2">
      <c r="A16" s="29">
        <f t="shared" si="0"/>
        <v>7</v>
      </c>
      <c r="B16" s="43" t="s">
        <v>78</v>
      </c>
      <c r="C16" s="4"/>
      <c r="D16" s="49"/>
      <c r="E16" s="55"/>
      <c r="F16" s="160"/>
    </row>
    <row r="17" spans="1:6" x14ac:dyDescent="0.2">
      <c r="A17" s="29">
        <f t="shared" si="0"/>
        <v>8</v>
      </c>
      <c r="C17" s="45" t="s">
        <v>79</v>
      </c>
      <c r="D17" s="45" t="s">
        <v>38</v>
      </c>
      <c r="E17" s="55">
        <f>'RateDev (31,31T,41,41T,86,86T)'!K12</f>
        <v>-1.7249999999999988E-2</v>
      </c>
      <c r="F17" s="125" t="s">
        <v>321</v>
      </c>
    </row>
    <row r="18" spans="1:6" x14ac:dyDescent="0.2">
      <c r="A18" s="29">
        <f t="shared" si="0"/>
        <v>9</v>
      </c>
      <c r="E18" s="55"/>
      <c r="F18" s="160"/>
    </row>
    <row r="19" spans="1:6" x14ac:dyDescent="0.2">
      <c r="A19" s="29">
        <f t="shared" si="0"/>
        <v>10</v>
      </c>
      <c r="C19" s="45" t="s">
        <v>80</v>
      </c>
      <c r="D19" s="45" t="s">
        <v>38</v>
      </c>
      <c r="E19" s="55">
        <f>'RateDev (31,31T,41,41T,86,86T)'!$K$14</f>
        <v>-5.5999999999999973E-4</v>
      </c>
      <c r="F19" s="125" t="s">
        <v>321</v>
      </c>
    </row>
    <row r="20" spans="1:6" x14ac:dyDescent="0.2">
      <c r="A20" s="29">
        <f t="shared" si="0"/>
        <v>11</v>
      </c>
      <c r="E20" s="55"/>
      <c r="F20" s="160"/>
    </row>
    <row r="21" spans="1:6" x14ac:dyDescent="0.2">
      <c r="A21" s="29">
        <f t="shared" si="0"/>
        <v>12</v>
      </c>
      <c r="B21" s="43" t="s">
        <v>81</v>
      </c>
      <c r="C21" s="4"/>
      <c r="D21" s="49"/>
      <c r="E21" s="55"/>
      <c r="F21" s="160"/>
    </row>
    <row r="22" spans="1:6" x14ac:dyDescent="0.2">
      <c r="A22" s="29">
        <f t="shared" si="0"/>
        <v>13</v>
      </c>
      <c r="B22" s="45"/>
      <c r="C22" s="45" t="s">
        <v>79</v>
      </c>
      <c r="D22" s="45" t="s">
        <v>38</v>
      </c>
      <c r="E22" s="55">
        <f>'RateDev (31,31T,41,41T,86,86T)'!K17</f>
        <v>-1.7249999999999988E-2</v>
      </c>
      <c r="F22" s="125" t="s">
        <v>321</v>
      </c>
    </row>
    <row r="23" spans="1:6" x14ac:dyDescent="0.2">
      <c r="A23" s="29">
        <f t="shared" ref="A23:A25" si="1">A22+1</f>
        <v>14</v>
      </c>
      <c r="B23" s="45"/>
      <c r="E23" s="55"/>
      <c r="F23" s="160"/>
    </row>
    <row r="24" spans="1:6" x14ac:dyDescent="0.2">
      <c r="A24" s="29">
        <f t="shared" si="1"/>
        <v>15</v>
      </c>
      <c r="B24" s="43" t="s">
        <v>82</v>
      </c>
      <c r="C24" s="4"/>
      <c r="D24" s="49"/>
      <c r="E24" s="55"/>
      <c r="F24" s="160"/>
    </row>
    <row r="25" spans="1:6" x14ac:dyDescent="0.2">
      <c r="A25" s="29">
        <f t="shared" si="1"/>
        <v>16</v>
      </c>
      <c r="C25" s="45" t="s">
        <v>83</v>
      </c>
      <c r="D25" s="45" t="s">
        <v>38</v>
      </c>
      <c r="E25" s="121">
        <f>'RateDev (31,31T,41,41T,86,86T)'!K20</f>
        <v>-0.20000000000000018</v>
      </c>
      <c r="F25" s="125" t="s">
        <v>321</v>
      </c>
    </row>
    <row r="26" spans="1:6" x14ac:dyDescent="0.2">
      <c r="A26" s="29">
        <f t="shared" ref="A26:A56" si="2">A25+1</f>
        <v>17</v>
      </c>
      <c r="E26" s="55"/>
      <c r="F26" s="160"/>
    </row>
    <row r="27" spans="1:6" x14ac:dyDescent="0.2">
      <c r="A27" s="29">
        <f t="shared" si="2"/>
        <v>18</v>
      </c>
      <c r="C27" s="45" t="s">
        <v>84</v>
      </c>
      <c r="E27" s="55"/>
      <c r="F27" s="160"/>
    </row>
    <row r="28" spans="1:6" x14ac:dyDescent="0.2">
      <c r="A28" s="29">
        <f t="shared" si="2"/>
        <v>19</v>
      </c>
      <c r="C28" s="28" t="s">
        <v>313</v>
      </c>
      <c r="D28" s="45" t="s">
        <v>38</v>
      </c>
      <c r="E28" s="55">
        <f>'RateDev (31,31T,41,41T,86,86T)'!K23</f>
        <v>0</v>
      </c>
      <c r="F28" s="125" t="s">
        <v>321</v>
      </c>
    </row>
    <row r="29" spans="1:6" x14ac:dyDescent="0.2">
      <c r="A29" s="29">
        <f t="shared" si="2"/>
        <v>20</v>
      </c>
      <c r="C29" s="28" t="s">
        <v>113</v>
      </c>
      <c r="D29" s="45" t="s">
        <v>38</v>
      </c>
      <c r="E29" s="55">
        <f>'RateDev (31,31T,41,41T,86,86T)'!K24</f>
        <v>-2.3690000000000017E-2</v>
      </c>
      <c r="F29" s="125" t="s">
        <v>321</v>
      </c>
    </row>
    <row r="30" spans="1:6" x14ac:dyDescent="0.2">
      <c r="A30" s="29">
        <f t="shared" si="2"/>
        <v>21</v>
      </c>
      <c r="C30" s="28" t="s">
        <v>114</v>
      </c>
      <c r="D30" s="45" t="s">
        <v>38</v>
      </c>
      <c r="E30" s="55">
        <f>'RateDev (31,31T,41,41T,86,86T)'!K25</f>
        <v>-2.0889999999999992E-2</v>
      </c>
      <c r="F30" s="125" t="s">
        <v>321</v>
      </c>
    </row>
    <row r="31" spans="1:6" x14ac:dyDescent="0.2">
      <c r="A31" s="29">
        <f t="shared" si="2"/>
        <v>22</v>
      </c>
      <c r="E31" s="55"/>
      <c r="F31" s="160"/>
    </row>
    <row r="32" spans="1:6" x14ac:dyDescent="0.2">
      <c r="A32" s="29">
        <f t="shared" si="2"/>
        <v>23</v>
      </c>
      <c r="C32" s="45" t="s">
        <v>80</v>
      </c>
      <c r="D32" s="45" t="s">
        <v>38</v>
      </c>
      <c r="E32" s="55">
        <f>'RateDev (31,31T,41,41T,86,86T)'!K27</f>
        <v>-1.6500000000000004E-3</v>
      </c>
      <c r="F32" s="125" t="s">
        <v>321</v>
      </c>
    </row>
    <row r="33" spans="1:6" x14ac:dyDescent="0.2">
      <c r="A33" s="29">
        <f t="shared" si="2"/>
        <v>24</v>
      </c>
      <c r="C33" s="49"/>
      <c r="D33" s="49"/>
      <c r="E33" s="55"/>
      <c r="F33" s="160"/>
    </row>
    <row r="34" spans="1:6" x14ac:dyDescent="0.2">
      <c r="A34" s="29">
        <f t="shared" si="2"/>
        <v>25</v>
      </c>
      <c r="B34" s="43" t="s">
        <v>85</v>
      </c>
      <c r="C34" s="4"/>
      <c r="D34" s="49"/>
      <c r="E34" s="55"/>
      <c r="F34" s="160"/>
    </row>
    <row r="35" spans="1:6" x14ac:dyDescent="0.2">
      <c r="A35" s="29">
        <f t="shared" si="2"/>
        <v>26</v>
      </c>
      <c r="B35" s="45"/>
      <c r="C35" s="45" t="s">
        <v>83</v>
      </c>
      <c r="D35" s="45" t="s">
        <v>38</v>
      </c>
      <c r="E35" s="121">
        <f>'RateDev (31,31T,41,41T,86,86T)'!K30</f>
        <v>-0.20000000000000018</v>
      </c>
      <c r="F35" s="125" t="s">
        <v>322</v>
      </c>
    </row>
    <row r="36" spans="1:6" x14ac:dyDescent="0.2">
      <c r="A36" s="29">
        <f t="shared" si="2"/>
        <v>27</v>
      </c>
      <c r="B36" s="45"/>
      <c r="E36" s="55"/>
      <c r="F36" s="160"/>
    </row>
    <row r="37" spans="1:6" x14ac:dyDescent="0.2">
      <c r="A37" s="29">
        <f t="shared" si="2"/>
        <v>28</v>
      </c>
      <c r="B37" s="45"/>
      <c r="C37" s="45" t="s">
        <v>84</v>
      </c>
      <c r="E37" s="55"/>
      <c r="F37" s="160"/>
    </row>
    <row r="38" spans="1:6" x14ac:dyDescent="0.2">
      <c r="A38" s="29">
        <f t="shared" si="2"/>
        <v>29</v>
      </c>
      <c r="B38" s="45"/>
      <c r="C38" s="28" t="s">
        <v>313</v>
      </c>
      <c r="D38" s="45" t="s">
        <v>38</v>
      </c>
      <c r="E38" s="55">
        <f>'RateDev (31,31T,41,41T,86,86T)'!K33</f>
        <v>0</v>
      </c>
      <c r="F38" s="125" t="s">
        <v>322</v>
      </c>
    </row>
    <row r="39" spans="1:6" x14ac:dyDescent="0.2">
      <c r="A39" s="29">
        <f t="shared" si="2"/>
        <v>30</v>
      </c>
      <c r="B39" s="45"/>
      <c r="C39" s="28" t="s">
        <v>113</v>
      </c>
      <c r="D39" s="45" t="s">
        <v>38</v>
      </c>
      <c r="E39" s="55">
        <f>'RateDev (31,31T,41,41T,86,86T)'!K34</f>
        <v>-2.3690000000000017E-2</v>
      </c>
      <c r="F39" s="125" t="s">
        <v>322</v>
      </c>
    </row>
    <row r="40" spans="1:6" x14ac:dyDescent="0.2">
      <c r="A40" s="29">
        <f t="shared" si="2"/>
        <v>31</v>
      </c>
      <c r="B40" s="45"/>
      <c r="C40" s="28" t="s">
        <v>114</v>
      </c>
      <c r="D40" s="45" t="s">
        <v>38</v>
      </c>
      <c r="E40" s="55">
        <f>'RateDev (31,31T,41,41T,86,86T)'!K35</f>
        <v>-2.0889999999999992E-2</v>
      </c>
      <c r="F40" s="125" t="s">
        <v>322</v>
      </c>
    </row>
    <row r="41" spans="1:6" x14ac:dyDescent="0.2">
      <c r="A41" s="29">
        <f t="shared" si="2"/>
        <v>32</v>
      </c>
      <c r="B41" s="45"/>
      <c r="E41" s="55"/>
      <c r="F41" s="160"/>
    </row>
    <row r="42" spans="1:6" x14ac:dyDescent="0.2">
      <c r="A42" s="29">
        <f t="shared" si="2"/>
        <v>33</v>
      </c>
      <c r="B42" s="43" t="s">
        <v>86</v>
      </c>
      <c r="C42" s="4"/>
      <c r="D42" s="49"/>
      <c r="E42" s="55"/>
      <c r="F42" s="160"/>
    </row>
    <row r="43" spans="1:6" x14ac:dyDescent="0.2">
      <c r="A43" s="29">
        <f t="shared" si="2"/>
        <v>34</v>
      </c>
      <c r="C43" s="45" t="s">
        <v>83</v>
      </c>
      <c r="D43" s="45" t="s">
        <v>38</v>
      </c>
      <c r="E43" s="121">
        <f>'RateDev (31,31T,41,41T,86,86T)'!K38</f>
        <v>-0.20000000000000018</v>
      </c>
      <c r="F43" s="125" t="s">
        <v>322</v>
      </c>
    </row>
    <row r="44" spans="1:6" x14ac:dyDescent="0.2">
      <c r="A44" s="29">
        <f t="shared" si="2"/>
        <v>35</v>
      </c>
      <c r="E44" s="55"/>
      <c r="F44" s="160"/>
    </row>
    <row r="45" spans="1:6" x14ac:dyDescent="0.2">
      <c r="A45" s="29">
        <f t="shared" si="2"/>
        <v>36</v>
      </c>
      <c r="C45" s="45" t="s">
        <v>84</v>
      </c>
      <c r="E45" s="55"/>
      <c r="F45" s="160"/>
    </row>
    <row r="46" spans="1:6" x14ac:dyDescent="0.2">
      <c r="A46" s="29">
        <f t="shared" si="2"/>
        <v>37</v>
      </c>
      <c r="C46" s="45" t="s">
        <v>87</v>
      </c>
      <c r="D46" s="45" t="s">
        <v>38</v>
      </c>
      <c r="E46" s="55">
        <f>'RateDev (31,31T,41,41T,86,86T)'!K41</f>
        <v>-3.0180000000000012E-2</v>
      </c>
      <c r="F46" s="125" t="s">
        <v>322</v>
      </c>
    </row>
    <row r="47" spans="1:6" x14ac:dyDescent="0.2">
      <c r="A47" s="29">
        <f t="shared" si="2"/>
        <v>38</v>
      </c>
      <c r="C47" s="45" t="s">
        <v>88</v>
      </c>
      <c r="D47" s="45" t="s">
        <v>38</v>
      </c>
      <c r="E47" s="55">
        <f>'RateDev (31,31T,41,41T,86,86T)'!K42</f>
        <v>-2.1819999999999978E-2</v>
      </c>
      <c r="F47" s="125" t="s">
        <v>322</v>
      </c>
    </row>
    <row r="48" spans="1:6" x14ac:dyDescent="0.2">
      <c r="A48" s="29">
        <f t="shared" si="2"/>
        <v>39</v>
      </c>
      <c r="E48" s="55"/>
      <c r="F48" s="160"/>
    </row>
    <row r="49" spans="1:6" x14ac:dyDescent="0.2">
      <c r="A49" s="29">
        <f t="shared" si="2"/>
        <v>40</v>
      </c>
      <c r="C49" s="45" t="s">
        <v>80</v>
      </c>
      <c r="D49" s="45" t="s">
        <v>38</v>
      </c>
      <c r="E49" s="55">
        <f>'RateDev (31,31T,41,41T,86,86T)'!K44</f>
        <v>-1.7999999999999995E-3</v>
      </c>
      <c r="F49" s="125" t="s">
        <v>322</v>
      </c>
    </row>
    <row r="50" spans="1:6" x14ac:dyDescent="0.2">
      <c r="A50" s="29">
        <f t="shared" si="2"/>
        <v>41</v>
      </c>
      <c r="C50" s="49"/>
      <c r="D50" s="49"/>
      <c r="E50" s="55"/>
      <c r="F50" s="160"/>
    </row>
    <row r="51" spans="1:6" x14ac:dyDescent="0.2">
      <c r="A51" s="29">
        <f t="shared" si="2"/>
        <v>42</v>
      </c>
      <c r="B51" s="43" t="s">
        <v>89</v>
      </c>
      <c r="C51" s="4"/>
      <c r="D51" s="49"/>
      <c r="E51" s="55"/>
      <c r="F51" s="160"/>
    </row>
    <row r="52" spans="1:6" x14ac:dyDescent="0.2">
      <c r="A52" s="29">
        <f t="shared" si="2"/>
        <v>43</v>
      </c>
      <c r="B52" s="45"/>
      <c r="C52" s="45" t="s">
        <v>83</v>
      </c>
      <c r="D52" s="45" t="s">
        <v>38</v>
      </c>
      <c r="E52" s="121">
        <f>'RateDev (31,31T,41,41T,86,86T)'!K47</f>
        <v>-0.20000000000000018</v>
      </c>
      <c r="F52" s="125" t="s">
        <v>322</v>
      </c>
    </row>
    <row r="53" spans="1:6" x14ac:dyDescent="0.2">
      <c r="A53" s="29">
        <f t="shared" si="2"/>
        <v>44</v>
      </c>
      <c r="B53" s="45"/>
      <c r="E53" s="55"/>
      <c r="F53" s="160"/>
    </row>
    <row r="54" spans="1:6" x14ac:dyDescent="0.2">
      <c r="A54" s="29">
        <f t="shared" si="2"/>
        <v>45</v>
      </c>
      <c r="B54" s="45"/>
      <c r="C54" s="45" t="s">
        <v>84</v>
      </c>
      <c r="E54" s="55"/>
      <c r="F54" s="160"/>
    </row>
    <row r="55" spans="1:6" x14ac:dyDescent="0.2">
      <c r="A55" s="29">
        <f t="shared" si="2"/>
        <v>46</v>
      </c>
      <c r="B55" s="45"/>
      <c r="C55" s="45" t="s">
        <v>87</v>
      </c>
      <c r="D55" s="45" t="s">
        <v>38</v>
      </c>
      <c r="E55" s="55">
        <f>'RateDev (31,31T,41,41T,86,86T)'!K50</f>
        <v>-3.0180000000000012E-2</v>
      </c>
      <c r="F55" s="125" t="s">
        <v>322</v>
      </c>
    </row>
    <row r="56" spans="1:6" x14ac:dyDescent="0.2">
      <c r="A56" s="29">
        <f t="shared" si="2"/>
        <v>47</v>
      </c>
      <c r="B56" s="45"/>
      <c r="C56" s="45" t="s">
        <v>88</v>
      </c>
      <c r="D56" s="45" t="s">
        <v>38</v>
      </c>
      <c r="E56" s="55">
        <f>'RateDev (31,31T,41,41T,86,86T)'!K51</f>
        <v>-2.1819999999999978E-2</v>
      </c>
      <c r="F56" s="125" t="s">
        <v>322</v>
      </c>
    </row>
    <row r="57" spans="1:6" x14ac:dyDescent="0.2">
      <c r="A57" s="29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88" orientation="landscape" blackAndWhite="1" r:id="rId1"/>
  <headerFooter>
    <oddFooter>&amp;R&amp;F
&amp;A</oddFooter>
  </headerFooter>
  <customProperties>
    <customPr name="_pios_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L55"/>
  <sheetViews>
    <sheetView zoomScaleNormal="100" workbookViewId="0">
      <pane ySplit="8" topLeftCell="A9" activePane="bottomLeft" state="frozen"/>
      <selection pane="bottomLeft" activeCell="G11" sqref="G11"/>
    </sheetView>
  </sheetViews>
  <sheetFormatPr defaultColWidth="9.140625" defaultRowHeight="15" customHeight="1" x14ac:dyDescent="0.2"/>
  <cols>
    <col min="1" max="1" width="5.5703125" style="4" bestFit="1" customWidth="1"/>
    <col min="2" max="2" width="3.28515625" style="4" customWidth="1"/>
    <col min="3" max="3" width="51.140625" style="45" customWidth="1"/>
    <col min="4" max="4" width="6.5703125" style="45" bestFit="1" customWidth="1"/>
    <col min="5" max="5" width="10.7109375" style="45" bestFit="1" customWidth="1"/>
    <col min="6" max="7" width="14.7109375" style="45" bestFit="1" customWidth="1"/>
    <col min="8" max="8" width="1" style="4" customWidth="1"/>
    <col min="9" max="9" width="14.7109375" style="4" bestFit="1" customWidth="1"/>
    <col min="10" max="10" width="1" style="4" customWidth="1"/>
    <col min="11" max="11" width="13.42578125" style="4" bestFit="1" customWidth="1"/>
    <col min="12" max="16384" width="9.140625" style="4"/>
  </cols>
  <sheetData>
    <row r="1" spans="1:12" ht="15" customHeight="1" x14ac:dyDescent="0.2">
      <c r="A1" s="303" t="s">
        <v>0</v>
      </c>
      <c r="B1" s="303"/>
      <c r="C1" s="303"/>
      <c r="D1" s="303"/>
      <c r="E1" s="303"/>
      <c r="F1" s="303"/>
      <c r="G1" s="303"/>
      <c r="H1" s="125"/>
      <c r="I1" s="125"/>
    </row>
    <row r="2" spans="1:12" ht="15" customHeight="1" x14ac:dyDescent="0.2">
      <c r="A2" s="304" t="s">
        <v>549</v>
      </c>
      <c r="B2" s="304"/>
      <c r="C2" s="304"/>
      <c r="D2" s="304"/>
      <c r="E2" s="304"/>
      <c r="F2" s="304"/>
      <c r="G2" s="304"/>
      <c r="H2" s="125"/>
      <c r="I2" s="125"/>
    </row>
    <row r="3" spans="1:12" ht="15" customHeight="1" x14ac:dyDescent="0.2">
      <c r="A3" s="305" t="s">
        <v>327</v>
      </c>
      <c r="B3" s="305"/>
      <c r="C3" s="305"/>
      <c r="D3" s="305"/>
      <c r="E3" s="305"/>
      <c r="F3" s="305"/>
      <c r="G3" s="305"/>
      <c r="H3" s="125"/>
      <c r="I3" s="125"/>
    </row>
    <row r="4" spans="1:12" ht="15" customHeight="1" x14ac:dyDescent="0.2">
      <c r="A4" s="305" t="s">
        <v>361</v>
      </c>
      <c r="B4" s="305"/>
      <c r="C4" s="305"/>
      <c r="D4" s="305"/>
      <c r="E4" s="305"/>
      <c r="F4" s="305"/>
      <c r="G4" s="305"/>
      <c r="H4" s="1"/>
      <c r="I4" s="1"/>
      <c r="J4" s="52"/>
      <c r="K4" s="52"/>
      <c r="L4" s="52"/>
    </row>
    <row r="5" spans="1:12" ht="15" customHeight="1" x14ac:dyDescent="0.2">
      <c r="A5" s="304" t="s">
        <v>550</v>
      </c>
      <c r="B5" s="304"/>
      <c r="C5" s="304"/>
      <c r="D5" s="304"/>
      <c r="E5" s="304"/>
      <c r="F5" s="304"/>
      <c r="G5" s="304"/>
      <c r="H5" s="1"/>
      <c r="I5" s="1"/>
      <c r="J5" s="52"/>
      <c r="K5" s="52"/>
      <c r="L5" s="52"/>
    </row>
    <row r="6" spans="1:12" ht="15" customHeight="1" x14ac:dyDescent="0.2">
      <c r="B6" s="53"/>
      <c r="C6" s="53"/>
      <c r="D6" s="53"/>
      <c r="E6" s="53"/>
      <c r="F6" s="199" t="s">
        <v>348</v>
      </c>
      <c r="G6" s="199" t="s">
        <v>355</v>
      </c>
      <c r="H6" s="228"/>
      <c r="I6" s="200" t="s">
        <v>108</v>
      </c>
      <c r="J6" s="228"/>
      <c r="K6" s="228"/>
      <c r="L6" s="52"/>
    </row>
    <row r="7" spans="1:12" s="52" customFormat="1" ht="15" customHeight="1" x14ac:dyDescent="0.2">
      <c r="A7" s="228" t="s">
        <v>2</v>
      </c>
      <c r="C7" s="147"/>
      <c r="D7" s="147"/>
      <c r="E7" s="147"/>
      <c r="F7" s="147" t="s">
        <v>362</v>
      </c>
      <c r="G7" s="147" t="s">
        <v>362</v>
      </c>
      <c r="H7" s="228"/>
      <c r="I7" s="228" t="s">
        <v>362</v>
      </c>
      <c r="J7" s="228"/>
      <c r="K7" s="228"/>
    </row>
    <row r="8" spans="1:12" s="52" customFormat="1" ht="15" customHeight="1" x14ac:dyDescent="0.2">
      <c r="A8" s="197" t="s">
        <v>4</v>
      </c>
      <c r="B8" s="201"/>
      <c r="C8" s="199"/>
      <c r="D8" s="199" t="s">
        <v>72</v>
      </c>
      <c r="E8" s="199" t="s">
        <v>5</v>
      </c>
      <c r="F8" s="199" t="s">
        <v>363</v>
      </c>
      <c r="G8" s="199" t="s">
        <v>363</v>
      </c>
      <c r="H8" s="228"/>
      <c r="I8" s="228" t="s">
        <v>363</v>
      </c>
      <c r="J8" s="228"/>
      <c r="K8" s="228" t="s">
        <v>364</v>
      </c>
    </row>
    <row r="9" spans="1:12" ht="15" customHeight="1" x14ac:dyDescent="0.2">
      <c r="A9" s="38"/>
      <c r="B9" s="45"/>
      <c r="C9" s="54" t="s">
        <v>9</v>
      </c>
      <c r="D9" s="54" t="s">
        <v>10</v>
      </c>
      <c r="E9" s="29" t="s">
        <v>11</v>
      </c>
      <c r="F9" s="29" t="s">
        <v>12</v>
      </c>
      <c r="G9" s="29" t="s">
        <v>13</v>
      </c>
      <c r="H9" s="125"/>
      <c r="I9" s="29" t="s">
        <v>340</v>
      </c>
      <c r="K9" s="29" t="s">
        <v>341</v>
      </c>
    </row>
    <row r="10" spans="1:12" ht="12.75" customHeight="1" x14ac:dyDescent="0.2">
      <c r="A10" s="29">
        <v>1</v>
      </c>
      <c r="B10" s="202" t="s">
        <v>93</v>
      </c>
      <c r="C10" s="3"/>
      <c r="D10" s="54"/>
      <c r="E10" s="54"/>
      <c r="F10" s="54"/>
      <c r="G10" s="29"/>
      <c r="H10" s="125"/>
      <c r="I10" s="125"/>
    </row>
    <row r="11" spans="1:12" ht="12.75" customHeight="1" x14ac:dyDescent="0.2">
      <c r="A11" s="29">
        <f>A10+1</f>
        <v>2</v>
      </c>
      <c r="B11" s="3"/>
      <c r="C11" s="39" t="s">
        <v>79</v>
      </c>
      <c r="D11" s="45" t="s">
        <v>38</v>
      </c>
      <c r="E11" s="29" t="s">
        <v>350</v>
      </c>
      <c r="F11" s="203">
        <v>0.42857000000000001</v>
      </c>
      <c r="G11" s="55">
        <v>0.41964000000000001</v>
      </c>
      <c r="H11" s="125"/>
      <c r="I11" s="160">
        <f>G11-F11</f>
        <v>-8.9299999999999935E-3</v>
      </c>
      <c r="K11" s="113" t="s">
        <v>365</v>
      </c>
    </row>
    <row r="12" spans="1:12" ht="12.75" customHeight="1" x14ac:dyDescent="0.2">
      <c r="A12" s="29">
        <f t="shared" ref="A12:A54" si="0">A11+1</f>
        <v>3</v>
      </c>
      <c r="B12" s="3"/>
      <c r="C12" s="4"/>
      <c r="F12" s="204"/>
      <c r="G12" s="55"/>
      <c r="H12" s="125"/>
      <c r="I12" s="125"/>
    </row>
    <row r="13" spans="1:12" ht="12.75" customHeight="1" x14ac:dyDescent="0.2">
      <c r="A13" s="29">
        <f t="shared" si="0"/>
        <v>4</v>
      </c>
      <c r="B13" s="43" t="s">
        <v>94</v>
      </c>
      <c r="C13" s="3"/>
      <c r="F13" s="204"/>
      <c r="G13" s="55"/>
      <c r="H13" s="125"/>
      <c r="I13" s="125"/>
    </row>
    <row r="14" spans="1:12" ht="12.75" customHeight="1" x14ac:dyDescent="0.2">
      <c r="A14" s="29">
        <f t="shared" si="0"/>
        <v>5</v>
      </c>
      <c r="C14" s="39" t="s">
        <v>79</v>
      </c>
      <c r="D14" s="45" t="s">
        <v>38</v>
      </c>
      <c r="E14" s="29" t="s">
        <v>350</v>
      </c>
      <c r="F14" s="203">
        <v>0.42857000000000001</v>
      </c>
      <c r="G14" s="55">
        <v>0.41964000000000001</v>
      </c>
      <c r="H14" s="125"/>
      <c r="I14" s="160">
        <f>G14-F14</f>
        <v>-8.9299999999999935E-3</v>
      </c>
      <c r="K14" s="113" t="s">
        <v>365</v>
      </c>
    </row>
    <row r="15" spans="1:12" ht="12.75" customHeight="1" x14ac:dyDescent="0.2">
      <c r="A15" s="29">
        <f t="shared" si="0"/>
        <v>6</v>
      </c>
      <c r="C15" s="4"/>
      <c r="D15" s="54"/>
      <c r="E15" s="54"/>
      <c r="F15" s="204"/>
      <c r="G15" s="55"/>
      <c r="H15" s="125"/>
      <c r="I15" s="125"/>
    </row>
    <row r="16" spans="1:12" ht="12.75" customHeight="1" x14ac:dyDescent="0.2">
      <c r="A16" s="29">
        <f t="shared" si="0"/>
        <v>7</v>
      </c>
      <c r="B16" s="43" t="s">
        <v>78</v>
      </c>
      <c r="C16" s="4"/>
      <c r="D16" s="49"/>
      <c r="E16" s="49"/>
      <c r="F16" s="205"/>
      <c r="G16" s="55"/>
    </row>
    <row r="17" spans="1:11" ht="12.75" customHeight="1" x14ac:dyDescent="0.2">
      <c r="A17" s="29">
        <f t="shared" si="0"/>
        <v>8</v>
      </c>
      <c r="C17" s="45" t="s">
        <v>79</v>
      </c>
      <c r="D17" s="45" t="s">
        <v>38</v>
      </c>
      <c r="E17" s="29" t="s">
        <v>350</v>
      </c>
      <c r="F17" s="203">
        <v>0.38976</v>
      </c>
      <c r="G17" s="55">
        <v>0.37956000000000001</v>
      </c>
      <c r="I17" s="160">
        <f>G17-F17</f>
        <v>-1.0199999999999987E-2</v>
      </c>
      <c r="K17" s="113" t="s">
        <v>365</v>
      </c>
    </row>
    <row r="18" spans="1:11" ht="12.75" customHeight="1" x14ac:dyDescent="0.2">
      <c r="A18" s="29">
        <f t="shared" si="0"/>
        <v>9</v>
      </c>
      <c r="F18" s="204"/>
      <c r="G18" s="55"/>
    </row>
    <row r="19" spans="1:11" ht="12.75" customHeight="1" x14ac:dyDescent="0.2">
      <c r="A19" s="29">
        <f t="shared" si="0"/>
        <v>10</v>
      </c>
      <c r="C19" s="45" t="s">
        <v>80</v>
      </c>
      <c r="D19" s="45" t="s">
        <v>38</v>
      </c>
      <c r="E19" s="29" t="s">
        <v>350</v>
      </c>
      <c r="F19" s="203">
        <v>1.3860000000000001E-2</v>
      </c>
      <c r="G19" s="55">
        <v>1.371E-2</v>
      </c>
      <c r="I19" s="160">
        <f>G19-F19</f>
        <v>-1.5000000000000083E-4</v>
      </c>
      <c r="K19" s="113" t="s">
        <v>365</v>
      </c>
    </row>
    <row r="20" spans="1:11" ht="12.75" customHeight="1" x14ac:dyDescent="0.2">
      <c r="A20" s="29">
        <f t="shared" si="0"/>
        <v>11</v>
      </c>
      <c r="F20" s="204"/>
      <c r="G20" s="55"/>
    </row>
    <row r="21" spans="1:11" ht="12.75" customHeight="1" x14ac:dyDescent="0.2">
      <c r="A21" s="29">
        <f t="shared" si="0"/>
        <v>12</v>
      </c>
      <c r="B21" s="43" t="s">
        <v>81</v>
      </c>
      <c r="C21" s="4"/>
      <c r="D21" s="49"/>
      <c r="E21" s="49"/>
      <c r="F21" s="205"/>
      <c r="G21" s="55"/>
    </row>
    <row r="22" spans="1:11" ht="12.75" customHeight="1" x14ac:dyDescent="0.2">
      <c r="A22" s="29">
        <f t="shared" si="0"/>
        <v>13</v>
      </c>
      <c r="B22" s="45"/>
      <c r="C22" s="45" t="s">
        <v>79</v>
      </c>
      <c r="D22" s="45" t="s">
        <v>38</v>
      </c>
      <c r="E22" s="29" t="s">
        <v>350</v>
      </c>
      <c r="F22" s="203">
        <v>0.38976</v>
      </c>
      <c r="G22" s="55">
        <v>0.37956000000000001</v>
      </c>
      <c r="I22" s="160">
        <f>G22-F22</f>
        <v>-1.0199999999999987E-2</v>
      </c>
      <c r="K22" s="113" t="s">
        <v>365</v>
      </c>
    </row>
    <row r="23" spans="1:11" ht="12.75" customHeight="1" x14ac:dyDescent="0.2">
      <c r="A23" s="29">
        <f t="shared" si="0"/>
        <v>14</v>
      </c>
      <c r="B23" s="45"/>
      <c r="F23" s="204"/>
      <c r="G23" s="55"/>
    </row>
    <row r="24" spans="1:11" ht="12.75" customHeight="1" x14ac:dyDescent="0.2">
      <c r="A24" s="29">
        <f t="shared" si="0"/>
        <v>15</v>
      </c>
      <c r="B24" s="43" t="s">
        <v>82</v>
      </c>
      <c r="C24" s="4"/>
      <c r="D24" s="49"/>
      <c r="E24" s="49"/>
      <c r="F24" s="205"/>
      <c r="G24" s="55"/>
    </row>
    <row r="25" spans="1:11" ht="12.75" customHeight="1" x14ac:dyDescent="0.2">
      <c r="A25" s="29">
        <f t="shared" si="0"/>
        <v>16</v>
      </c>
      <c r="C25" s="45" t="s">
        <v>83</v>
      </c>
      <c r="D25" s="45" t="s">
        <v>38</v>
      </c>
      <c r="E25" s="29" t="s">
        <v>350</v>
      </c>
      <c r="F25" s="203">
        <v>1.25</v>
      </c>
      <c r="G25" s="121">
        <v>1.25</v>
      </c>
      <c r="I25" s="160">
        <f>G25-F25</f>
        <v>0</v>
      </c>
      <c r="K25" s="113" t="s">
        <v>365</v>
      </c>
    </row>
    <row r="26" spans="1:11" ht="12.75" customHeight="1" x14ac:dyDescent="0.2">
      <c r="A26" s="29">
        <f t="shared" si="0"/>
        <v>17</v>
      </c>
      <c r="F26" s="204"/>
      <c r="G26" s="55"/>
    </row>
    <row r="27" spans="1:11" ht="12.75" customHeight="1" x14ac:dyDescent="0.2">
      <c r="A27" s="29">
        <f t="shared" si="0"/>
        <v>18</v>
      </c>
      <c r="C27" s="45" t="s">
        <v>84</v>
      </c>
      <c r="F27" s="204"/>
      <c r="G27" s="55"/>
    </row>
    <row r="28" spans="1:11" ht="12.75" customHeight="1" x14ac:dyDescent="0.2">
      <c r="A28" s="29">
        <f t="shared" si="0"/>
        <v>19</v>
      </c>
      <c r="C28" s="45" t="s">
        <v>113</v>
      </c>
      <c r="D28" s="45" t="s">
        <v>38</v>
      </c>
      <c r="E28" s="29" t="s">
        <v>350</v>
      </c>
      <c r="F28" s="206">
        <v>0.1396</v>
      </c>
      <c r="G28" s="55">
        <v>0.13758000000000001</v>
      </c>
      <c r="I28" s="160">
        <f t="shared" ref="I28:I29" si="1">G28-F28</f>
        <v>-2.019999999999994E-3</v>
      </c>
      <c r="K28" s="113" t="s">
        <v>365</v>
      </c>
    </row>
    <row r="29" spans="1:11" ht="12.75" customHeight="1" x14ac:dyDescent="0.2">
      <c r="A29" s="29">
        <f t="shared" si="0"/>
        <v>20</v>
      </c>
      <c r="C29" s="45" t="s">
        <v>366</v>
      </c>
      <c r="D29" s="45" t="s">
        <v>38</v>
      </c>
      <c r="E29" s="29" t="s">
        <v>350</v>
      </c>
      <c r="F29" s="203">
        <v>0.11237</v>
      </c>
      <c r="G29" s="55">
        <v>0.11074000000000001</v>
      </c>
      <c r="I29" s="160">
        <f t="shared" si="1"/>
        <v>-1.6299999999999926E-3</v>
      </c>
      <c r="K29" s="113" t="s">
        <v>365</v>
      </c>
    </row>
    <row r="30" spans="1:11" ht="12.75" customHeight="1" x14ac:dyDescent="0.2">
      <c r="A30" s="29">
        <f t="shared" si="0"/>
        <v>21</v>
      </c>
      <c r="F30" s="204"/>
      <c r="G30" s="55"/>
      <c r="K30" s="113"/>
    </row>
    <row r="31" spans="1:11" ht="12.75" customHeight="1" x14ac:dyDescent="0.2">
      <c r="A31" s="29">
        <f t="shared" si="0"/>
        <v>22</v>
      </c>
      <c r="C31" s="45" t="s">
        <v>80</v>
      </c>
      <c r="D31" s="45" t="s">
        <v>38</v>
      </c>
      <c r="E31" s="29" t="s">
        <v>350</v>
      </c>
      <c r="F31" s="203">
        <v>1.0149999999999999E-2</v>
      </c>
      <c r="G31" s="55">
        <v>1.005E-2</v>
      </c>
      <c r="I31" s="160">
        <f>G31-F31</f>
        <v>-9.9999999999999395E-5</v>
      </c>
      <c r="K31" s="113" t="s">
        <v>365</v>
      </c>
    </row>
    <row r="32" spans="1:11" ht="12.75" customHeight="1" x14ac:dyDescent="0.2">
      <c r="A32" s="29">
        <f t="shared" si="0"/>
        <v>23</v>
      </c>
      <c r="C32" s="49"/>
      <c r="D32" s="49"/>
      <c r="E32" s="49"/>
      <c r="F32" s="205"/>
      <c r="G32" s="55"/>
    </row>
    <row r="33" spans="1:11" ht="12.75" customHeight="1" x14ac:dyDescent="0.2">
      <c r="A33" s="29">
        <f t="shared" si="0"/>
        <v>24</v>
      </c>
      <c r="B33" s="43" t="s">
        <v>85</v>
      </c>
      <c r="C33" s="4"/>
      <c r="D33" s="49"/>
      <c r="E33" s="49"/>
      <c r="F33" s="205"/>
      <c r="G33" s="55"/>
    </row>
    <row r="34" spans="1:11" ht="12.75" customHeight="1" x14ac:dyDescent="0.2">
      <c r="A34" s="29">
        <f t="shared" si="0"/>
        <v>25</v>
      </c>
      <c r="B34" s="45"/>
      <c r="C34" s="45" t="s">
        <v>83</v>
      </c>
      <c r="D34" s="45" t="s">
        <v>38</v>
      </c>
      <c r="E34" s="29" t="s">
        <v>350</v>
      </c>
      <c r="F34" s="203">
        <v>1.25</v>
      </c>
      <c r="G34" s="121">
        <v>1.25</v>
      </c>
      <c r="I34" s="160">
        <f>G34-F34</f>
        <v>0</v>
      </c>
      <c r="K34" s="113" t="s">
        <v>365</v>
      </c>
    </row>
    <row r="35" spans="1:11" ht="12.75" customHeight="1" x14ac:dyDescent="0.2">
      <c r="A35" s="29">
        <f t="shared" si="0"/>
        <v>26</v>
      </c>
      <c r="B35" s="45"/>
      <c r="F35" s="204"/>
      <c r="G35" s="55"/>
    </row>
    <row r="36" spans="1:11" ht="12.75" customHeight="1" x14ac:dyDescent="0.2">
      <c r="A36" s="29">
        <f t="shared" si="0"/>
        <v>27</v>
      </c>
      <c r="B36" s="45"/>
      <c r="C36" s="45" t="s">
        <v>84</v>
      </c>
      <c r="F36" s="204"/>
      <c r="G36" s="55"/>
    </row>
    <row r="37" spans="1:11" ht="12.75" customHeight="1" x14ac:dyDescent="0.2">
      <c r="A37" s="29">
        <f t="shared" si="0"/>
        <v>28</v>
      </c>
      <c r="B37" s="45"/>
      <c r="C37" s="45" t="s">
        <v>113</v>
      </c>
      <c r="D37" s="45" t="s">
        <v>38</v>
      </c>
      <c r="E37" s="29" t="s">
        <v>350</v>
      </c>
      <c r="F37" s="206">
        <v>0.1396</v>
      </c>
      <c r="G37" s="55">
        <v>0.13758000000000001</v>
      </c>
      <c r="I37" s="160">
        <f t="shared" ref="I37:I38" si="2">G37-F37</f>
        <v>-2.019999999999994E-3</v>
      </c>
      <c r="K37" s="113" t="s">
        <v>365</v>
      </c>
    </row>
    <row r="38" spans="1:11" ht="12.75" customHeight="1" x14ac:dyDescent="0.2">
      <c r="A38" s="29">
        <f t="shared" si="0"/>
        <v>29</v>
      </c>
      <c r="B38" s="45"/>
      <c r="C38" s="45" t="s">
        <v>366</v>
      </c>
      <c r="D38" s="45" t="s">
        <v>38</v>
      </c>
      <c r="E38" s="29" t="s">
        <v>350</v>
      </c>
      <c r="F38" s="203">
        <v>0.11237</v>
      </c>
      <c r="G38" s="55">
        <v>0.11074000000000001</v>
      </c>
      <c r="I38" s="160">
        <f t="shared" si="2"/>
        <v>-1.6299999999999926E-3</v>
      </c>
      <c r="K38" s="113" t="s">
        <v>365</v>
      </c>
    </row>
    <row r="39" spans="1:11" ht="12.75" customHeight="1" x14ac:dyDescent="0.2">
      <c r="A39" s="29">
        <f t="shared" si="0"/>
        <v>30</v>
      </c>
      <c r="B39" s="45"/>
      <c r="F39" s="204"/>
      <c r="G39" s="55"/>
    </row>
    <row r="40" spans="1:11" ht="12.75" customHeight="1" x14ac:dyDescent="0.2">
      <c r="A40" s="29">
        <f t="shared" si="0"/>
        <v>31</v>
      </c>
      <c r="B40" s="43" t="s">
        <v>86</v>
      </c>
      <c r="C40" s="4"/>
      <c r="D40" s="49"/>
      <c r="E40" s="49"/>
      <c r="F40" s="205"/>
      <c r="G40" s="55"/>
    </row>
    <row r="41" spans="1:11" ht="12.75" customHeight="1" x14ac:dyDescent="0.2">
      <c r="A41" s="29">
        <f t="shared" si="0"/>
        <v>32</v>
      </c>
      <c r="C41" s="45" t="s">
        <v>83</v>
      </c>
      <c r="D41" s="45" t="s">
        <v>38</v>
      </c>
      <c r="E41" s="29" t="s">
        <v>350</v>
      </c>
      <c r="F41" s="203">
        <v>1.35</v>
      </c>
      <c r="G41" s="121">
        <v>1.35</v>
      </c>
      <c r="I41" s="160">
        <f>G41-F41</f>
        <v>0</v>
      </c>
      <c r="K41" s="113" t="s">
        <v>365</v>
      </c>
    </row>
    <row r="42" spans="1:11" ht="12.75" customHeight="1" x14ac:dyDescent="0.2">
      <c r="A42" s="29">
        <f t="shared" si="0"/>
        <v>33</v>
      </c>
      <c r="F42" s="204"/>
      <c r="G42" s="55"/>
    </row>
    <row r="43" spans="1:11" ht="12.75" customHeight="1" x14ac:dyDescent="0.2">
      <c r="A43" s="29">
        <f t="shared" si="0"/>
        <v>34</v>
      </c>
      <c r="C43" s="45" t="s">
        <v>84</v>
      </c>
      <c r="F43" s="204"/>
      <c r="G43" s="55"/>
    </row>
    <row r="44" spans="1:11" ht="12.75" customHeight="1" x14ac:dyDescent="0.2">
      <c r="A44" s="29">
        <f t="shared" si="0"/>
        <v>35</v>
      </c>
      <c r="C44" s="45" t="s">
        <v>87</v>
      </c>
      <c r="D44" s="45" t="s">
        <v>38</v>
      </c>
      <c r="E44" s="29" t="s">
        <v>350</v>
      </c>
      <c r="F44" s="203">
        <v>0.18365000000000001</v>
      </c>
      <c r="G44" s="55">
        <v>0.18382000000000001</v>
      </c>
      <c r="I44" s="160">
        <f t="shared" ref="I44:I45" si="3">G44-F44</f>
        <v>1.7000000000000348E-4</v>
      </c>
      <c r="K44" s="113" t="s">
        <v>365</v>
      </c>
    </row>
    <row r="45" spans="1:11" ht="12.75" customHeight="1" x14ac:dyDescent="0.2">
      <c r="A45" s="29">
        <f t="shared" si="0"/>
        <v>36</v>
      </c>
      <c r="C45" s="45" t="s">
        <v>88</v>
      </c>
      <c r="D45" s="45" t="s">
        <v>38</v>
      </c>
      <c r="E45" s="29" t="s">
        <v>350</v>
      </c>
      <c r="F45" s="206">
        <v>0.13020000000000001</v>
      </c>
      <c r="G45" s="55">
        <v>0.13031000000000001</v>
      </c>
      <c r="I45" s="160">
        <f t="shared" si="3"/>
        <v>1.0999999999999899E-4</v>
      </c>
      <c r="K45" s="113" t="s">
        <v>365</v>
      </c>
    </row>
    <row r="46" spans="1:11" ht="12.75" customHeight="1" x14ac:dyDescent="0.2">
      <c r="A46" s="29">
        <f t="shared" si="0"/>
        <v>37</v>
      </c>
      <c r="F46" s="204"/>
      <c r="G46" s="55"/>
    </row>
    <row r="47" spans="1:11" ht="12.75" customHeight="1" x14ac:dyDescent="0.2">
      <c r="A47" s="29">
        <f t="shared" si="0"/>
        <v>38</v>
      </c>
      <c r="C47" s="45" t="s">
        <v>80</v>
      </c>
      <c r="D47" s="45" t="s">
        <v>38</v>
      </c>
      <c r="E47" s="29" t="s">
        <v>350</v>
      </c>
      <c r="F47" s="203">
        <v>1.235E-2</v>
      </c>
      <c r="G47" s="55">
        <v>1.222E-2</v>
      </c>
      <c r="I47" s="160">
        <f>G47-F47</f>
        <v>-1.2999999999999991E-4</v>
      </c>
      <c r="K47" s="113" t="s">
        <v>365</v>
      </c>
    </row>
    <row r="48" spans="1:11" ht="12.75" customHeight="1" x14ac:dyDescent="0.2">
      <c r="A48" s="29">
        <f t="shared" si="0"/>
        <v>39</v>
      </c>
      <c r="C48" s="49"/>
      <c r="D48" s="49"/>
      <c r="E48" s="49"/>
      <c r="F48" s="205"/>
      <c r="G48" s="55"/>
    </row>
    <row r="49" spans="1:11" ht="12.75" customHeight="1" x14ac:dyDescent="0.2">
      <c r="A49" s="29">
        <f t="shared" si="0"/>
        <v>40</v>
      </c>
      <c r="B49" s="43" t="s">
        <v>89</v>
      </c>
      <c r="C49" s="4"/>
      <c r="D49" s="49"/>
      <c r="E49" s="49"/>
      <c r="F49" s="205"/>
      <c r="G49" s="55"/>
    </row>
    <row r="50" spans="1:11" ht="12.75" customHeight="1" x14ac:dyDescent="0.2">
      <c r="A50" s="29">
        <f t="shared" si="0"/>
        <v>41</v>
      </c>
      <c r="B50" s="45"/>
      <c r="C50" s="45" t="s">
        <v>83</v>
      </c>
      <c r="D50" s="45" t="s">
        <v>38</v>
      </c>
      <c r="E50" s="29" t="s">
        <v>350</v>
      </c>
      <c r="F50" s="203">
        <v>1.35</v>
      </c>
      <c r="G50" s="121">
        <v>1.35</v>
      </c>
      <c r="I50" s="160">
        <f>G50-F50</f>
        <v>0</v>
      </c>
      <c r="K50" s="113" t="s">
        <v>365</v>
      </c>
    </row>
    <row r="51" spans="1:11" ht="12.75" customHeight="1" x14ac:dyDescent="0.2">
      <c r="A51" s="29">
        <f t="shared" si="0"/>
        <v>42</v>
      </c>
      <c r="B51" s="45"/>
      <c r="F51" s="204"/>
      <c r="G51" s="55"/>
    </row>
    <row r="52" spans="1:11" ht="12.75" customHeight="1" x14ac:dyDescent="0.2">
      <c r="A52" s="29">
        <f t="shared" si="0"/>
        <v>43</v>
      </c>
      <c r="B52" s="45"/>
      <c r="C52" s="45" t="s">
        <v>84</v>
      </c>
      <c r="F52" s="204"/>
      <c r="G52" s="55"/>
    </row>
    <row r="53" spans="1:11" ht="12.75" customHeight="1" x14ac:dyDescent="0.2">
      <c r="A53" s="29">
        <f t="shared" si="0"/>
        <v>44</v>
      </c>
      <c r="B53" s="45"/>
      <c r="C53" s="45" t="s">
        <v>87</v>
      </c>
      <c r="D53" s="45" t="s">
        <v>38</v>
      </c>
      <c r="E53" s="29" t="s">
        <v>350</v>
      </c>
      <c r="F53" s="203">
        <v>0.18365000000000001</v>
      </c>
      <c r="G53" s="55">
        <v>0.18382000000000001</v>
      </c>
      <c r="I53" s="160">
        <f t="shared" ref="I53:I54" si="4">G53-F53</f>
        <v>1.7000000000000348E-4</v>
      </c>
      <c r="K53" s="113" t="s">
        <v>365</v>
      </c>
    </row>
    <row r="54" spans="1:11" ht="12.75" customHeight="1" x14ac:dyDescent="0.2">
      <c r="A54" s="29">
        <f t="shared" si="0"/>
        <v>45</v>
      </c>
      <c r="B54" s="45"/>
      <c r="C54" s="45" t="s">
        <v>88</v>
      </c>
      <c r="D54" s="45" t="s">
        <v>38</v>
      </c>
      <c r="E54" s="29" t="s">
        <v>350</v>
      </c>
      <c r="F54" s="206">
        <v>0.13020000000000001</v>
      </c>
      <c r="G54" s="55">
        <v>0.13031000000000001</v>
      </c>
      <c r="I54" s="160">
        <f t="shared" si="4"/>
        <v>1.0999999999999899E-4</v>
      </c>
      <c r="K54" s="113" t="s">
        <v>365</v>
      </c>
    </row>
    <row r="55" spans="1:11" ht="12.75" customHeight="1" x14ac:dyDescent="0.2">
      <c r="A55" s="29"/>
    </row>
  </sheetData>
  <mergeCells count="5">
    <mergeCell ref="A1:G1"/>
    <mergeCell ref="A2:G2"/>
    <mergeCell ref="A3:G3"/>
    <mergeCell ref="A4:G4"/>
    <mergeCell ref="A5:G5"/>
  </mergeCells>
  <printOptions horizontalCentered="1"/>
  <pageMargins left="0.7" right="0.7" top="0.75" bottom="0.75" header="0.3" footer="0.3"/>
  <pageSetup scale="87" orientation="portrait" blackAndWhite="1" r:id="rId1"/>
  <headerFooter>
    <oddFooter>&amp;R&amp;A</oddFooter>
  </headerFooter>
  <customProperties>
    <customPr name="_pios_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R35"/>
  <sheetViews>
    <sheetView zoomScaleNormal="100" workbookViewId="0">
      <selection activeCell="F25" sqref="F25"/>
    </sheetView>
  </sheetViews>
  <sheetFormatPr defaultColWidth="9.140625" defaultRowHeight="11.25" x14ac:dyDescent="0.2"/>
  <cols>
    <col min="1" max="1" width="5.28515625" style="51" customWidth="1"/>
    <col min="2" max="2" width="2.7109375" style="51" customWidth="1"/>
    <col min="3" max="3" width="40.42578125" style="51" bestFit="1" customWidth="1"/>
    <col min="4" max="4" width="19.5703125" style="229" bestFit="1" customWidth="1"/>
    <col min="5" max="5" width="12.28515625" style="229" bestFit="1" customWidth="1"/>
    <col min="6" max="9" width="9.85546875" style="229" bestFit="1" customWidth="1"/>
    <col min="10" max="18" width="9.85546875" style="51" bestFit="1" customWidth="1"/>
    <col min="19" max="16384" width="9.140625" style="51"/>
  </cols>
  <sheetData>
    <row r="1" spans="1:18" x14ac:dyDescent="0.2">
      <c r="A1" s="303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</row>
    <row r="2" spans="1:18" x14ac:dyDescent="0.2">
      <c r="A2" s="304" t="s">
        <v>549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</row>
    <row r="3" spans="1:18" x14ac:dyDescent="0.2">
      <c r="A3" s="303" t="s">
        <v>327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</row>
    <row r="4" spans="1:18" x14ac:dyDescent="0.2">
      <c r="A4" s="303" t="s">
        <v>367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</row>
    <row r="5" spans="1:18" x14ac:dyDescent="0.2">
      <c r="A5" s="304" t="s">
        <v>550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</row>
    <row r="6" spans="1:18" x14ac:dyDescent="0.2">
      <c r="A6" s="28"/>
      <c r="B6" s="28"/>
      <c r="C6" s="28"/>
      <c r="D6" s="29"/>
      <c r="E6" s="29"/>
      <c r="F6" s="29"/>
      <c r="G6" s="29"/>
      <c r="H6" s="29"/>
      <c r="I6" s="29"/>
      <c r="J6" s="28"/>
      <c r="K6" s="28"/>
      <c r="L6" s="28"/>
      <c r="M6" s="28"/>
      <c r="N6" s="28"/>
      <c r="O6" s="28"/>
      <c r="P6" s="28"/>
      <c r="Q6" s="28"/>
      <c r="R6" s="28"/>
    </row>
    <row r="7" spans="1:18" ht="22.5" x14ac:dyDescent="0.2">
      <c r="A7" s="197" t="s">
        <v>67</v>
      </c>
      <c r="B7" s="197"/>
      <c r="C7" s="196"/>
      <c r="D7" s="197" t="s">
        <v>5</v>
      </c>
      <c r="E7" s="197" t="s">
        <v>364</v>
      </c>
      <c r="F7" s="207" t="s">
        <v>368</v>
      </c>
      <c r="G7" s="207" t="s">
        <v>369</v>
      </c>
      <c r="H7" s="207" t="s">
        <v>370</v>
      </c>
      <c r="I7" s="207" t="s">
        <v>371</v>
      </c>
      <c r="J7" s="207" t="s">
        <v>372</v>
      </c>
      <c r="K7" s="207" t="s">
        <v>373</v>
      </c>
      <c r="L7" s="207" t="s">
        <v>374</v>
      </c>
      <c r="M7" s="207" t="s">
        <v>375</v>
      </c>
      <c r="N7" s="207" t="s">
        <v>376</v>
      </c>
      <c r="O7" s="207" t="s">
        <v>377</v>
      </c>
      <c r="P7" s="207" t="s">
        <v>378</v>
      </c>
      <c r="Q7" s="207" t="s">
        <v>379</v>
      </c>
      <c r="R7" s="197" t="s">
        <v>380</v>
      </c>
    </row>
    <row r="8" spans="1:18" x14ac:dyDescent="0.2">
      <c r="A8" s="28"/>
      <c r="B8" s="28"/>
      <c r="C8" s="29" t="s">
        <v>9</v>
      </c>
      <c r="D8" s="29" t="s">
        <v>10</v>
      </c>
      <c r="E8" s="29" t="s">
        <v>11</v>
      </c>
      <c r="F8" s="29" t="s">
        <v>12</v>
      </c>
      <c r="G8" s="29" t="s">
        <v>13</v>
      </c>
      <c r="H8" s="29" t="s">
        <v>340</v>
      </c>
      <c r="I8" s="29" t="s">
        <v>341</v>
      </c>
      <c r="J8" s="29" t="s">
        <v>342</v>
      </c>
      <c r="K8" s="29" t="s">
        <v>343</v>
      </c>
      <c r="L8" s="29" t="s">
        <v>344</v>
      </c>
      <c r="M8" s="29" t="s">
        <v>345</v>
      </c>
      <c r="N8" s="29" t="s">
        <v>346</v>
      </c>
      <c r="O8" s="29" t="s">
        <v>347</v>
      </c>
      <c r="P8" s="29" t="s">
        <v>381</v>
      </c>
      <c r="Q8" s="29" t="s">
        <v>382</v>
      </c>
      <c r="R8" s="29" t="s">
        <v>383</v>
      </c>
    </row>
    <row r="9" spans="1:18" x14ac:dyDescent="0.2">
      <c r="A9" s="29"/>
      <c r="B9" s="208" t="s">
        <v>384</v>
      </c>
      <c r="C9" s="30"/>
      <c r="D9" s="29"/>
      <c r="E9" s="29"/>
      <c r="F9" s="29"/>
      <c r="G9" s="29"/>
      <c r="H9" s="29"/>
      <c r="I9" s="29"/>
      <c r="J9" s="29"/>
      <c r="K9" s="29"/>
      <c r="L9" s="28"/>
      <c r="M9" s="28"/>
      <c r="N9" s="28"/>
      <c r="O9" s="28"/>
      <c r="P9" s="28"/>
      <c r="Q9" s="28"/>
      <c r="R9" s="28"/>
    </row>
    <row r="10" spans="1:18" x14ac:dyDescent="0.2">
      <c r="A10" s="29">
        <v>1</v>
      </c>
      <c r="B10" s="109" t="s">
        <v>135</v>
      </c>
      <c r="D10" s="29"/>
      <c r="E10" s="29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180"/>
    </row>
    <row r="11" spans="1:18" x14ac:dyDescent="0.2">
      <c r="A11" s="29">
        <f t="shared" ref="A11:A33" si="0">A10+1</f>
        <v>2</v>
      </c>
      <c r="B11" s="29"/>
      <c r="C11" s="28" t="s">
        <v>385</v>
      </c>
      <c r="D11" s="29" t="s">
        <v>386</v>
      </c>
      <c r="E11" s="29"/>
      <c r="F11" s="110">
        <v>93421414.228518099</v>
      </c>
      <c r="G11" s="110">
        <v>80765776.695281148</v>
      </c>
      <c r="H11" s="110">
        <v>73588981.052105859</v>
      </c>
      <c r="I11" s="110">
        <v>54225390.576538458</v>
      </c>
      <c r="J11" s="110">
        <v>29283078.131864034</v>
      </c>
      <c r="K11" s="110">
        <v>20073081.825583894</v>
      </c>
      <c r="L11" s="110">
        <v>13034137.192011889</v>
      </c>
      <c r="M11" s="110">
        <v>12666894.05795379</v>
      </c>
      <c r="N11" s="110">
        <v>18783605.989420865</v>
      </c>
      <c r="O11" s="110">
        <v>44226800.543073878</v>
      </c>
      <c r="P11" s="110">
        <v>71485047.417921156</v>
      </c>
      <c r="Q11" s="110">
        <v>97694107.449045002</v>
      </c>
      <c r="R11" s="88">
        <f>SUM(F11:Q11)</f>
        <v>609248315.15931797</v>
      </c>
    </row>
    <row r="12" spans="1:18" x14ac:dyDescent="0.2">
      <c r="A12" s="29">
        <f t="shared" si="0"/>
        <v>3</v>
      </c>
      <c r="B12" s="29"/>
      <c r="C12" s="28" t="s">
        <v>387</v>
      </c>
      <c r="D12" s="209" t="s">
        <v>388</v>
      </c>
      <c r="E12" s="209"/>
      <c r="F12" s="179">
        <f t="shared" ref="F12:Q12" si="1">F11/$R11</f>
        <v>0.1533388142470094</v>
      </c>
      <c r="G12" s="179">
        <f t="shared" si="1"/>
        <v>0.13256627008342398</v>
      </c>
      <c r="H12" s="179">
        <f t="shared" si="1"/>
        <v>0.12078651548320228</v>
      </c>
      <c r="I12" s="179">
        <f t="shared" si="1"/>
        <v>8.9003759595721751E-2</v>
      </c>
      <c r="J12" s="179">
        <f t="shared" si="1"/>
        <v>4.8064274292176794E-2</v>
      </c>
      <c r="K12" s="179">
        <f t="shared" si="1"/>
        <v>3.2947291483825934E-2</v>
      </c>
      <c r="L12" s="179">
        <f t="shared" si="1"/>
        <v>2.139380096373918E-2</v>
      </c>
      <c r="M12" s="179">
        <f t="shared" si="1"/>
        <v>2.0791020250325035E-2</v>
      </c>
      <c r="N12" s="179">
        <f t="shared" si="1"/>
        <v>3.0830788566906363E-2</v>
      </c>
      <c r="O12" s="179">
        <f t="shared" si="1"/>
        <v>7.2592405169817506E-2</v>
      </c>
      <c r="P12" s="179">
        <f t="shared" si="1"/>
        <v>0.11733318851973824</v>
      </c>
      <c r="Q12" s="179">
        <f t="shared" si="1"/>
        <v>0.16035187134411372</v>
      </c>
      <c r="R12" s="179">
        <f>SUM(F12:Q12)</f>
        <v>1.0000000000000002</v>
      </c>
    </row>
    <row r="13" spans="1:18" x14ac:dyDescent="0.2">
      <c r="A13" s="29">
        <f t="shared" si="0"/>
        <v>4</v>
      </c>
      <c r="B13" s="29"/>
      <c r="C13" s="28"/>
      <c r="D13" s="75"/>
      <c r="E13" s="7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">
      <c r="A14" s="29">
        <f t="shared" si="0"/>
        <v>5</v>
      </c>
      <c r="B14" s="109" t="s">
        <v>136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2">
      <c r="A15" s="29">
        <f t="shared" si="0"/>
        <v>6</v>
      </c>
      <c r="B15" s="29"/>
      <c r="C15" s="28" t="str">
        <f>C11</f>
        <v xml:space="preserve">Weather-Normalized Therm Sales </v>
      </c>
      <c r="D15" s="29" t="s">
        <v>386</v>
      </c>
      <c r="E15" s="29"/>
      <c r="F15" s="110">
        <v>32859303.334279951</v>
      </c>
      <c r="G15" s="110">
        <v>29012487.268699374</v>
      </c>
      <c r="H15" s="110">
        <v>27644922.613172699</v>
      </c>
      <c r="I15" s="110">
        <v>19077454.094164256</v>
      </c>
      <c r="J15" s="110">
        <v>13097973.87841084</v>
      </c>
      <c r="K15" s="110">
        <v>10443270.200126803</v>
      </c>
      <c r="L15" s="110">
        <v>7644316.7775622997</v>
      </c>
      <c r="M15" s="110">
        <v>8243862.5569669092</v>
      </c>
      <c r="N15" s="110">
        <v>9238913.9968257956</v>
      </c>
      <c r="O15" s="110">
        <v>16425060.739004632</v>
      </c>
      <c r="P15" s="110">
        <v>24554080.913186777</v>
      </c>
      <c r="Q15" s="110">
        <v>35934871.680844098</v>
      </c>
      <c r="R15" s="88">
        <f>SUM(F15:Q15)</f>
        <v>234176518.05324444</v>
      </c>
    </row>
    <row r="16" spans="1:18" x14ac:dyDescent="0.2">
      <c r="A16" s="29">
        <f t="shared" si="0"/>
        <v>7</v>
      </c>
      <c r="B16" s="29"/>
      <c r="C16" s="28" t="s">
        <v>387</v>
      </c>
      <c r="D16" s="63" t="s">
        <v>389</v>
      </c>
      <c r="E16" s="63"/>
      <c r="F16" s="36">
        <f t="shared" ref="F16:Q16" si="2">F15/$R15</f>
        <v>0.14031852385305674</v>
      </c>
      <c r="G16" s="36">
        <f t="shared" si="2"/>
        <v>0.12389153067047841</v>
      </c>
      <c r="H16" s="36">
        <f t="shared" si="2"/>
        <v>0.1180516425941866</v>
      </c>
      <c r="I16" s="36">
        <f t="shared" si="2"/>
        <v>8.1466127572306965E-2</v>
      </c>
      <c r="J16" s="36">
        <f t="shared" si="2"/>
        <v>5.5932054961346594E-2</v>
      </c>
      <c r="K16" s="36">
        <f t="shared" si="2"/>
        <v>4.4595719019753843E-2</v>
      </c>
      <c r="L16" s="36">
        <f t="shared" si="2"/>
        <v>3.264339584989568E-2</v>
      </c>
      <c r="M16" s="36">
        <f t="shared" si="2"/>
        <v>3.5203625989060579E-2</v>
      </c>
      <c r="N16" s="36">
        <f t="shared" si="2"/>
        <v>3.9452777219640592E-2</v>
      </c>
      <c r="O16" s="36">
        <f t="shared" si="2"/>
        <v>7.0139657364237037E-2</v>
      </c>
      <c r="P16" s="36">
        <f t="shared" si="2"/>
        <v>0.10485287388039455</v>
      </c>
      <c r="Q16" s="36">
        <f t="shared" si="2"/>
        <v>0.1534520710256424</v>
      </c>
      <c r="R16" s="36">
        <f>SUM(F16:Q16)</f>
        <v>0.99999999999999989</v>
      </c>
    </row>
    <row r="17" spans="1:18" x14ac:dyDescent="0.2">
      <c r="A17" s="29">
        <f t="shared" si="0"/>
        <v>8</v>
      </c>
      <c r="B17" s="29"/>
      <c r="C17" s="28"/>
      <c r="D17" s="63"/>
      <c r="E17" s="63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x14ac:dyDescent="0.2">
      <c r="A18" s="29">
        <f t="shared" si="0"/>
        <v>9</v>
      </c>
      <c r="B18" s="109" t="s">
        <v>137</v>
      </c>
      <c r="D18" s="28"/>
      <c r="E18" s="28"/>
      <c r="F18" s="51"/>
      <c r="G18" s="51"/>
      <c r="H18" s="51"/>
      <c r="I18" s="51"/>
    </row>
    <row r="19" spans="1:18" x14ac:dyDescent="0.2">
      <c r="A19" s="29">
        <f t="shared" si="0"/>
        <v>10</v>
      </c>
      <c r="B19" s="29"/>
      <c r="C19" s="28" t="str">
        <f>C11</f>
        <v xml:space="preserve">Weather-Normalized Therm Sales </v>
      </c>
      <c r="D19" s="29" t="s">
        <v>386</v>
      </c>
      <c r="E19" s="29"/>
      <c r="F19" s="110">
        <v>11622429.251987603</v>
      </c>
      <c r="G19" s="110">
        <v>11188587.341991644</v>
      </c>
      <c r="H19" s="110">
        <v>8735864.0455405731</v>
      </c>
      <c r="I19" s="110">
        <v>8481543.1904050056</v>
      </c>
      <c r="J19" s="110">
        <v>6439762.6391663924</v>
      </c>
      <c r="K19" s="110">
        <v>6534205.1958453646</v>
      </c>
      <c r="L19" s="110">
        <v>2076741.5876019597</v>
      </c>
      <c r="M19" s="110">
        <v>7425544.9468849488</v>
      </c>
      <c r="N19" s="110">
        <v>5179907.7124212999</v>
      </c>
      <c r="O19" s="110">
        <v>7274019.4353052648</v>
      </c>
      <c r="P19" s="110">
        <v>9334797.1486858763</v>
      </c>
      <c r="Q19" s="110">
        <v>11784077.839629773</v>
      </c>
      <c r="R19" s="88">
        <f>SUM(F19:Q19)</f>
        <v>96077480.335465699</v>
      </c>
    </row>
    <row r="20" spans="1:18" x14ac:dyDescent="0.2">
      <c r="A20" s="29">
        <f t="shared" si="0"/>
        <v>11</v>
      </c>
      <c r="B20" s="29"/>
      <c r="C20" s="28" t="s">
        <v>387</v>
      </c>
      <c r="D20" s="63" t="s">
        <v>390</v>
      </c>
      <c r="E20" s="63"/>
      <c r="F20" s="36">
        <f t="shared" ref="F20:Q20" si="3">F19/$R19</f>
        <v>0.12096933861511083</v>
      </c>
      <c r="G20" s="36">
        <f t="shared" si="3"/>
        <v>0.11645379648722458</v>
      </c>
      <c r="H20" s="36">
        <f t="shared" si="3"/>
        <v>9.0925199277065633E-2</v>
      </c>
      <c r="I20" s="36">
        <f t="shared" si="3"/>
        <v>8.8278160093194682E-2</v>
      </c>
      <c r="J20" s="36">
        <f t="shared" si="3"/>
        <v>6.7026764405989953E-2</v>
      </c>
      <c r="K20" s="36">
        <f t="shared" si="3"/>
        <v>6.8009747685206012E-2</v>
      </c>
      <c r="L20" s="36">
        <f t="shared" si="3"/>
        <v>2.1615279463520223E-2</v>
      </c>
      <c r="M20" s="36">
        <f t="shared" si="3"/>
        <v>7.7287049170708833E-2</v>
      </c>
      <c r="N20" s="36">
        <f t="shared" si="3"/>
        <v>5.3913858839085387E-2</v>
      </c>
      <c r="O20" s="36">
        <f t="shared" si="3"/>
        <v>7.5709931296149516E-2</v>
      </c>
      <c r="P20" s="36">
        <f t="shared" si="3"/>
        <v>9.7159054505721279E-2</v>
      </c>
      <c r="Q20" s="36">
        <f t="shared" si="3"/>
        <v>0.12265182016102311</v>
      </c>
      <c r="R20" s="36">
        <f>SUM(F20:Q20)</f>
        <v>1.0000000000000002</v>
      </c>
    </row>
    <row r="21" spans="1:18" x14ac:dyDescent="0.2">
      <c r="A21" s="29">
        <f t="shared" si="0"/>
        <v>12</v>
      </c>
      <c r="B21" s="29"/>
      <c r="C21" s="28"/>
      <c r="D21" s="63"/>
      <c r="E21" s="63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x14ac:dyDescent="0.2">
      <c r="A22" s="29">
        <f t="shared" si="0"/>
        <v>13</v>
      </c>
      <c r="B22" s="208" t="s">
        <v>391</v>
      </c>
      <c r="D22" s="29"/>
      <c r="E22" s="29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</row>
    <row r="23" spans="1:18" x14ac:dyDescent="0.2">
      <c r="A23" s="29">
        <f t="shared" si="0"/>
        <v>14</v>
      </c>
      <c r="B23" s="109" t="s">
        <v>135</v>
      </c>
      <c r="D23" s="29"/>
      <c r="E23" s="29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18" x14ac:dyDescent="0.2">
      <c r="A24" s="29">
        <f t="shared" si="0"/>
        <v>15</v>
      </c>
      <c r="B24" s="29"/>
      <c r="C24" s="28" t="s">
        <v>392</v>
      </c>
      <c r="D24" s="29" t="s">
        <v>393</v>
      </c>
      <c r="E24" s="29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194">
        <v>331.12</v>
      </c>
    </row>
    <row r="25" spans="1:18" x14ac:dyDescent="0.2">
      <c r="A25" s="29">
        <f t="shared" si="0"/>
        <v>16</v>
      </c>
      <c r="B25" s="29"/>
      <c r="C25" s="28" t="s">
        <v>391</v>
      </c>
      <c r="D25" s="29" t="str">
        <f>"("&amp;A$12&amp;") x ("&amp;A24&amp;")"</f>
        <v>(3) x (15)</v>
      </c>
      <c r="E25" s="23" t="s">
        <v>394</v>
      </c>
      <c r="F25" s="143">
        <f>$R24*F$12</f>
        <v>50.773548173469756</v>
      </c>
      <c r="G25" s="143">
        <f t="shared" ref="G25:Q25" si="4">$R24*G$12</f>
        <v>43.895343350023346</v>
      </c>
      <c r="H25" s="143">
        <f t="shared" si="4"/>
        <v>39.994831006797938</v>
      </c>
      <c r="I25" s="143">
        <f t="shared" si="4"/>
        <v>29.470924877335388</v>
      </c>
      <c r="J25" s="143">
        <f t="shared" si="4"/>
        <v>15.91504250362558</v>
      </c>
      <c r="K25" s="143">
        <f t="shared" si="4"/>
        <v>10.909507156124443</v>
      </c>
      <c r="L25" s="143">
        <f t="shared" si="4"/>
        <v>7.0839153751133175</v>
      </c>
      <c r="M25" s="143">
        <f t="shared" si="4"/>
        <v>6.8843226252876262</v>
      </c>
      <c r="N25" s="143">
        <f t="shared" si="4"/>
        <v>10.208690710274036</v>
      </c>
      <c r="O25" s="143">
        <f t="shared" si="4"/>
        <v>24.036797199829973</v>
      </c>
      <c r="P25" s="143">
        <f t="shared" si="4"/>
        <v>38.851365382655729</v>
      </c>
      <c r="Q25" s="143">
        <f t="shared" si="4"/>
        <v>53.095711639462934</v>
      </c>
      <c r="R25" s="210">
        <f>SUM(F25:Q25)</f>
        <v>331.12000000000012</v>
      </c>
    </row>
    <row r="26" spans="1:18" x14ac:dyDescent="0.2">
      <c r="A26" s="29">
        <f t="shared" si="0"/>
        <v>17</v>
      </c>
      <c r="B26" s="29"/>
      <c r="C26" s="28"/>
      <c r="D26" s="106"/>
      <c r="E26" s="211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10"/>
    </row>
    <row r="27" spans="1:18" x14ac:dyDescent="0.2">
      <c r="A27" s="29">
        <f t="shared" si="0"/>
        <v>18</v>
      </c>
      <c r="B27" s="109" t="s">
        <v>136</v>
      </c>
      <c r="D27" s="29"/>
      <c r="E27" s="29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10"/>
    </row>
    <row r="28" spans="1:18" x14ac:dyDescent="0.2">
      <c r="A28" s="29">
        <f t="shared" si="0"/>
        <v>19</v>
      </c>
      <c r="B28" s="29"/>
      <c r="C28" s="28" t="s">
        <v>392</v>
      </c>
      <c r="D28" s="29" t="str">
        <f>$D$24</f>
        <v>JAP-13 Page 2</v>
      </c>
      <c r="E28" s="29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194">
        <v>1624.46</v>
      </c>
    </row>
    <row r="29" spans="1:18" x14ac:dyDescent="0.2">
      <c r="A29" s="29">
        <f t="shared" si="0"/>
        <v>20</v>
      </c>
      <c r="B29" s="29"/>
      <c r="C29" s="28" t="s">
        <v>391</v>
      </c>
      <c r="D29" s="29" t="str">
        <f>"("&amp;A$16&amp;") x ("&amp;A28&amp;")"</f>
        <v>(7) x (19)</v>
      </c>
      <c r="E29" s="23" t="s">
        <v>394</v>
      </c>
      <c r="F29" s="143">
        <f>$R28*F$16</f>
        <v>227.94182925833655</v>
      </c>
      <c r="G29" s="143">
        <f t="shared" ref="G29:Q29" si="5">$R28*G$16</f>
        <v>201.25683591296536</v>
      </c>
      <c r="H29" s="143">
        <f t="shared" si="5"/>
        <v>191.77017132855238</v>
      </c>
      <c r="I29" s="143">
        <f t="shared" si="5"/>
        <v>132.33846559610978</v>
      </c>
      <c r="J29" s="143">
        <f t="shared" si="5"/>
        <v>90.859386002509098</v>
      </c>
      <c r="K29" s="143">
        <f t="shared" si="5"/>
        <v>72.443961718829328</v>
      </c>
      <c r="L29" s="143">
        <f t="shared" si="5"/>
        <v>53.027890822321538</v>
      </c>
      <c r="M29" s="143">
        <f t="shared" si="5"/>
        <v>57.186882274189351</v>
      </c>
      <c r="N29" s="143">
        <f t="shared" si="5"/>
        <v>64.089458482217353</v>
      </c>
      <c r="O29" s="143">
        <f t="shared" si="5"/>
        <v>113.93906780190851</v>
      </c>
      <c r="P29" s="143">
        <f t="shared" si="5"/>
        <v>170.32929950374574</v>
      </c>
      <c r="Q29" s="143">
        <f t="shared" si="5"/>
        <v>249.27675129831505</v>
      </c>
      <c r="R29" s="210">
        <f>SUM(F29:Q29)</f>
        <v>1624.4600000000003</v>
      </c>
    </row>
    <row r="30" spans="1:18" x14ac:dyDescent="0.2">
      <c r="A30" s="29">
        <f t="shared" si="0"/>
        <v>21</v>
      </c>
      <c r="B30" s="29"/>
      <c r="C30" s="28"/>
      <c r="D30" s="29"/>
      <c r="E30" s="29"/>
      <c r="F30" s="29"/>
      <c r="G30" s="29"/>
      <c r="H30" s="29"/>
      <c r="I30" s="29"/>
      <c r="J30" s="28"/>
      <c r="K30" s="28"/>
      <c r="L30" s="28"/>
      <c r="M30" s="28"/>
      <c r="N30" s="28"/>
      <c r="O30" s="28"/>
      <c r="P30" s="28"/>
      <c r="Q30" s="28"/>
      <c r="R30" s="28"/>
    </row>
    <row r="31" spans="1:18" x14ac:dyDescent="0.2">
      <c r="A31" s="29">
        <f t="shared" si="0"/>
        <v>22</v>
      </c>
      <c r="B31" s="109" t="s">
        <v>137</v>
      </c>
      <c r="D31" s="29"/>
      <c r="E31" s="29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10"/>
    </row>
    <row r="32" spans="1:18" x14ac:dyDescent="0.2">
      <c r="A32" s="29">
        <f t="shared" si="0"/>
        <v>23</v>
      </c>
      <c r="B32" s="29"/>
      <c r="C32" s="28" t="s">
        <v>392</v>
      </c>
      <c r="D32" s="29" t="str">
        <f>$D$24</f>
        <v>JAP-13 Page 2</v>
      </c>
      <c r="E32" s="29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194">
        <v>10884.7</v>
      </c>
    </row>
    <row r="33" spans="1:18" x14ac:dyDescent="0.2">
      <c r="A33" s="29">
        <f t="shared" si="0"/>
        <v>24</v>
      </c>
      <c r="B33" s="29"/>
      <c r="C33" s="28" t="s">
        <v>391</v>
      </c>
      <c r="D33" s="29" t="str">
        <f>"("&amp;A$20&amp;") x ("&amp;A32&amp;")"</f>
        <v>(11) x (23)</v>
      </c>
      <c r="E33" s="23" t="s">
        <v>395</v>
      </c>
      <c r="F33" s="143">
        <f>$R32*F$20</f>
        <v>1316.714960023897</v>
      </c>
      <c r="G33" s="143">
        <f t="shared" ref="G33:Q33" si="6">$R32*G$20</f>
        <v>1267.5646386244935</v>
      </c>
      <c r="H33" s="143">
        <f t="shared" si="6"/>
        <v>989.69351657107632</v>
      </c>
      <c r="I33" s="143">
        <f t="shared" si="6"/>
        <v>960.88128916639619</v>
      </c>
      <c r="J33" s="143">
        <f t="shared" si="6"/>
        <v>729.56622252987893</v>
      </c>
      <c r="K33" s="143">
        <f t="shared" si="6"/>
        <v>740.26570062916198</v>
      </c>
      <c r="L33" s="143">
        <f t="shared" si="6"/>
        <v>235.27583237657859</v>
      </c>
      <c r="M33" s="143">
        <f t="shared" si="6"/>
        <v>841.24634410841452</v>
      </c>
      <c r="N33" s="143">
        <f t="shared" si="6"/>
        <v>586.83617930579271</v>
      </c>
      <c r="O33" s="143">
        <f t="shared" si="6"/>
        <v>824.07988917919874</v>
      </c>
      <c r="P33" s="143">
        <f t="shared" si="6"/>
        <v>1057.5471605784244</v>
      </c>
      <c r="Q33" s="143">
        <f t="shared" si="6"/>
        <v>1335.0282669066883</v>
      </c>
      <c r="R33" s="210">
        <f>SUM(F33:Q33)</f>
        <v>10884.7</v>
      </c>
    </row>
    <row r="34" spans="1:18" x14ac:dyDescent="0.2">
      <c r="D34" s="51"/>
      <c r="E34" s="51"/>
      <c r="F34" s="51"/>
      <c r="G34" s="51"/>
      <c r="H34" s="51"/>
      <c r="I34" s="51"/>
    </row>
    <row r="35" spans="1:18" x14ac:dyDescent="0.2">
      <c r="D35" s="51"/>
      <c r="E35" s="51"/>
      <c r="F35" s="51"/>
      <c r="G35" s="51"/>
      <c r="H35" s="51"/>
      <c r="I35" s="51"/>
    </row>
  </sheetData>
  <mergeCells count="5">
    <mergeCell ref="A1:R1"/>
    <mergeCell ref="A2:R2"/>
    <mergeCell ref="A3:R3"/>
    <mergeCell ref="A4:R4"/>
    <mergeCell ref="A5:R5"/>
  </mergeCells>
  <printOptions horizontalCentered="1"/>
  <pageMargins left="0.45" right="0.45" top="0.75" bottom="0.75" header="0.3" footer="0.3"/>
  <pageSetup scale="58" orientation="landscape" blackAndWhite="1" horizontalDpi="1200" verticalDpi="1200" r:id="rId1"/>
  <headerFooter>
    <oddFooter>&amp;R&amp;A</oddFooter>
  </headerFooter>
  <customProperties>
    <customPr name="_pios_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4" tint="0.79998168889431442"/>
    <pageSetUpPr fitToPage="1"/>
  </sheetPr>
  <dimension ref="A1:D22"/>
  <sheetViews>
    <sheetView zoomScaleNormal="100" workbookViewId="0">
      <selection activeCell="D18" sqref="D18"/>
    </sheetView>
  </sheetViews>
  <sheetFormatPr defaultColWidth="8.85546875" defaultRowHeight="11.25" x14ac:dyDescent="0.2"/>
  <cols>
    <col min="1" max="1" width="5.140625" style="28" bestFit="1" customWidth="1"/>
    <col min="2" max="2" width="52.42578125" style="28" bestFit="1" customWidth="1"/>
    <col min="3" max="3" width="6.42578125" style="28" bestFit="1" customWidth="1"/>
    <col min="4" max="4" width="10.28515625" style="28" bestFit="1" customWidth="1"/>
    <col min="5" max="16384" width="8.85546875" style="28"/>
  </cols>
  <sheetData>
    <row r="1" spans="1:4" x14ac:dyDescent="0.2">
      <c r="A1" s="127"/>
      <c r="B1" s="124"/>
      <c r="C1" s="124"/>
      <c r="D1" s="140"/>
    </row>
    <row r="2" spans="1:4" x14ac:dyDescent="0.2">
      <c r="A2" s="127"/>
      <c r="B2" s="124"/>
      <c r="C2" s="124"/>
      <c r="D2" s="140"/>
    </row>
    <row r="3" spans="1:4" x14ac:dyDescent="0.2">
      <c r="A3" s="259" t="s">
        <v>316</v>
      </c>
      <c r="B3" s="259"/>
      <c r="C3" s="259"/>
      <c r="D3" s="259"/>
    </row>
    <row r="4" spans="1:4" x14ac:dyDescent="0.2">
      <c r="A4" s="259" t="s">
        <v>176</v>
      </c>
      <c r="B4" s="259"/>
      <c r="C4" s="259"/>
      <c r="D4" s="259"/>
    </row>
    <row r="5" spans="1:4" x14ac:dyDescent="0.2">
      <c r="A5" s="259" t="s">
        <v>317</v>
      </c>
      <c r="B5" s="259"/>
      <c r="C5" s="259"/>
      <c r="D5" s="259"/>
    </row>
    <row r="6" spans="1:4" x14ac:dyDescent="0.2">
      <c r="A6" s="383" t="s">
        <v>318</v>
      </c>
      <c r="B6" s="384"/>
      <c r="C6" s="384"/>
      <c r="D6" s="384"/>
    </row>
    <row r="7" spans="1:4" x14ac:dyDescent="0.2">
      <c r="A7" s="142"/>
      <c r="B7" s="141"/>
      <c r="C7" s="141"/>
      <c r="D7" s="141"/>
    </row>
    <row r="8" spans="1:4" x14ac:dyDescent="0.2">
      <c r="A8" s="141"/>
      <c r="B8" s="141"/>
      <c r="C8" s="141"/>
      <c r="D8" s="141"/>
    </row>
    <row r="9" spans="1:4" x14ac:dyDescent="0.2">
      <c r="A9" s="128" t="s">
        <v>177</v>
      </c>
      <c r="B9" s="127"/>
      <c r="C9" s="127"/>
      <c r="D9" s="127"/>
    </row>
    <row r="10" spans="1:4" x14ac:dyDescent="0.2">
      <c r="A10" s="26" t="s">
        <v>178</v>
      </c>
      <c r="B10" s="129" t="s">
        <v>179</v>
      </c>
      <c r="C10" s="26" t="s">
        <v>180</v>
      </c>
      <c r="D10" s="26" t="s">
        <v>181</v>
      </c>
    </row>
    <row r="11" spans="1:4" x14ac:dyDescent="0.2">
      <c r="A11" s="124"/>
      <c r="B11" s="124"/>
      <c r="C11" s="124"/>
      <c r="D11" s="124"/>
    </row>
    <row r="12" spans="1:4" x14ac:dyDescent="0.2">
      <c r="A12" s="130">
        <v>1</v>
      </c>
      <c r="B12" s="131" t="s">
        <v>182</v>
      </c>
      <c r="C12" s="123"/>
      <c r="D12" s="260">
        <v>5.1240000000000001E-3</v>
      </c>
    </row>
    <row r="13" spans="1:4" x14ac:dyDescent="0.2">
      <c r="A13" s="130">
        <v>2</v>
      </c>
      <c r="B13" s="131" t="s">
        <v>183</v>
      </c>
      <c r="C13" s="123"/>
      <c r="D13" s="260">
        <v>2E-3</v>
      </c>
    </row>
    <row r="14" spans="1:4" x14ac:dyDescent="0.2">
      <c r="A14" s="130">
        <v>3</v>
      </c>
      <c r="B14" s="131" t="s">
        <v>319</v>
      </c>
      <c r="C14" s="157">
        <v>3.8519999999999999E-2</v>
      </c>
      <c r="D14" s="261">
        <f>ROUND(C14-(C14*D12),6)</f>
        <v>3.8323000000000003E-2</v>
      </c>
    </row>
    <row r="15" spans="1:4" x14ac:dyDescent="0.2">
      <c r="A15" s="130">
        <v>4</v>
      </c>
      <c r="B15" s="131"/>
      <c r="C15" s="123"/>
      <c r="D15" s="262"/>
    </row>
    <row r="16" spans="1:4" x14ac:dyDescent="0.2">
      <c r="A16" s="130">
        <v>5</v>
      </c>
      <c r="B16" s="131" t="s">
        <v>184</v>
      </c>
      <c r="C16" s="123"/>
      <c r="D16" s="262">
        <f>SUM(D12:D15)</f>
        <v>4.5447000000000001E-2</v>
      </c>
    </row>
    <row r="17" spans="1:4" x14ac:dyDescent="0.2">
      <c r="A17" s="130">
        <v>6</v>
      </c>
      <c r="B17" s="132"/>
      <c r="C17" s="124"/>
      <c r="D17" s="263"/>
    </row>
    <row r="18" spans="1:4" x14ac:dyDescent="0.2">
      <c r="A18" s="130">
        <v>7</v>
      </c>
      <c r="B18" s="132" t="s">
        <v>185</v>
      </c>
      <c r="C18" s="125"/>
      <c r="D18" s="262">
        <f>ROUND(1-D16,6)</f>
        <v>0.95455299999999998</v>
      </c>
    </row>
    <row r="19" spans="1:4" x14ac:dyDescent="0.2">
      <c r="A19" s="130">
        <v>8</v>
      </c>
      <c r="B19" s="131" t="s">
        <v>186</v>
      </c>
      <c r="C19" s="223">
        <v>0.21</v>
      </c>
      <c r="D19" s="264">
        <f>ROUND(D18*C19,6)</f>
        <v>0.200456</v>
      </c>
    </row>
    <row r="20" spans="1:4" x14ac:dyDescent="0.2">
      <c r="A20" s="130">
        <v>9</v>
      </c>
      <c r="B20" s="133"/>
      <c r="C20" s="126"/>
      <c r="D20" s="265"/>
    </row>
    <row r="21" spans="1:4" ht="12" thickBot="1" x14ac:dyDescent="0.25">
      <c r="A21" s="130">
        <v>10</v>
      </c>
      <c r="B21" s="133" t="s">
        <v>176</v>
      </c>
      <c r="C21" s="126"/>
      <c r="D21" s="266">
        <f>D18-D19</f>
        <v>0.75409700000000002</v>
      </c>
    </row>
    <row r="22" spans="1:4" ht="12" thickTop="1" x14ac:dyDescent="0.2"/>
  </sheetData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C38" sqref="C38"/>
    </sheetView>
  </sheetViews>
  <sheetFormatPr defaultRowHeight="15" x14ac:dyDescent="0.25"/>
  <sheetData/>
  <pageMargins left="0.7" right="0.7" top="0.75" bottom="0.75" header="0.3" footer="0.3"/>
  <customProperties>
    <customPr name="_pios_id" r:id="rId1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WFX34"/>
  <sheetViews>
    <sheetView zoomScaleNormal="100" workbookViewId="0">
      <pane ySplit="8" topLeftCell="A9" activePane="bottomLeft" state="frozen"/>
      <selection activeCell="C38" sqref="C38"/>
      <selection pane="bottomLeft" activeCell="H20" sqref="H20"/>
    </sheetView>
  </sheetViews>
  <sheetFormatPr defaultColWidth="9.140625" defaultRowHeight="11.25" x14ac:dyDescent="0.2"/>
  <cols>
    <col min="1" max="1" width="5.28515625" style="3" customWidth="1"/>
    <col min="2" max="2" width="38.28515625" style="3" bestFit="1" customWidth="1"/>
    <col min="3" max="3" width="41.140625" style="3" bestFit="1" customWidth="1"/>
    <col min="4" max="4" width="16.140625" style="3" bestFit="1" customWidth="1"/>
    <col min="5" max="5" width="13.85546875" style="3" bestFit="1" customWidth="1"/>
    <col min="6" max="6" width="13.7109375" style="3" bestFit="1" customWidth="1"/>
    <col min="7" max="7" width="0.7109375" style="3" customWidth="1"/>
    <col min="8" max="8" width="20.28515625" style="3" bestFit="1" customWidth="1"/>
    <col min="9" max="9" width="10.42578125" style="3" bestFit="1" customWidth="1"/>
    <col min="10" max="10" width="12.140625" style="3" bestFit="1" customWidth="1"/>
    <col min="11" max="11" width="11.42578125" style="3" bestFit="1" customWidth="1"/>
    <col min="12" max="12" width="11.28515625" style="3" bestFit="1" customWidth="1"/>
    <col min="13" max="13" width="11.42578125" style="3" bestFit="1" customWidth="1"/>
    <col min="14" max="14" width="10.42578125" style="3" bestFit="1" customWidth="1"/>
    <col min="15" max="15" width="11.42578125" style="3" bestFit="1" customWidth="1"/>
    <col min="16" max="16384" width="9.140625" style="3"/>
  </cols>
  <sheetData>
    <row r="1" spans="1:15728" x14ac:dyDescent="0.2">
      <c r="A1" s="303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</row>
    <row r="2" spans="1:15728" x14ac:dyDescent="0.2">
      <c r="A2" s="303" t="s">
        <v>467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</row>
    <row r="3" spans="1:15728" x14ac:dyDescent="0.2">
      <c r="A3" s="303" t="s">
        <v>327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</row>
    <row r="4" spans="1:15728" x14ac:dyDescent="0.2">
      <c r="A4" s="303" t="s">
        <v>328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</row>
    <row r="5" spans="1:15728" s="219" customFormat="1" ht="15" x14ac:dyDescent="0.25">
      <c r="A5" s="303" t="s">
        <v>468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  <c r="DE5" s="227"/>
      <c r="DF5" s="227"/>
      <c r="DG5" s="227"/>
      <c r="DH5" s="227"/>
      <c r="DI5" s="227"/>
      <c r="DJ5" s="227"/>
      <c r="DK5" s="227"/>
      <c r="DL5" s="227"/>
      <c r="DM5" s="227"/>
      <c r="DN5" s="227"/>
      <c r="DO5" s="227"/>
      <c r="DP5" s="227"/>
      <c r="DQ5" s="227"/>
      <c r="DR5" s="227"/>
      <c r="DS5" s="227"/>
      <c r="DT5" s="227"/>
      <c r="DU5" s="227"/>
      <c r="DV5" s="227"/>
      <c r="DW5" s="227"/>
      <c r="DX5" s="227"/>
      <c r="DY5" s="227"/>
      <c r="DZ5" s="227"/>
      <c r="EA5" s="227"/>
      <c r="EB5" s="227"/>
      <c r="EC5" s="227"/>
      <c r="ED5" s="227"/>
      <c r="EE5" s="227"/>
      <c r="EF5" s="227"/>
      <c r="EG5" s="227"/>
      <c r="EH5" s="227"/>
      <c r="EI5" s="227"/>
      <c r="EJ5" s="227"/>
      <c r="EK5" s="227"/>
      <c r="EL5" s="227"/>
      <c r="EM5" s="227"/>
      <c r="EN5" s="227"/>
      <c r="EO5" s="227"/>
      <c r="EP5" s="227"/>
      <c r="EQ5" s="227"/>
      <c r="ER5" s="227"/>
      <c r="ES5" s="227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  <c r="FF5" s="227"/>
      <c r="FG5" s="227"/>
      <c r="FH5" s="227"/>
      <c r="FI5" s="227"/>
      <c r="FJ5" s="227"/>
      <c r="FK5" s="227"/>
      <c r="FL5" s="227"/>
      <c r="FM5" s="227"/>
      <c r="FN5" s="227"/>
      <c r="FO5" s="227"/>
      <c r="FP5" s="227"/>
      <c r="FQ5" s="227"/>
      <c r="FR5" s="227"/>
      <c r="FS5" s="227"/>
      <c r="FT5" s="227"/>
      <c r="FU5" s="227"/>
      <c r="FV5" s="227"/>
      <c r="FW5" s="227"/>
      <c r="FX5" s="227"/>
      <c r="FY5" s="227"/>
      <c r="FZ5" s="227"/>
      <c r="GA5" s="227"/>
      <c r="GB5" s="227"/>
      <c r="GC5" s="227"/>
      <c r="GD5" s="227"/>
      <c r="GE5" s="227"/>
      <c r="GF5" s="227"/>
      <c r="GG5" s="227"/>
      <c r="GH5" s="227"/>
      <c r="GI5" s="227"/>
      <c r="GJ5" s="227"/>
      <c r="GK5" s="227"/>
      <c r="GL5" s="227"/>
      <c r="GM5" s="227"/>
      <c r="GN5" s="227"/>
      <c r="GO5" s="227"/>
      <c r="GP5" s="227"/>
      <c r="GQ5" s="227"/>
      <c r="GR5" s="227"/>
      <c r="GS5" s="227"/>
      <c r="GT5" s="227"/>
      <c r="GU5" s="227"/>
      <c r="GV5" s="227"/>
      <c r="GW5" s="227"/>
      <c r="GX5" s="227"/>
      <c r="GY5" s="227"/>
      <c r="GZ5" s="227"/>
      <c r="HA5" s="227"/>
      <c r="HB5" s="227"/>
      <c r="HC5" s="227"/>
      <c r="HD5" s="227"/>
      <c r="HE5" s="227"/>
      <c r="HF5" s="227"/>
      <c r="HG5" s="227"/>
      <c r="HH5" s="227"/>
      <c r="HI5" s="227"/>
      <c r="HJ5" s="227"/>
      <c r="HK5" s="227"/>
      <c r="HL5" s="227"/>
      <c r="HM5" s="227"/>
      <c r="HN5" s="227"/>
      <c r="HO5" s="227"/>
      <c r="HP5" s="227"/>
      <c r="HQ5" s="227"/>
      <c r="HR5" s="227"/>
      <c r="HS5" s="227"/>
      <c r="HT5" s="227"/>
      <c r="HU5" s="227"/>
      <c r="HV5" s="227"/>
      <c r="HW5" s="227"/>
      <c r="HX5" s="227"/>
      <c r="HY5" s="227"/>
      <c r="HZ5" s="227"/>
      <c r="IA5" s="227"/>
      <c r="IB5" s="227"/>
      <c r="IC5" s="227"/>
      <c r="ID5" s="227"/>
      <c r="IE5" s="227"/>
      <c r="IF5" s="227"/>
      <c r="IG5" s="227"/>
      <c r="IH5" s="227"/>
      <c r="II5" s="227"/>
      <c r="IJ5" s="227"/>
      <c r="IK5" s="227"/>
      <c r="IL5" s="227"/>
      <c r="IM5" s="227"/>
      <c r="IN5" s="227"/>
      <c r="IO5" s="227"/>
      <c r="IP5" s="227"/>
      <c r="IQ5" s="227"/>
      <c r="IR5" s="227"/>
      <c r="IS5" s="227"/>
      <c r="IT5" s="227"/>
      <c r="IU5" s="227"/>
      <c r="IV5" s="227"/>
      <c r="IW5" s="227"/>
      <c r="IX5" s="227"/>
      <c r="IY5" s="227"/>
      <c r="IZ5" s="227"/>
      <c r="JA5" s="227"/>
      <c r="JB5" s="227"/>
      <c r="JC5" s="227"/>
      <c r="JD5" s="227"/>
      <c r="JE5" s="227"/>
      <c r="JF5" s="227"/>
      <c r="JG5" s="227"/>
      <c r="JH5" s="227"/>
      <c r="JI5" s="227"/>
      <c r="JJ5" s="227"/>
      <c r="JK5" s="227"/>
      <c r="JL5" s="227"/>
      <c r="JM5" s="227"/>
      <c r="JN5" s="227"/>
      <c r="JO5" s="227"/>
      <c r="JP5" s="227"/>
      <c r="JQ5" s="227"/>
      <c r="JR5" s="227"/>
      <c r="JS5" s="227"/>
      <c r="JT5" s="227"/>
      <c r="JU5" s="227"/>
      <c r="JV5" s="227"/>
      <c r="JW5" s="227"/>
      <c r="JX5" s="227"/>
      <c r="JY5" s="227"/>
      <c r="JZ5" s="227"/>
      <c r="KA5" s="227"/>
      <c r="KB5" s="227"/>
      <c r="KC5" s="227"/>
      <c r="KD5" s="227"/>
      <c r="KE5" s="227"/>
      <c r="KF5" s="227"/>
      <c r="KG5" s="227"/>
      <c r="KH5" s="227"/>
      <c r="KI5" s="227"/>
      <c r="KJ5" s="227"/>
      <c r="KK5" s="227"/>
      <c r="KL5" s="227"/>
      <c r="KM5" s="227"/>
      <c r="KN5" s="227"/>
      <c r="KO5" s="227"/>
      <c r="KP5" s="227"/>
      <c r="KQ5" s="227"/>
      <c r="KR5" s="227"/>
      <c r="KS5" s="227"/>
      <c r="KT5" s="227"/>
      <c r="KU5" s="227"/>
      <c r="KV5" s="227"/>
      <c r="KW5" s="227"/>
      <c r="KX5" s="227"/>
      <c r="KY5" s="227"/>
      <c r="KZ5" s="227"/>
      <c r="LA5" s="227"/>
      <c r="LB5" s="227"/>
      <c r="LC5" s="227"/>
      <c r="LD5" s="227"/>
      <c r="LE5" s="227"/>
      <c r="LF5" s="227"/>
      <c r="LG5" s="227"/>
      <c r="LH5" s="227"/>
      <c r="LI5" s="227"/>
      <c r="LJ5" s="227"/>
      <c r="LK5" s="227"/>
      <c r="LL5" s="227"/>
      <c r="LM5" s="227"/>
      <c r="LN5" s="227"/>
      <c r="LO5" s="227"/>
      <c r="LP5" s="227"/>
      <c r="LQ5" s="227"/>
      <c r="LR5" s="227"/>
      <c r="LS5" s="227"/>
      <c r="LT5" s="227"/>
      <c r="LU5" s="227"/>
      <c r="LV5" s="227"/>
      <c r="LW5" s="227"/>
      <c r="LX5" s="227"/>
      <c r="LY5" s="227"/>
      <c r="LZ5" s="227"/>
      <c r="MA5" s="227"/>
      <c r="MB5" s="227"/>
      <c r="MC5" s="227"/>
      <c r="MD5" s="227"/>
      <c r="ME5" s="227"/>
      <c r="MF5" s="227"/>
      <c r="MG5" s="227"/>
      <c r="MH5" s="227"/>
      <c r="MI5" s="227"/>
      <c r="MJ5" s="227"/>
      <c r="MK5" s="227"/>
      <c r="ML5" s="227"/>
      <c r="MM5" s="227"/>
      <c r="MN5" s="227"/>
      <c r="MO5" s="227"/>
      <c r="MP5" s="227"/>
      <c r="MQ5" s="227"/>
      <c r="MR5" s="227"/>
      <c r="MS5" s="227"/>
      <c r="MT5" s="227"/>
      <c r="MU5" s="227"/>
      <c r="MV5" s="227"/>
      <c r="MW5" s="227"/>
      <c r="MX5" s="227"/>
      <c r="MY5" s="227"/>
      <c r="MZ5" s="227"/>
      <c r="NA5" s="227"/>
      <c r="NB5" s="227"/>
      <c r="NC5" s="227"/>
      <c r="ND5" s="227"/>
      <c r="NE5" s="227"/>
      <c r="NF5" s="227"/>
      <c r="NG5" s="227"/>
      <c r="NH5" s="227"/>
      <c r="NI5" s="227"/>
      <c r="NJ5" s="227"/>
      <c r="NK5" s="227"/>
      <c r="NL5" s="227"/>
      <c r="NM5" s="227"/>
      <c r="NN5" s="227"/>
      <c r="NO5" s="227"/>
      <c r="NP5" s="227"/>
      <c r="NQ5" s="227"/>
      <c r="NR5" s="227"/>
      <c r="NS5" s="227"/>
      <c r="NT5" s="227"/>
      <c r="NU5" s="227"/>
      <c r="NV5" s="227"/>
      <c r="NW5" s="227"/>
      <c r="NX5" s="227"/>
      <c r="NY5" s="227"/>
      <c r="NZ5" s="227"/>
      <c r="OA5" s="227"/>
      <c r="OB5" s="227"/>
      <c r="OC5" s="227"/>
      <c r="OD5" s="227"/>
      <c r="OE5" s="227"/>
      <c r="OF5" s="227"/>
      <c r="OG5" s="227"/>
      <c r="OH5" s="227"/>
      <c r="OI5" s="227"/>
      <c r="OJ5" s="227"/>
      <c r="OK5" s="227"/>
      <c r="OL5" s="227"/>
      <c r="OM5" s="227"/>
      <c r="ON5" s="227"/>
      <c r="OO5" s="227"/>
      <c r="OP5" s="227"/>
      <c r="OQ5" s="227"/>
      <c r="OR5" s="227"/>
      <c r="OS5" s="227"/>
      <c r="OT5" s="227"/>
      <c r="OU5" s="227"/>
      <c r="OV5" s="227"/>
      <c r="OW5" s="227"/>
      <c r="OX5" s="227"/>
      <c r="OY5" s="227"/>
      <c r="OZ5" s="227"/>
      <c r="PA5" s="227"/>
      <c r="PB5" s="227"/>
      <c r="PC5" s="227"/>
      <c r="PD5" s="227"/>
      <c r="PE5" s="227"/>
      <c r="PF5" s="227"/>
      <c r="PG5" s="227"/>
      <c r="PH5" s="227"/>
      <c r="PI5" s="227"/>
      <c r="PJ5" s="227"/>
      <c r="PK5" s="227"/>
      <c r="PL5" s="227"/>
      <c r="PM5" s="227"/>
      <c r="PN5" s="227"/>
      <c r="PO5" s="227"/>
      <c r="PP5" s="227"/>
      <c r="PQ5" s="227"/>
      <c r="PR5" s="227"/>
      <c r="PS5" s="227"/>
      <c r="PT5" s="227"/>
      <c r="PU5" s="227"/>
      <c r="PV5" s="227"/>
      <c r="PW5" s="227"/>
      <c r="PX5" s="227"/>
      <c r="PY5" s="227"/>
      <c r="PZ5" s="227"/>
      <c r="QA5" s="227"/>
      <c r="QB5" s="227"/>
      <c r="QC5" s="227"/>
      <c r="QD5" s="227"/>
      <c r="QE5" s="227"/>
      <c r="QF5" s="227"/>
      <c r="QG5" s="227"/>
      <c r="QH5" s="227"/>
      <c r="QI5" s="227"/>
      <c r="QJ5" s="227"/>
      <c r="QK5" s="227"/>
      <c r="QL5" s="227"/>
      <c r="QM5" s="227"/>
      <c r="QN5" s="227"/>
      <c r="QO5" s="227"/>
      <c r="QP5" s="227"/>
      <c r="QQ5" s="227"/>
      <c r="QR5" s="227"/>
      <c r="QS5" s="227"/>
      <c r="QT5" s="227"/>
      <c r="QU5" s="227"/>
      <c r="QV5" s="227"/>
      <c r="QW5" s="227"/>
      <c r="QX5" s="227"/>
      <c r="QY5" s="227"/>
      <c r="QZ5" s="227"/>
      <c r="RA5" s="227"/>
      <c r="RB5" s="227"/>
      <c r="RC5" s="227"/>
      <c r="RD5" s="227"/>
      <c r="RE5" s="227"/>
      <c r="RF5" s="227"/>
      <c r="RG5" s="227"/>
      <c r="RH5" s="227"/>
      <c r="RI5" s="227"/>
      <c r="RJ5" s="227"/>
      <c r="RK5" s="227"/>
      <c r="RL5" s="227"/>
      <c r="RM5" s="227"/>
      <c r="RN5" s="227"/>
      <c r="RO5" s="227"/>
      <c r="RP5" s="227"/>
      <c r="RQ5" s="227"/>
      <c r="RR5" s="227"/>
      <c r="RS5" s="227"/>
      <c r="RT5" s="227"/>
      <c r="RU5" s="227"/>
      <c r="RV5" s="227"/>
      <c r="RW5" s="227"/>
      <c r="RX5" s="227"/>
      <c r="RY5" s="227"/>
      <c r="RZ5" s="227"/>
      <c r="SA5" s="227"/>
      <c r="SB5" s="227"/>
      <c r="SC5" s="227"/>
      <c r="SD5" s="227"/>
      <c r="SE5" s="227"/>
      <c r="SF5" s="227"/>
      <c r="SG5" s="227"/>
      <c r="SH5" s="227"/>
      <c r="SI5" s="227"/>
      <c r="SJ5" s="227"/>
      <c r="SK5" s="227"/>
      <c r="SL5" s="227"/>
      <c r="SM5" s="227"/>
      <c r="SN5" s="227"/>
      <c r="SO5" s="227"/>
      <c r="SP5" s="227"/>
      <c r="SQ5" s="227"/>
      <c r="SR5" s="227"/>
      <c r="SS5" s="227"/>
      <c r="ST5" s="227"/>
      <c r="SU5" s="227"/>
      <c r="SV5" s="227"/>
      <c r="SW5" s="227"/>
      <c r="SX5" s="227"/>
      <c r="SY5" s="227"/>
      <c r="SZ5" s="227"/>
      <c r="TA5" s="227"/>
      <c r="TB5" s="227"/>
      <c r="TC5" s="227"/>
      <c r="TD5" s="227"/>
      <c r="TE5" s="227"/>
      <c r="TF5" s="227"/>
      <c r="TG5" s="227"/>
      <c r="TH5" s="227"/>
      <c r="TI5" s="227"/>
      <c r="TJ5" s="227"/>
      <c r="TK5" s="227"/>
      <c r="TL5" s="227"/>
      <c r="TM5" s="227"/>
      <c r="TN5" s="227"/>
      <c r="TO5" s="227"/>
      <c r="TP5" s="227"/>
      <c r="TQ5" s="227"/>
      <c r="TR5" s="227"/>
      <c r="TS5" s="227"/>
      <c r="TT5" s="227"/>
      <c r="TU5" s="227"/>
      <c r="TV5" s="227"/>
      <c r="TW5" s="227"/>
      <c r="TX5" s="227"/>
      <c r="TY5" s="227"/>
      <c r="TZ5" s="227"/>
      <c r="UA5" s="227"/>
      <c r="UB5" s="227"/>
      <c r="UC5" s="227"/>
      <c r="UD5" s="227"/>
      <c r="UE5" s="227"/>
      <c r="UF5" s="227"/>
      <c r="UG5" s="227"/>
      <c r="UH5" s="227"/>
      <c r="UI5" s="227"/>
      <c r="UJ5" s="227"/>
      <c r="UK5" s="227"/>
      <c r="UL5" s="227"/>
      <c r="UM5" s="227"/>
      <c r="UN5" s="227"/>
      <c r="UO5" s="227"/>
      <c r="UP5" s="227"/>
      <c r="UQ5" s="227"/>
      <c r="UR5" s="227"/>
      <c r="US5" s="227"/>
      <c r="UT5" s="227"/>
      <c r="UU5" s="227"/>
      <c r="UV5" s="227"/>
      <c r="UW5" s="227"/>
      <c r="UX5" s="227"/>
      <c r="UY5" s="227"/>
      <c r="UZ5" s="227"/>
      <c r="VA5" s="227"/>
      <c r="VB5" s="227"/>
      <c r="VC5" s="227"/>
      <c r="VD5" s="227"/>
      <c r="VE5" s="227"/>
      <c r="VF5" s="227"/>
      <c r="VG5" s="227"/>
      <c r="VH5" s="227"/>
      <c r="VI5" s="227"/>
      <c r="VJ5" s="227"/>
      <c r="VK5" s="227"/>
      <c r="VL5" s="227"/>
      <c r="VM5" s="227"/>
      <c r="VN5" s="227"/>
      <c r="VO5" s="227"/>
      <c r="VP5" s="227"/>
      <c r="VQ5" s="227"/>
      <c r="VR5" s="227"/>
      <c r="VS5" s="227"/>
      <c r="VT5" s="227"/>
      <c r="VU5" s="227"/>
      <c r="VV5" s="227"/>
      <c r="VW5" s="227"/>
      <c r="VX5" s="227"/>
      <c r="VY5" s="227"/>
      <c r="VZ5" s="227"/>
      <c r="WA5" s="227"/>
      <c r="WB5" s="227"/>
      <c r="WC5" s="227"/>
      <c r="WD5" s="227"/>
      <c r="WE5" s="227"/>
      <c r="WF5" s="227"/>
      <c r="WG5" s="227"/>
      <c r="WH5" s="227"/>
      <c r="WI5" s="227"/>
      <c r="WJ5" s="227"/>
      <c r="WK5" s="227"/>
      <c r="WL5" s="227"/>
      <c r="WM5" s="227"/>
      <c r="WN5" s="227"/>
      <c r="WO5" s="227"/>
      <c r="WP5" s="227"/>
      <c r="WQ5" s="227"/>
      <c r="WR5" s="227"/>
      <c r="WS5" s="227"/>
      <c r="WT5" s="227"/>
      <c r="WU5" s="227"/>
      <c r="WV5" s="227"/>
      <c r="WW5" s="227"/>
      <c r="WX5" s="227"/>
      <c r="WY5" s="227"/>
      <c r="WZ5" s="227"/>
      <c r="XA5" s="227"/>
      <c r="XB5" s="227"/>
      <c r="XC5" s="227"/>
      <c r="XD5" s="227"/>
      <c r="XE5" s="227"/>
      <c r="XF5" s="227"/>
      <c r="XG5" s="227"/>
      <c r="XH5" s="227"/>
      <c r="XI5" s="227"/>
      <c r="XJ5" s="227"/>
      <c r="XK5" s="227"/>
      <c r="XL5" s="227"/>
      <c r="XM5" s="227"/>
      <c r="XN5" s="227"/>
      <c r="XO5" s="227"/>
      <c r="XP5" s="227"/>
      <c r="XQ5" s="227"/>
      <c r="XR5" s="227"/>
      <c r="XS5" s="227"/>
      <c r="XT5" s="227"/>
      <c r="XU5" s="227"/>
      <c r="XV5" s="227"/>
      <c r="XW5" s="227"/>
      <c r="XX5" s="227"/>
      <c r="XY5" s="227"/>
      <c r="XZ5" s="227"/>
      <c r="YA5" s="227"/>
      <c r="YB5" s="227"/>
      <c r="YC5" s="227"/>
      <c r="YD5" s="227"/>
      <c r="YE5" s="227"/>
      <c r="YF5" s="227"/>
      <c r="YG5" s="227"/>
      <c r="YH5" s="227"/>
      <c r="YI5" s="227"/>
      <c r="YJ5" s="227"/>
      <c r="YK5" s="227"/>
      <c r="YL5" s="227"/>
      <c r="YM5" s="227"/>
      <c r="YN5" s="227"/>
      <c r="YO5" s="227"/>
      <c r="YP5" s="227"/>
      <c r="YQ5" s="227"/>
      <c r="YR5" s="227"/>
      <c r="YS5" s="227"/>
      <c r="YT5" s="227"/>
      <c r="YU5" s="227"/>
      <c r="YV5" s="227"/>
      <c r="YW5" s="227"/>
      <c r="YX5" s="227"/>
      <c r="YY5" s="227"/>
      <c r="YZ5" s="227"/>
      <c r="ZA5" s="227"/>
      <c r="ZB5" s="227"/>
      <c r="ZC5" s="227"/>
      <c r="ZD5" s="227"/>
      <c r="ZE5" s="227"/>
      <c r="ZF5" s="227"/>
      <c r="ZG5" s="227"/>
      <c r="ZH5" s="227"/>
      <c r="ZI5" s="227"/>
      <c r="ZJ5" s="227"/>
      <c r="ZK5" s="227"/>
      <c r="ZL5" s="227"/>
      <c r="ZM5" s="227"/>
      <c r="ZN5" s="227"/>
      <c r="ZO5" s="227"/>
      <c r="ZP5" s="227"/>
      <c r="ZQ5" s="227"/>
      <c r="ZR5" s="227"/>
      <c r="ZS5" s="227"/>
      <c r="ZT5" s="227"/>
      <c r="ZU5" s="227"/>
      <c r="ZV5" s="227"/>
      <c r="ZW5" s="227"/>
      <c r="ZX5" s="227"/>
      <c r="ZY5" s="227"/>
      <c r="ZZ5" s="227"/>
      <c r="AAA5" s="227"/>
      <c r="AAB5" s="227"/>
      <c r="AAC5" s="227"/>
      <c r="AAD5" s="227"/>
      <c r="AAE5" s="227"/>
      <c r="AAF5" s="227"/>
      <c r="AAG5" s="227"/>
      <c r="AAH5" s="227"/>
      <c r="AAI5" s="227"/>
      <c r="AAJ5" s="227"/>
      <c r="AAK5" s="227"/>
      <c r="AAL5" s="227"/>
      <c r="AAM5" s="227"/>
      <c r="AAN5" s="227"/>
      <c r="AAO5" s="227"/>
      <c r="AAP5" s="227"/>
      <c r="AAQ5" s="227"/>
      <c r="AAR5" s="227"/>
      <c r="AAS5" s="227"/>
      <c r="AAT5" s="227"/>
      <c r="AAU5" s="227"/>
      <c r="AAV5" s="227"/>
      <c r="AAW5" s="227"/>
      <c r="AAX5" s="227"/>
      <c r="AAY5" s="227"/>
      <c r="AAZ5" s="227"/>
      <c r="ABA5" s="227"/>
      <c r="ABB5" s="227"/>
      <c r="ABC5" s="227"/>
      <c r="ABD5" s="227"/>
      <c r="ABE5" s="227"/>
      <c r="ABF5" s="227"/>
      <c r="ABG5" s="227"/>
      <c r="ABH5" s="227"/>
      <c r="ABI5" s="227"/>
      <c r="ABJ5" s="227"/>
      <c r="ABK5" s="227"/>
      <c r="ABL5" s="227"/>
      <c r="ABM5" s="227"/>
      <c r="ABN5" s="227"/>
      <c r="ABO5" s="227"/>
      <c r="ABP5" s="227"/>
      <c r="ABQ5" s="227"/>
      <c r="ABR5" s="227"/>
      <c r="ABS5" s="227"/>
      <c r="ABT5" s="227"/>
      <c r="ABU5" s="227"/>
      <c r="ABV5" s="227"/>
      <c r="ABW5" s="227"/>
      <c r="ABX5" s="227"/>
      <c r="ABY5" s="227"/>
      <c r="ABZ5" s="227"/>
      <c r="ACA5" s="227"/>
      <c r="ACB5" s="227"/>
      <c r="ACC5" s="227"/>
      <c r="ACD5" s="227"/>
      <c r="ACE5" s="227"/>
      <c r="ACF5" s="227"/>
      <c r="ACG5" s="227"/>
      <c r="ACH5" s="227"/>
      <c r="ACI5" s="227"/>
      <c r="ACJ5" s="227"/>
      <c r="ACK5" s="227"/>
      <c r="ACL5" s="227"/>
      <c r="ACM5" s="227"/>
      <c r="ACN5" s="227"/>
      <c r="ACO5" s="227"/>
      <c r="ACP5" s="227"/>
      <c r="ACQ5" s="227"/>
      <c r="ACR5" s="227"/>
      <c r="ACS5" s="227"/>
      <c r="ACT5" s="227"/>
      <c r="ACU5" s="227"/>
      <c r="ACV5" s="227"/>
      <c r="ACW5" s="227"/>
      <c r="ACX5" s="227"/>
      <c r="ACY5" s="227"/>
      <c r="ACZ5" s="227"/>
      <c r="ADA5" s="227"/>
      <c r="ADB5" s="227"/>
      <c r="ADC5" s="227"/>
      <c r="ADD5" s="227"/>
      <c r="ADE5" s="227"/>
      <c r="ADF5" s="227"/>
      <c r="ADG5" s="227"/>
      <c r="ADH5" s="227"/>
      <c r="ADI5" s="227"/>
      <c r="ADJ5" s="227"/>
      <c r="ADK5" s="227"/>
      <c r="ADL5" s="227"/>
      <c r="ADM5" s="227"/>
      <c r="ADN5" s="227"/>
      <c r="ADO5" s="227"/>
      <c r="ADP5" s="227"/>
      <c r="ADQ5" s="227"/>
      <c r="ADR5" s="227"/>
      <c r="ADS5" s="227"/>
      <c r="ADT5" s="227"/>
      <c r="ADU5" s="227"/>
      <c r="ADV5" s="227"/>
      <c r="ADW5" s="227"/>
      <c r="ADX5" s="227"/>
      <c r="ADY5" s="227"/>
      <c r="ADZ5" s="227"/>
      <c r="AEA5" s="227"/>
      <c r="AEB5" s="227"/>
      <c r="AEC5" s="227"/>
      <c r="AED5" s="227"/>
      <c r="AEE5" s="227"/>
      <c r="AEF5" s="227"/>
      <c r="AEG5" s="227"/>
      <c r="AEH5" s="227"/>
      <c r="AEI5" s="227"/>
      <c r="AEJ5" s="227"/>
      <c r="AEK5" s="227"/>
      <c r="AEL5" s="227"/>
      <c r="AEM5" s="227"/>
      <c r="AEN5" s="227"/>
      <c r="AEO5" s="227"/>
      <c r="AEP5" s="227"/>
      <c r="AEQ5" s="227"/>
      <c r="AER5" s="227"/>
      <c r="AES5" s="227"/>
      <c r="AET5" s="227"/>
      <c r="AEU5" s="227"/>
      <c r="AEV5" s="227"/>
      <c r="AEW5" s="227"/>
      <c r="AEX5" s="227"/>
      <c r="AEY5" s="227"/>
      <c r="AEZ5" s="227"/>
      <c r="AFA5" s="227"/>
      <c r="AFB5" s="227"/>
      <c r="AFC5" s="227"/>
      <c r="AFD5" s="227"/>
      <c r="AFE5" s="227"/>
      <c r="AFF5" s="227"/>
      <c r="AFG5" s="227"/>
      <c r="AFH5" s="227"/>
      <c r="AFI5" s="227"/>
      <c r="AFJ5" s="227"/>
      <c r="AFK5" s="227"/>
      <c r="AFL5" s="227"/>
      <c r="AFM5" s="227"/>
      <c r="AFN5" s="227"/>
      <c r="AFO5" s="227"/>
      <c r="AFP5" s="227"/>
      <c r="AFQ5" s="227"/>
      <c r="AFR5" s="227"/>
      <c r="AFS5" s="227"/>
      <c r="AFT5" s="227"/>
      <c r="AFU5" s="227"/>
      <c r="AFV5" s="227"/>
      <c r="AFW5" s="227"/>
      <c r="AFX5" s="227"/>
      <c r="AFY5" s="227"/>
      <c r="AFZ5" s="227"/>
      <c r="AGA5" s="227"/>
      <c r="AGB5" s="227"/>
      <c r="AGC5" s="227"/>
      <c r="AGD5" s="227"/>
      <c r="AGE5" s="227"/>
      <c r="AGF5" s="227"/>
      <c r="AGG5" s="227"/>
      <c r="AGH5" s="227"/>
      <c r="AGI5" s="227"/>
      <c r="AGJ5" s="227"/>
      <c r="AGK5" s="227"/>
      <c r="AGL5" s="227"/>
      <c r="AGM5" s="227"/>
      <c r="AGN5" s="227"/>
      <c r="AGO5" s="227"/>
      <c r="AGP5" s="227"/>
      <c r="AGQ5" s="227"/>
      <c r="AGR5" s="227"/>
      <c r="AGS5" s="227"/>
      <c r="AGT5" s="227"/>
      <c r="AGU5" s="227"/>
      <c r="AGV5" s="227"/>
      <c r="AGW5" s="227"/>
      <c r="AGX5" s="227"/>
      <c r="AGY5" s="227"/>
      <c r="AGZ5" s="227"/>
      <c r="AHA5" s="227"/>
      <c r="AHB5" s="227"/>
      <c r="AHC5" s="227"/>
      <c r="AHD5" s="227"/>
      <c r="AHE5" s="227"/>
      <c r="AHF5" s="227"/>
      <c r="AHG5" s="227"/>
      <c r="AHH5" s="227"/>
      <c r="AHI5" s="227"/>
      <c r="AHJ5" s="227"/>
      <c r="AHK5" s="227"/>
      <c r="AHL5" s="227"/>
      <c r="AHM5" s="227"/>
      <c r="AHN5" s="227"/>
      <c r="AHO5" s="227"/>
      <c r="AHP5" s="227"/>
      <c r="AHQ5" s="227"/>
      <c r="AHR5" s="227"/>
      <c r="AHS5" s="227"/>
      <c r="AHT5" s="227"/>
      <c r="AHU5" s="227"/>
      <c r="AHV5" s="227"/>
      <c r="AHW5" s="227"/>
      <c r="AHX5" s="227"/>
      <c r="AHY5" s="227"/>
      <c r="AHZ5" s="227"/>
      <c r="AIA5" s="227"/>
      <c r="AIB5" s="227"/>
      <c r="AIC5" s="227"/>
      <c r="AID5" s="227"/>
      <c r="AIE5" s="227"/>
      <c r="AIF5" s="227"/>
      <c r="AIG5" s="227"/>
      <c r="AIH5" s="227"/>
      <c r="AII5" s="227"/>
      <c r="AIJ5" s="227"/>
      <c r="AIK5" s="227"/>
      <c r="AIL5" s="227"/>
      <c r="AIM5" s="227"/>
      <c r="AIN5" s="227"/>
      <c r="AIO5" s="227"/>
      <c r="AIP5" s="227"/>
      <c r="AIQ5" s="227"/>
      <c r="AIR5" s="227"/>
      <c r="AIS5" s="227"/>
      <c r="AIT5" s="227"/>
      <c r="AIU5" s="227"/>
      <c r="AIV5" s="227"/>
      <c r="AIW5" s="227"/>
      <c r="AIX5" s="227"/>
      <c r="AIY5" s="227"/>
      <c r="AIZ5" s="227"/>
      <c r="AJA5" s="227"/>
      <c r="AJB5" s="227"/>
      <c r="AJC5" s="227"/>
      <c r="AJD5" s="227"/>
      <c r="AJE5" s="227"/>
      <c r="AJF5" s="227"/>
      <c r="AJG5" s="227"/>
      <c r="AJH5" s="227"/>
      <c r="AJI5" s="227"/>
      <c r="AJJ5" s="227"/>
      <c r="AJK5" s="227"/>
      <c r="AJL5" s="227"/>
      <c r="AJM5" s="227"/>
      <c r="AJN5" s="227"/>
      <c r="AJO5" s="227"/>
      <c r="AJP5" s="227"/>
      <c r="AJQ5" s="227"/>
      <c r="AJR5" s="227"/>
      <c r="AJS5" s="227"/>
      <c r="AJT5" s="227"/>
      <c r="AJU5" s="227"/>
      <c r="AJV5" s="227"/>
      <c r="AJW5" s="227"/>
      <c r="AJX5" s="227"/>
      <c r="AJY5" s="227"/>
      <c r="AJZ5" s="227"/>
      <c r="AKA5" s="227"/>
      <c r="AKB5" s="227"/>
      <c r="AKC5" s="227"/>
      <c r="AKD5" s="227"/>
      <c r="AKE5" s="227"/>
      <c r="AKF5" s="227"/>
      <c r="AKG5" s="227"/>
      <c r="AKH5" s="227"/>
      <c r="AKI5" s="227"/>
      <c r="AKJ5" s="227"/>
      <c r="AKK5" s="227"/>
      <c r="AKL5" s="227"/>
      <c r="AKM5" s="227"/>
      <c r="AKN5" s="227"/>
      <c r="AKO5" s="227"/>
      <c r="AKP5" s="227"/>
      <c r="AKQ5" s="227"/>
      <c r="AKR5" s="227"/>
      <c r="AKS5" s="227"/>
      <c r="AKT5" s="227"/>
      <c r="AKU5" s="227"/>
      <c r="AKV5" s="227"/>
      <c r="AKW5" s="227"/>
      <c r="AKX5" s="227"/>
      <c r="AKY5" s="227"/>
      <c r="AKZ5" s="227"/>
      <c r="ALA5" s="227"/>
      <c r="ALB5" s="227"/>
      <c r="ALC5" s="227"/>
      <c r="ALD5" s="227"/>
      <c r="ALE5" s="227"/>
      <c r="ALF5" s="227"/>
      <c r="ALG5" s="227"/>
      <c r="ALH5" s="227"/>
      <c r="ALI5" s="227"/>
      <c r="ALJ5" s="227"/>
      <c r="ALK5" s="227"/>
      <c r="ALL5" s="227"/>
      <c r="ALM5" s="227"/>
      <c r="ALN5" s="227"/>
      <c r="ALO5" s="227"/>
      <c r="ALP5" s="227"/>
      <c r="ALQ5" s="227"/>
      <c r="ALR5" s="227"/>
      <c r="ALS5" s="227"/>
      <c r="ALT5" s="227"/>
      <c r="ALU5" s="227"/>
      <c r="ALV5" s="227"/>
      <c r="ALW5" s="227"/>
      <c r="ALX5" s="227"/>
      <c r="ALY5" s="227"/>
      <c r="ALZ5" s="227"/>
      <c r="AMA5" s="227"/>
      <c r="AMB5" s="227"/>
      <c r="AMC5" s="227"/>
      <c r="AMD5" s="227"/>
      <c r="AME5" s="227"/>
      <c r="AMF5" s="227"/>
      <c r="AMG5" s="227"/>
      <c r="AMH5" s="227"/>
      <c r="AMI5" s="227"/>
      <c r="AMJ5" s="227"/>
      <c r="AMK5" s="227"/>
      <c r="AML5" s="227"/>
      <c r="AMM5" s="227"/>
      <c r="AMN5" s="227"/>
      <c r="AMO5" s="227"/>
      <c r="AMP5" s="227"/>
      <c r="AMQ5" s="227"/>
      <c r="AMR5" s="227"/>
      <c r="AMS5" s="227"/>
      <c r="AMT5" s="227"/>
      <c r="AMU5" s="227"/>
      <c r="AMV5" s="227"/>
      <c r="AMW5" s="227"/>
      <c r="AMX5" s="227"/>
      <c r="AMY5" s="227"/>
      <c r="AMZ5" s="227"/>
      <c r="ANA5" s="227"/>
      <c r="ANB5" s="227"/>
      <c r="ANC5" s="227"/>
      <c r="AND5" s="227"/>
      <c r="ANE5" s="227"/>
      <c r="ANF5" s="227"/>
      <c r="ANG5" s="227"/>
      <c r="ANH5" s="227"/>
      <c r="ANI5" s="227"/>
      <c r="ANJ5" s="227"/>
      <c r="ANK5" s="227"/>
      <c r="ANL5" s="227"/>
      <c r="ANM5" s="227"/>
      <c r="ANN5" s="227"/>
      <c r="ANO5" s="227"/>
      <c r="ANP5" s="227"/>
      <c r="ANQ5" s="227"/>
      <c r="ANR5" s="227"/>
      <c r="ANS5" s="227"/>
      <c r="ANT5" s="227"/>
      <c r="ANU5" s="227"/>
      <c r="ANV5" s="227"/>
      <c r="ANW5" s="227"/>
      <c r="ANX5" s="227"/>
      <c r="ANY5" s="227"/>
      <c r="ANZ5" s="227"/>
      <c r="AOA5" s="227"/>
      <c r="AOB5" s="227"/>
      <c r="AOC5" s="227"/>
      <c r="AOD5" s="227"/>
      <c r="AOE5" s="227"/>
      <c r="AOF5" s="227"/>
      <c r="AOG5" s="227"/>
      <c r="AOH5" s="227"/>
      <c r="AOI5" s="227"/>
      <c r="AOJ5" s="227"/>
      <c r="AOK5" s="227"/>
      <c r="AOL5" s="227"/>
      <c r="AOM5" s="227"/>
      <c r="AON5" s="227"/>
      <c r="AOO5" s="227"/>
      <c r="AOP5" s="227"/>
      <c r="AOQ5" s="227"/>
      <c r="AOR5" s="227"/>
      <c r="AOS5" s="227"/>
      <c r="AOT5" s="227"/>
      <c r="AOU5" s="227"/>
      <c r="AOV5" s="227"/>
      <c r="AOW5" s="227"/>
      <c r="AOX5" s="227"/>
      <c r="AOY5" s="227"/>
      <c r="AOZ5" s="227"/>
      <c r="APA5" s="227"/>
      <c r="APB5" s="227"/>
      <c r="APC5" s="227"/>
      <c r="APD5" s="227"/>
      <c r="APE5" s="227"/>
      <c r="APF5" s="227"/>
      <c r="APG5" s="227"/>
      <c r="APH5" s="227"/>
      <c r="API5" s="227"/>
      <c r="APJ5" s="227"/>
      <c r="APK5" s="227"/>
      <c r="APL5" s="227"/>
      <c r="APM5" s="227"/>
      <c r="APN5" s="227"/>
      <c r="APO5" s="227"/>
      <c r="APP5" s="227"/>
      <c r="APQ5" s="227"/>
      <c r="APR5" s="227"/>
      <c r="APS5" s="227"/>
      <c r="APT5" s="227"/>
      <c r="APU5" s="227"/>
      <c r="APV5" s="227"/>
      <c r="APW5" s="227"/>
      <c r="APX5" s="227"/>
      <c r="APY5" s="227"/>
      <c r="APZ5" s="227"/>
      <c r="AQA5" s="227"/>
      <c r="AQB5" s="227"/>
      <c r="AQC5" s="227"/>
      <c r="AQD5" s="227"/>
      <c r="AQE5" s="227"/>
      <c r="AQF5" s="227"/>
      <c r="AQG5" s="227"/>
      <c r="AQH5" s="227"/>
      <c r="AQI5" s="227"/>
      <c r="AQJ5" s="227"/>
      <c r="AQK5" s="227"/>
      <c r="AQL5" s="227"/>
      <c r="AQM5" s="227"/>
      <c r="AQN5" s="227"/>
      <c r="AQO5" s="227"/>
      <c r="AQP5" s="227"/>
      <c r="AQQ5" s="227"/>
      <c r="AQR5" s="227"/>
      <c r="AQS5" s="227"/>
      <c r="AQT5" s="227"/>
      <c r="AQU5" s="227"/>
      <c r="AQV5" s="227"/>
      <c r="AQW5" s="227"/>
      <c r="AQX5" s="227"/>
      <c r="AQY5" s="227"/>
      <c r="AQZ5" s="227"/>
      <c r="ARA5" s="227"/>
      <c r="ARB5" s="227"/>
      <c r="ARC5" s="227"/>
      <c r="ARD5" s="227"/>
      <c r="ARE5" s="227"/>
      <c r="ARF5" s="227"/>
      <c r="ARG5" s="227"/>
      <c r="ARH5" s="227"/>
      <c r="ARI5" s="227"/>
      <c r="ARJ5" s="227"/>
      <c r="ARK5" s="227"/>
      <c r="ARL5" s="227"/>
      <c r="ARM5" s="227"/>
      <c r="ARN5" s="227"/>
      <c r="ARO5" s="227"/>
      <c r="ARP5" s="227"/>
      <c r="ARQ5" s="227"/>
      <c r="ARR5" s="227"/>
      <c r="ARS5" s="227"/>
      <c r="ART5" s="227"/>
      <c r="ARU5" s="227"/>
      <c r="ARV5" s="227"/>
      <c r="ARW5" s="227"/>
      <c r="ARX5" s="227"/>
      <c r="ARY5" s="227"/>
      <c r="ARZ5" s="227"/>
      <c r="ASA5" s="227"/>
      <c r="ASB5" s="227"/>
      <c r="ASC5" s="227"/>
      <c r="ASD5" s="227"/>
      <c r="ASE5" s="227"/>
      <c r="ASF5" s="227"/>
      <c r="ASG5" s="227"/>
      <c r="ASH5" s="227"/>
      <c r="ASI5" s="227"/>
      <c r="ASJ5" s="227"/>
      <c r="ASK5" s="227"/>
      <c r="ASL5" s="227"/>
      <c r="ASM5" s="227"/>
      <c r="ASN5" s="227"/>
      <c r="ASO5" s="227"/>
      <c r="ASP5" s="227"/>
      <c r="ASQ5" s="227"/>
      <c r="ASR5" s="227"/>
      <c r="ASS5" s="227"/>
      <c r="AST5" s="227"/>
      <c r="ASU5" s="227"/>
      <c r="ASV5" s="227"/>
      <c r="ASW5" s="227"/>
      <c r="ASX5" s="227"/>
      <c r="ASY5" s="227"/>
      <c r="ASZ5" s="227"/>
      <c r="ATA5" s="227"/>
      <c r="ATB5" s="227"/>
      <c r="ATC5" s="227"/>
      <c r="ATD5" s="227"/>
      <c r="ATE5" s="227"/>
      <c r="ATF5" s="227"/>
      <c r="ATG5" s="227"/>
      <c r="ATH5" s="227"/>
      <c r="ATI5" s="227"/>
      <c r="ATJ5" s="227"/>
      <c r="ATK5" s="227"/>
      <c r="ATL5" s="227"/>
      <c r="ATM5" s="227"/>
      <c r="ATN5" s="227"/>
      <c r="ATO5" s="227"/>
      <c r="ATP5" s="227"/>
      <c r="ATQ5" s="227"/>
      <c r="ATR5" s="227"/>
      <c r="ATS5" s="227"/>
      <c r="ATT5" s="227"/>
      <c r="ATU5" s="227"/>
      <c r="ATV5" s="227"/>
      <c r="ATW5" s="227"/>
      <c r="ATX5" s="227"/>
      <c r="ATY5" s="227"/>
      <c r="ATZ5" s="227"/>
      <c r="AUA5" s="227"/>
      <c r="AUB5" s="227"/>
      <c r="AUC5" s="227"/>
      <c r="AUD5" s="227"/>
      <c r="AUE5" s="227"/>
      <c r="AUF5" s="227"/>
      <c r="AUG5" s="227"/>
      <c r="AUH5" s="227"/>
      <c r="AUI5" s="227"/>
      <c r="AUJ5" s="227"/>
      <c r="AUK5" s="227"/>
      <c r="AUL5" s="227"/>
      <c r="AUM5" s="227"/>
      <c r="AUN5" s="227"/>
      <c r="AUO5" s="227"/>
      <c r="AUP5" s="227"/>
      <c r="AUQ5" s="227"/>
      <c r="AUR5" s="227"/>
      <c r="AUS5" s="227"/>
      <c r="AUT5" s="227"/>
      <c r="AUU5" s="227"/>
      <c r="AUV5" s="227"/>
      <c r="AUW5" s="227"/>
      <c r="AUX5" s="227"/>
      <c r="AUY5" s="227"/>
      <c r="AUZ5" s="227"/>
      <c r="AVA5" s="227"/>
      <c r="AVB5" s="227"/>
      <c r="AVC5" s="227"/>
      <c r="AVD5" s="227"/>
      <c r="AVE5" s="227"/>
      <c r="AVF5" s="227"/>
      <c r="AVG5" s="227"/>
      <c r="AVH5" s="227"/>
      <c r="AVI5" s="227"/>
      <c r="AVJ5" s="227"/>
      <c r="AVK5" s="227"/>
      <c r="AVL5" s="227"/>
      <c r="AVM5" s="227"/>
      <c r="AVN5" s="227"/>
      <c r="AVO5" s="227"/>
      <c r="AVP5" s="227"/>
      <c r="AVQ5" s="227"/>
      <c r="AVR5" s="227"/>
      <c r="AVS5" s="227"/>
      <c r="AVT5" s="227"/>
      <c r="AVU5" s="227"/>
      <c r="AVV5" s="227"/>
      <c r="AVW5" s="227"/>
      <c r="AVX5" s="227"/>
      <c r="AVY5" s="227"/>
      <c r="AVZ5" s="227"/>
      <c r="AWA5" s="227"/>
      <c r="AWB5" s="227"/>
      <c r="AWC5" s="227"/>
      <c r="AWD5" s="227"/>
      <c r="AWE5" s="227"/>
      <c r="AWF5" s="227"/>
      <c r="AWG5" s="227"/>
      <c r="AWH5" s="227"/>
      <c r="AWI5" s="227"/>
      <c r="AWJ5" s="227"/>
      <c r="AWK5" s="227"/>
      <c r="AWL5" s="227"/>
      <c r="AWM5" s="227"/>
      <c r="AWN5" s="227"/>
      <c r="AWO5" s="227"/>
      <c r="AWP5" s="227"/>
      <c r="AWQ5" s="227"/>
      <c r="AWR5" s="227"/>
      <c r="AWS5" s="227"/>
      <c r="AWT5" s="227"/>
      <c r="AWU5" s="227"/>
      <c r="AWV5" s="227"/>
      <c r="AWW5" s="227"/>
      <c r="AWX5" s="227"/>
      <c r="AWY5" s="227"/>
      <c r="AWZ5" s="227"/>
      <c r="AXA5" s="227"/>
      <c r="AXB5" s="227"/>
      <c r="AXC5" s="227"/>
      <c r="AXD5" s="227"/>
      <c r="AXE5" s="227"/>
      <c r="AXF5" s="227"/>
      <c r="AXG5" s="227"/>
      <c r="AXH5" s="227"/>
      <c r="AXI5" s="227"/>
      <c r="AXJ5" s="227"/>
      <c r="AXK5" s="227"/>
      <c r="AXL5" s="227"/>
      <c r="AXM5" s="227"/>
      <c r="AXN5" s="227"/>
      <c r="AXO5" s="227"/>
      <c r="AXP5" s="227"/>
      <c r="AXQ5" s="227"/>
      <c r="AXR5" s="227"/>
      <c r="AXS5" s="227"/>
      <c r="AXT5" s="227"/>
      <c r="AXU5" s="227"/>
      <c r="AXV5" s="227"/>
      <c r="AXW5" s="227"/>
      <c r="AXX5" s="227"/>
      <c r="AXY5" s="227"/>
      <c r="AXZ5" s="227"/>
      <c r="AYA5" s="227"/>
      <c r="AYB5" s="227"/>
      <c r="AYC5" s="227"/>
      <c r="AYD5" s="227"/>
      <c r="AYE5" s="227"/>
      <c r="AYF5" s="227"/>
      <c r="AYG5" s="227"/>
      <c r="AYH5" s="227"/>
      <c r="AYI5" s="227"/>
      <c r="AYJ5" s="227"/>
      <c r="AYK5" s="227"/>
      <c r="AYL5" s="227"/>
      <c r="AYM5" s="227"/>
      <c r="AYN5" s="227"/>
      <c r="AYO5" s="227"/>
      <c r="AYP5" s="227"/>
      <c r="AYQ5" s="227"/>
      <c r="AYR5" s="227"/>
      <c r="AYS5" s="227"/>
      <c r="AYT5" s="227"/>
      <c r="AYU5" s="227"/>
      <c r="AYV5" s="227"/>
      <c r="AYW5" s="227"/>
      <c r="AYX5" s="227"/>
      <c r="AYY5" s="227"/>
      <c r="AYZ5" s="227"/>
      <c r="AZA5" s="227"/>
      <c r="AZB5" s="227"/>
      <c r="AZC5" s="227"/>
      <c r="AZD5" s="227"/>
      <c r="AZE5" s="227"/>
      <c r="AZF5" s="227"/>
      <c r="AZG5" s="227"/>
      <c r="AZH5" s="227"/>
      <c r="AZI5" s="227"/>
      <c r="AZJ5" s="227"/>
      <c r="AZK5" s="227"/>
      <c r="AZL5" s="227"/>
      <c r="AZM5" s="227"/>
      <c r="AZN5" s="227"/>
      <c r="AZO5" s="227"/>
      <c r="AZP5" s="227"/>
      <c r="AZQ5" s="227"/>
      <c r="AZR5" s="227"/>
      <c r="AZS5" s="227"/>
      <c r="AZT5" s="227"/>
      <c r="AZU5" s="227"/>
      <c r="AZV5" s="227"/>
      <c r="AZW5" s="227"/>
      <c r="AZX5" s="227"/>
      <c r="AZY5" s="227"/>
      <c r="AZZ5" s="227"/>
      <c r="BAA5" s="227"/>
      <c r="BAB5" s="227"/>
      <c r="BAC5" s="227"/>
      <c r="BAD5" s="227"/>
      <c r="BAE5" s="227"/>
      <c r="BAF5" s="227"/>
      <c r="BAG5" s="227"/>
      <c r="BAH5" s="227"/>
      <c r="BAI5" s="227"/>
      <c r="BAJ5" s="227"/>
      <c r="BAK5" s="227"/>
      <c r="BAL5" s="227"/>
      <c r="BAM5" s="227"/>
      <c r="BAN5" s="227"/>
      <c r="BAO5" s="227"/>
      <c r="BAP5" s="227"/>
      <c r="BAQ5" s="227"/>
      <c r="BAR5" s="227"/>
      <c r="BAS5" s="227"/>
      <c r="BAT5" s="227"/>
      <c r="BAU5" s="227"/>
      <c r="BAV5" s="227"/>
      <c r="BAW5" s="227"/>
      <c r="BAX5" s="227"/>
      <c r="BAY5" s="227"/>
      <c r="BAZ5" s="227"/>
      <c r="BBA5" s="227"/>
      <c r="BBB5" s="227"/>
      <c r="BBC5" s="227"/>
      <c r="BBD5" s="227"/>
      <c r="BBE5" s="227"/>
      <c r="BBF5" s="227"/>
      <c r="BBG5" s="227"/>
      <c r="BBH5" s="227"/>
      <c r="BBI5" s="227"/>
      <c r="BBJ5" s="227"/>
      <c r="BBK5" s="227"/>
      <c r="BBL5" s="227"/>
      <c r="BBM5" s="227"/>
      <c r="BBN5" s="227"/>
      <c r="BBO5" s="227"/>
      <c r="BBP5" s="227"/>
      <c r="BBQ5" s="227"/>
      <c r="BBR5" s="227"/>
      <c r="BBS5" s="227"/>
      <c r="BBT5" s="227"/>
      <c r="BBU5" s="227"/>
      <c r="BBV5" s="227"/>
      <c r="BBW5" s="227"/>
      <c r="BBX5" s="227"/>
      <c r="BBY5" s="227"/>
      <c r="BBZ5" s="227"/>
      <c r="BCA5" s="227"/>
      <c r="BCB5" s="227"/>
      <c r="BCC5" s="227"/>
      <c r="BCD5" s="227"/>
      <c r="BCE5" s="227"/>
      <c r="BCF5" s="227"/>
      <c r="BCG5" s="227"/>
      <c r="BCH5" s="227"/>
      <c r="BCI5" s="227"/>
      <c r="BCJ5" s="227"/>
      <c r="BCK5" s="227"/>
      <c r="BCL5" s="227"/>
      <c r="BCM5" s="227"/>
      <c r="BCN5" s="227"/>
      <c r="BCO5" s="227"/>
      <c r="BCP5" s="227"/>
      <c r="BCQ5" s="227"/>
      <c r="BCR5" s="227"/>
      <c r="BCS5" s="227"/>
      <c r="BCT5" s="227"/>
      <c r="BCU5" s="227"/>
      <c r="BCV5" s="227"/>
      <c r="BCW5" s="227"/>
      <c r="BCX5" s="227"/>
      <c r="BCY5" s="227"/>
      <c r="BCZ5" s="227"/>
      <c r="BDA5" s="227"/>
      <c r="BDB5" s="227"/>
      <c r="BDC5" s="227"/>
      <c r="BDD5" s="227"/>
      <c r="BDE5" s="227"/>
      <c r="BDF5" s="227"/>
      <c r="BDG5" s="227"/>
      <c r="BDH5" s="227"/>
      <c r="BDI5" s="227"/>
      <c r="BDJ5" s="227"/>
      <c r="BDK5" s="227"/>
      <c r="BDL5" s="227"/>
      <c r="BDM5" s="227"/>
      <c r="BDN5" s="227"/>
      <c r="BDO5" s="227"/>
      <c r="BDP5" s="227"/>
      <c r="BDQ5" s="227"/>
      <c r="BDR5" s="227"/>
      <c r="BDS5" s="227"/>
      <c r="BDT5" s="227"/>
      <c r="BDU5" s="227"/>
      <c r="BDV5" s="227"/>
      <c r="BDW5" s="227"/>
      <c r="BDX5" s="227"/>
      <c r="BDY5" s="227"/>
      <c r="BDZ5" s="227"/>
      <c r="BEA5" s="227"/>
      <c r="BEB5" s="227"/>
      <c r="BEC5" s="227"/>
      <c r="BED5" s="227"/>
      <c r="BEE5" s="227"/>
      <c r="BEF5" s="227"/>
      <c r="BEG5" s="227"/>
      <c r="BEH5" s="227"/>
      <c r="BEI5" s="227"/>
      <c r="BEJ5" s="227"/>
      <c r="BEK5" s="227"/>
      <c r="BEL5" s="227"/>
      <c r="BEM5" s="227"/>
      <c r="BEN5" s="227"/>
      <c r="BEO5" s="227"/>
      <c r="BEP5" s="227"/>
      <c r="BEQ5" s="227"/>
      <c r="BER5" s="227"/>
      <c r="BES5" s="227"/>
      <c r="BET5" s="227"/>
      <c r="BEU5" s="227"/>
      <c r="BEV5" s="227"/>
      <c r="BEW5" s="227"/>
      <c r="BEX5" s="227"/>
      <c r="BEY5" s="227"/>
      <c r="BEZ5" s="227"/>
      <c r="BFA5" s="227"/>
      <c r="BFB5" s="227"/>
      <c r="BFC5" s="227"/>
      <c r="BFD5" s="227"/>
      <c r="BFE5" s="227"/>
      <c r="BFF5" s="227"/>
      <c r="BFG5" s="227"/>
      <c r="BFH5" s="227"/>
      <c r="BFI5" s="227"/>
      <c r="BFJ5" s="227"/>
      <c r="BFK5" s="227"/>
      <c r="BFL5" s="227"/>
      <c r="BFM5" s="227"/>
      <c r="BFN5" s="227"/>
      <c r="BFO5" s="227"/>
      <c r="BFP5" s="227"/>
      <c r="BFQ5" s="227"/>
      <c r="BFR5" s="227"/>
      <c r="BFS5" s="227"/>
      <c r="BFT5" s="227"/>
      <c r="BFU5" s="227"/>
      <c r="BFV5" s="227"/>
      <c r="BFW5" s="227"/>
      <c r="BFX5" s="227"/>
      <c r="BFY5" s="227"/>
      <c r="BFZ5" s="227"/>
      <c r="BGA5" s="227"/>
      <c r="BGB5" s="227"/>
      <c r="BGC5" s="227"/>
      <c r="BGD5" s="227"/>
      <c r="BGE5" s="227"/>
      <c r="BGF5" s="227"/>
      <c r="BGG5" s="227"/>
      <c r="BGH5" s="227"/>
      <c r="BGI5" s="227"/>
      <c r="BGJ5" s="227"/>
      <c r="BGK5" s="227"/>
      <c r="BGL5" s="227"/>
      <c r="BGM5" s="227"/>
      <c r="BGN5" s="227"/>
      <c r="BGO5" s="227"/>
      <c r="BGP5" s="227"/>
      <c r="BGQ5" s="227"/>
      <c r="BGR5" s="227"/>
      <c r="BGS5" s="227"/>
      <c r="BGT5" s="227"/>
      <c r="BGU5" s="227"/>
      <c r="BGV5" s="227"/>
      <c r="BGW5" s="227"/>
      <c r="BGX5" s="227"/>
      <c r="BGY5" s="227"/>
      <c r="BGZ5" s="227"/>
      <c r="BHA5" s="227"/>
      <c r="BHB5" s="227"/>
      <c r="BHC5" s="227"/>
      <c r="BHD5" s="227"/>
      <c r="BHE5" s="227"/>
      <c r="BHF5" s="227"/>
      <c r="BHG5" s="227"/>
      <c r="BHH5" s="227"/>
      <c r="BHI5" s="227"/>
      <c r="BHJ5" s="227"/>
      <c r="BHK5" s="227"/>
      <c r="BHL5" s="227"/>
      <c r="BHM5" s="227"/>
      <c r="BHN5" s="227"/>
      <c r="BHO5" s="227"/>
      <c r="BHP5" s="227"/>
      <c r="BHQ5" s="227"/>
      <c r="BHR5" s="227"/>
      <c r="BHS5" s="227"/>
      <c r="BHT5" s="227"/>
      <c r="BHU5" s="227"/>
      <c r="BHV5" s="227"/>
      <c r="BHW5" s="227"/>
      <c r="BHX5" s="227"/>
      <c r="BHY5" s="227"/>
      <c r="BHZ5" s="227"/>
      <c r="BIA5" s="227"/>
      <c r="BIB5" s="227"/>
      <c r="BIC5" s="227"/>
      <c r="BID5" s="227"/>
      <c r="BIE5" s="227"/>
      <c r="BIF5" s="227"/>
      <c r="BIG5" s="227"/>
      <c r="BIH5" s="227"/>
      <c r="BII5" s="227"/>
      <c r="BIJ5" s="227"/>
      <c r="BIK5" s="227"/>
      <c r="BIL5" s="227"/>
      <c r="BIM5" s="227"/>
      <c r="BIN5" s="227"/>
      <c r="BIO5" s="227"/>
      <c r="BIP5" s="227"/>
      <c r="BIQ5" s="227"/>
      <c r="BIR5" s="227"/>
      <c r="BIS5" s="227"/>
      <c r="BIT5" s="227"/>
      <c r="BIU5" s="227"/>
      <c r="BIV5" s="227"/>
      <c r="BIW5" s="227"/>
      <c r="BIX5" s="227"/>
      <c r="BIY5" s="227"/>
      <c r="BIZ5" s="227"/>
      <c r="BJA5" s="227"/>
      <c r="BJB5" s="227"/>
      <c r="BJC5" s="227"/>
      <c r="BJD5" s="227"/>
      <c r="BJE5" s="227"/>
      <c r="BJF5" s="227"/>
      <c r="BJG5" s="227"/>
      <c r="BJH5" s="227"/>
      <c r="BJI5" s="227"/>
      <c r="BJJ5" s="227"/>
      <c r="BJK5" s="227"/>
      <c r="BJL5" s="227"/>
      <c r="BJM5" s="227"/>
      <c r="BJN5" s="227"/>
      <c r="BJO5" s="227"/>
      <c r="BJP5" s="227"/>
      <c r="BJQ5" s="227"/>
      <c r="BJR5" s="227"/>
      <c r="BJS5" s="227"/>
      <c r="BJT5" s="227"/>
      <c r="BJU5" s="227"/>
      <c r="BJV5" s="227"/>
      <c r="BJW5" s="227"/>
      <c r="BJX5" s="227"/>
      <c r="BJY5" s="227"/>
      <c r="BJZ5" s="227"/>
      <c r="BKA5" s="227"/>
      <c r="BKB5" s="227"/>
      <c r="BKC5" s="227"/>
      <c r="BKD5" s="227"/>
      <c r="BKE5" s="227"/>
      <c r="BKF5" s="227"/>
      <c r="BKG5" s="227"/>
      <c r="BKH5" s="227"/>
      <c r="BKI5" s="227"/>
      <c r="BKJ5" s="227"/>
      <c r="BKK5" s="227"/>
      <c r="BKL5" s="227"/>
      <c r="BKM5" s="227"/>
      <c r="BKN5" s="227"/>
      <c r="BKO5" s="227"/>
      <c r="BKP5" s="227"/>
      <c r="BKQ5" s="227"/>
      <c r="BKR5" s="227"/>
      <c r="BKS5" s="227"/>
      <c r="BKT5" s="227"/>
      <c r="BKU5" s="227"/>
      <c r="BKV5" s="227"/>
      <c r="BKW5" s="227"/>
      <c r="BKX5" s="227"/>
      <c r="BKY5" s="227"/>
      <c r="BKZ5" s="227"/>
      <c r="BLA5" s="227"/>
      <c r="BLB5" s="227"/>
      <c r="BLC5" s="227"/>
      <c r="BLD5" s="227"/>
      <c r="BLE5" s="227"/>
      <c r="BLF5" s="227"/>
      <c r="BLG5" s="227"/>
      <c r="BLH5" s="227"/>
      <c r="BLI5" s="227"/>
      <c r="BLJ5" s="227"/>
      <c r="BLK5" s="227"/>
      <c r="BLL5" s="227"/>
      <c r="BLM5" s="227"/>
      <c r="BLN5" s="227"/>
      <c r="BLO5" s="227"/>
      <c r="BLP5" s="227"/>
      <c r="BLQ5" s="227"/>
      <c r="BLR5" s="227"/>
      <c r="BLS5" s="227"/>
      <c r="BLT5" s="227"/>
      <c r="BLU5" s="227"/>
      <c r="BLV5" s="227"/>
      <c r="BLW5" s="227"/>
      <c r="BLX5" s="227"/>
      <c r="BLY5" s="227"/>
      <c r="BLZ5" s="227"/>
      <c r="BMA5" s="227"/>
      <c r="BMB5" s="227"/>
      <c r="BMC5" s="227"/>
      <c r="BMD5" s="227"/>
      <c r="BME5" s="227"/>
      <c r="BMF5" s="227"/>
      <c r="BMG5" s="227"/>
      <c r="BMH5" s="227"/>
      <c r="BMI5" s="227"/>
      <c r="BMJ5" s="227"/>
      <c r="BMK5" s="227"/>
      <c r="BML5" s="227"/>
      <c r="BMM5" s="227"/>
      <c r="BMN5" s="227"/>
      <c r="BMO5" s="227"/>
      <c r="BMP5" s="227"/>
      <c r="BMQ5" s="227"/>
      <c r="BMR5" s="227"/>
      <c r="BMS5" s="227"/>
      <c r="BMT5" s="227"/>
      <c r="BMU5" s="227"/>
      <c r="BMV5" s="227"/>
      <c r="BMW5" s="227"/>
      <c r="BMX5" s="227"/>
      <c r="BMY5" s="227"/>
      <c r="BMZ5" s="227"/>
      <c r="BNA5" s="227"/>
      <c r="BNB5" s="227"/>
      <c r="BNC5" s="227"/>
      <c r="BND5" s="227"/>
      <c r="BNE5" s="227"/>
      <c r="BNF5" s="227"/>
      <c r="BNG5" s="227"/>
      <c r="BNH5" s="227"/>
      <c r="BNI5" s="227"/>
      <c r="BNJ5" s="227"/>
      <c r="BNK5" s="227"/>
      <c r="BNL5" s="227"/>
      <c r="BNM5" s="227"/>
      <c r="BNN5" s="227"/>
      <c r="BNO5" s="227"/>
      <c r="BNP5" s="227"/>
      <c r="BNQ5" s="227"/>
      <c r="BNR5" s="227"/>
      <c r="BNS5" s="227"/>
      <c r="BNT5" s="227"/>
      <c r="BNU5" s="227"/>
      <c r="BNV5" s="227"/>
      <c r="BNW5" s="227"/>
      <c r="BNX5" s="227"/>
      <c r="BNY5" s="227"/>
      <c r="BNZ5" s="227"/>
      <c r="BOA5" s="227"/>
      <c r="BOB5" s="227"/>
      <c r="BOC5" s="227"/>
      <c r="BOD5" s="227"/>
      <c r="BOE5" s="227"/>
      <c r="BOF5" s="227"/>
      <c r="BOG5" s="227"/>
      <c r="BOH5" s="227"/>
      <c r="BOI5" s="227"/>
      <c r="BOJ5" s="227"/>
      <c r="BOK5" s="227"/>
      <c r="BOL5" s="227"/>
      <c r="BOM5" s="227"/>
      <c r="BON5" s="227"/>
      <c r="BOO5" s="227"/>
      <c r="BOP5" s="227"/>
      <c r="BOQ5" s="227"/>
      <c r="BOR5" s="227"/>
      <c r="BOS5" s="227"/>
      <c r="BOT5" s="227"/>
      <c r="BOU5" s="227"/>
      <c r="BOV5" s="227"/>
      <c r="BOW5" s="227"/>
      <c r="BOX5" s="227"/>
      <c r="BOY5" s="227"/>
      <c r="BOZ5" s="227"/>
      <c r="BPA5" s="227"/>
      <c r="BPB5" s="227"/>
      <c r="BPC5" s="227"/>
      <c r="BPD5" s="227"/>
      <c r="BPE5" s="227"/>
      <c r="BPF5" s="227"/>
      <c r="BPG5" s="227"/>
      <c r="BPH5" s="227"/>
      <c r="BPI5" s="227"/>
      <c r="BPJ5" s="227"/>
      <c r="BPK5" s="227"/>
      <c r="BPL5" s="227"/>
      <c r="BPM5" s="227"/>
      <c r="BPN5" s="227"/>
      <c r="BPO5" s="227"/>
      <c r="BPP5" s="227"/>
      <c r="BPQ5" s="227"/>
      <c r="BPR5" s="227"/>
      <c r="BPS5" s="227"/>
      <c r="BPT5" s="227"/>
      <c r="BPU5" s="227"/>
      <c r="BPV5" s="227"/>
      <c r="BPW5" s="227"/>
      <c r="BPX5" s="227"/>
      <c r="BPY5" s="227"/>
      <c r="BPZ5" s="227"/>
      <c r="BQA5" s="227"/>
      <c r="BQB5" s="227"/>
      <c r="BQC5" s="227"/>
      <c r="BQD5" s="227"/>
      <c r="BQE5" s="227"/>
      <c r="BQF5" s="227"/>
      <c r="BQG5" s="227"/>
      <c r="BQH5" s="227"/>
      <c r="BQI5" s="227"/>
      <c r="BQJ5" s="227"/>
      <c r="BQK5" s="227"/>
      <c r="BQL5" s="227"/>
      <c r="BQM5" s="227"/>
      <c r="BQN5" s="227"/>
      <c r="BQO5" s="227"/>
      <c r="BQP5" s="227"/>
      <c r="BQQ5" s="227"/>
      <c r="BQR5" s="227"/>
      <c r="BQS5" s="227"/>
      <c r="BQT5" s="227"/>
      <c r="BQU5" s="227"/>
      <c r="BQV5" s="227"/>
      <c r="BQW5" s="227"/>
      <c r="BQX5" s="227"/>
      <c r="BQY5" s="227"/>
      <c r="BQZ5" s="227"/>
      <c r="BRA5" s="227"/>
      <c r="BRB5" s="227"/>
      <c r="BRC5" s="227"/>
      <c r="BRD5" s="227"/>
      <c r="BRE5" s="227"/>
      <c r="BRF5" s="227"/>
      <c r="BRG5" s="227"/>
      <c r="BRH5" s="227"/>
      <c r="BRI5" s="227"/>
      <c r="BRJ5" s="227"/>
      <c r="BRK5" s="227"/>
      <c r="BRL5" s="227"/>
      <c r="BRM5" s="227"/>
      <c r="BRN5" s="227"/>
      <c r="BRO5" s="227"/>
      <c r="BRP5" s="227"/>
      <c r="BRQ5" s="227"/>
      <c r="BRR5" s="227"/>
      <c r="BRS5" s="227"/>
      <c r="BRT5" s="227"/>
      <c r="BRU5" s="227"/>
      <c r="BRV5" s="227"/>
      <c r="BRW5" s="227"/>
      <c r="BRX5" s="227"/>
      <c r="BRY5" s="227"/>
      <c r="BRZ5" s="227"/>
      <c r="BSA5" s="227"/>
      <c r="BSB5" s="227"/>
      <c r="BSC5" s="227"/>
      <c r="BSD5" s="227"/>
      <c r="BSE5" s="227"/>
      <c r="BSF5" s="227"/>
      <c r="BSG5" s="227"/>
      <c r="BSH5" s="227"/>
      <c r="BSI5" s="227"/>
      <c r="BSJ5" s="227"/>
      <c r="BSK5" s="227"/>
      <c r="BSL5" s="227"/>
      <c r="BSM5" s="227"/>
      <c r="BSN5" s="227"/>
      <c r="BSO5" s="227"/>
      <c r="BSP5" s="227"/>
      <c r="BSQ5" s="227"/>
      <c r="BSR5" s="227"/>
      <c r="BSS5" s="227"/>
      <c r="BST5" s="227"/>
      <c r="BSU5" s="227"/>
      <c r="BSV5" s="227"/>
      <c r="BSW5" s="227"/>
      <c r="BSX5" s="227"/>
      <c r="BSY5" s="227"/>
      <c r="BSZ5" s="227"/>
      <c r="BTA5" s="227"/>
      <c r="BTB5" s="227"/>
      <c r="BTC5" s="227"/>
      <c r="BTD5" s="227"/>
      <c r="BTE5" s="227"/>
      <c r="BTF5" s="227"/>
      <c r="BTG5" s="227"/>
      <c r="BTH5" s="227"/>
      <c r="BTI5" s="227"/>
      <c r="BTJ5" s="227"/>
      <c r="BTK5" s="227"/>
      <c r="BTL5" s="227"/>
      <c r="BTM5" s="227"/>
      <c r="BTN5" s="227"/>
      <c r="BTO5" s="227"/>
      <c r="BTP5" s="227"/>
      <c r="BTQ5" s="227"/>
      <c r="BTR5" s="227"/>
      <c r="BTS5" s="227"/>
      <c r="BTT5" s="227"/>
      <c r="BTU5" s="227"/>
      <c r="BTV5" s="227"/>
      <c r="BTW5" s="227"/>
      <c r="BTX5" s="227"/>
      <c r="BTY5" s="227"/>
      <c r="BTZ5" s="227"/>
      <c r="BUA5" s="227"/>
      <c r="BUB5" s="227"/>
      <c r="BUC5" s="227"/>
      <c r="BUD5" s="227"/>
      <c r="BUE5" s="227"/>
      <c r="BUF5" s="227"/>
      <c r="BUG5" s="227"/>
      <c r="BUH5" s="227"/>
      <c r="BUI5" s="227"/>
      <c r="BUJ5" s="227"/>
      <c r="BUK5" s="227"/>
      <c r="BUL5" s="227"/>
      <c r="BUM5" s="227"/>
      <c r="BUN5" s="227"/>
      <c r="BUO5" s="227"/>
      <c r="BUP5" s="227"/>
      <c r="BUQ5" s="227"/>
      <c r="BUR5" s="227"/>
      <c r="BUS5" s="227"/>
      <c r="BUT5" s="227"/>
      <c r="BUU5" s="227"/>
      <c r="BUV5" s="227"/>
      <c r="BUW5" s="227"/>
      <c r="BUX5" s="227"/>
      <c r="BUY5" s="227"/>
      <c r="BUZ5" s="227"/>
      <c r="BVA5" s="227"/>
      <c r="BVB5" s="227"/>
      <c r="BVC5" s="227"/>
      <c r="BVD5" s="227"/>
      <c r="BVE5" s="227"/>
      <c r="BVF5" s="227"/>
      <c r="BVG5" s="227"/>
      <c r="BVH5" s="227"/>
      <c r="BVI5" s="227"/>
      <c r="BVJ5" s="227"/>
      <c r="BVK5" s="227"/>
      <c r="BVL5" s="227"/>
      <c r="BVM5" s="227"/>
      <c r="BVN5" s="227"/>
      <c r="BVO5" s="227"/>
      <c r="BVP5" s="227"/>
      <c r="BVQ5" s="227"/>
      <c r="BVR5" s="227"/>
      <c r="BVS5" s="227"/>
      <c r="BVT5" s="227"/>
      <c r="BVU5" s="227"/>
      <c r="BVV5" s="227"/>
      <c r="BVW5" s="227"/>
      <c r="BVX5" s="227"/>
      <c r="BVY5" s="227"/>
      <c r="BVZ5" s="227"/>
      <c r="BWA5" s="227"/>
      <c r="BWB5" s="227"/>
      <c r="BWC5" s="227"/>
      <c r="BWD5" s="227"/>
      <c r="BWE5" s="227"/>
      <c r="BWF5" s="227"/>
      <c r="BWG5" s="227"/>
      <c r="BWH5" s="227"/>
      <c r="BWI5" s="227"/>
      <c r="BWJ5" s="227"/>
      <c r="BWK5" s="227"/>
      <c r="BWL5" s="227"/>
      <c r="BWM5" s="227"/>
      <c r="BWN5" s="227"/>
      <c r="BWO5" s="227"/>
      <c r="BWP5" s="227"/>
      <c r="BWQ5" s="227"/>
      <c r="BWR5" s="227"/>
      <c r="BWS5" s="227"/>
      <c r="BWT5" s="227"/>
      <c r="BWU5" s="227"/>
      <c r="BWV5" s="227"/>
      <c r="BWW5" s="227"/>
      <c r="BWX5" s="227"/>
      <c r="BWY5" s="227"/>
      <c r="BWZ5" s="227"/>
      <c r="BXA5" s="227"/>
      <c r="BXB5" s="227"/>
      <c r="BXC5" s="227"/>
      <c r="BXD5" s="227"/>
      <c r="BXE5" s="227"/>
      <c r="BXF5" s="227"/>
      <c r="BXG5" s="227"/>
      <c r="BXH5" s="227"/>
      <c r="BXI5" s="227"/>
      <c r="BXJ5" s="227"/>
      <c r="BXK5" s="227"/>
      <c r="BXL5" s="227"/>
      <c r="BXM5" s="227"/>
      <c r="BXN5" s="227"/>
      <c r="BXO5" s="227"/>
      <c r="BXP5" s="227"/>
      <c r="BXQ5" s="227"/>
      <c r="BXR5" s="227"/>
      <c r="BXS5" s="227"/>
      <c r="BXT5" s="227"/>
      <c r="BXU5" s="227"/>
      <c r="BXV5" s="227"/>
      <c r="BXW5" s="227"/>
      <c r="BXX5" s="227"/>
      <c r="BXY5" s="227"/>
      <c r="BXZ5" s="227"/>
      <c r="BYA5" s="227"/>
      <c r="BYB5" s="227"/>
      <c r="BYC5" s="227"/>
      <c r="BYD5" s="227"/>
      <c r="BYE5" s="227"/>
      <c r="BYF5" s="227"/>
      <c r="BYG5" s="227"/>
      <c r="BYH5" s="227"/>
      <c r="BYI5" s="227"/>
      <c r="BYJ5" s="227"/>
      <c r="BYK5" s="227"/>
      <c r="BYL5" s="227"/>
      <c r="BYM5" s="227"/>
      <c r="BYN5" s="227"/>
      <c r="BYO5" s="227"/>
      <c r="BYP5" s="227"/>
      <c r="BYQ5" s="227"/>
      <c r="BYR5" s="227"/>
      <c r="BYS5" s="227"/>
      <c r="BYT5" s="227"/>
      <c r="BYU5" s="227"/>
      <c r="BYV5" s="227"/>
      <c r="BYW5" s="227"/>
      <c r="BYX5" s="227"/>
      <c r="BYY5" s="227"/>
      <c r="BYZ5" s="227"/>
      <c r="BZA5" s="227"/>
      <c r="BZB5" s="227"/>
      <c r="BZC5" s="227"/>
      <c r="BZD5" s="227"/>
      <c r="BZE5" s="227"/>
      <c r="BZF5" s="227"/>
      <c r="BZG5" s="227"/>
      <c r="BZH5" s="227"/>
      <c r="BZI5" s="227"/>
      <c r="BZJ5" s="227"/>
      <c r="BZK5" s="227"/>
      <c r="BZL5" s="227"/>
      <c r="BZM5" s="227"/>
      <c r="BZN5" s="227"/>
      <c r="BZO5" s="227"/>
      <c r="BZP5" s="227"/>
      <c r="BZQ5" s="227"/>
      <c r="BZR5" s="227"/>
      <c r="BZS5" s="227"/>
      <c r="BZT5" s="227"/>
      <c r="BZU5" s="227"/>
      <c r="BZV5" s="227"/>
      <c r="BZW5" s="227"/>
      <c r="BZX5" s="227"/>
      <c r="BZY5" s="227"/>
      <c r="BZZ5" s="227"/>
      <c r="CAA5" s="227"/>
      <c r="CAB5" s="227"/>
      <c r="CAC5" s="227"/>
      <c r="CAD5" s="227"/>
      <c r="CAE5" s="227"/>
      <c r="CAF5" s="227"/>
      <c r="CAG5" s="227"/>
      <c r="CAH5" s="227"/>
      <c r="CAI5" s="227"/>
      <c r="CAJ5" s="227"/>
      <c r="CAK5" s="227"/>
      <c r="CAL5" s="227"/>
      <c r="CAM5" s="227"/>
      <c r="CAN5" s="227"/>
      <c r="CAO5" s="227"/>
      <c r="CAP5" s="227"/>
      <c r="CAQ5" s="227"/>
      <c r="CAR5" s="227"/>
      <c r="CAS5" s="227"/>
      <c r="CAT5" s="227"/>
      <c r="CAU5" s="227"/>
      <c r="CAV5" s="227"/>
      <c r="CAW5" s="227"/>
      <c r="CAX5" s="227"/>
      <c r="CAY5" s="227"/>
      <c r="CAZ5" s="227"/>
      <c r="CBA5" s="227"/>
      <c r="CBB5" s="227"/>
      <c r="CBC5" s="227"/>
      <c r="CBD5" s="227"/>
      <c r="CBE5" s="227"/>
      <c r="CBF5" s="227"/>
      <c r="CBG5" s="227"/>
      <c r="CBH5" s="227"/>
      <c r="CBI5" s="227"/>
      <c r="CBJ5" s="227"/>
      <c r="CBK5" s="227"/>
      <c r="CBL5" s="227"/>
      <c r="CBM5" s="227"/>
      <c r="CBN5" s="227"/>
      <c r="CBO5" s="227"/>
      <c r="CBP5" s="227"/>
      <c r="CBQ5" s="227"/>
      <c r="CBR5" s="227"/>
      <c r="CBS5" s="227"/>
      <c r="CBT5" s="227"/>
      <c r="CBU5" s="227"/>
      <c r="CBV5" s="227"/>
      <c r="CBW5" s="227"/>
      <c r="CBX5" s="227"/>
      <c r="CBY5" s="227"/>
      <c r="CBZ5" s="227"/>
      <c r="CCA5" s="227"/>
      <c r="CCB5" s="227"/>
      <c r="CCC5" s="227"/>
      <c r="CCD5" s="227"/>
      <c r="CCE5" s="227"/>
      <c r="CCF5" s="227"/>
      <c r="CCG5" s="227"/>
      <c r="CCH5" s="227"/>
      <c r="CCI5" s="227"/>
      <c r="CCJ5" s="227"/>
      <c r="CCK5" s="227"/>
      <c r="CCL5" s="227"/>
      <c r="CCM5" s="227"/>
      <c r="CCN5" s="227"/>
      <c r="CCO5" s="227"/>
      <c r="CCP5" s="227"/>
      <c r="CCQ5" s="227"/>
      <c r="CCR5" s="227"/>
      <c r="CCS5" s="227"/>
      <c r="CCT5" s="227"/>
      <c r="CCU5" s="227"/>
      <c r="CCV5" s="227"/>
      <c r="CCW5" s="227"/>
      <c r="CCX5" s="227"/>
      <c r="CCY5" s="227"/>
      <c r="CCZ5" s="227"/>
      <c r="CDA5" s="227"/>
      <c r="CDB5" s="227"/>
      <c r="CDC5" s="227"/>
      <c r="CDD5" s="227"/>
      <c r="CDE5" s="227"/>
      <c r="CDF5" s="227"/>
      <c r="CDG5" s="227"/>
      <c r="CDH5" s="227"/>
      <c r="CDI5" s="227"/>
      <c r="CDJ5" s="227"/>
      <c r="CDK5" s="227"/>
      <c r="CDL5" s="227"/>
      <c r="CDM5" s="227"/>
      <c r="CDN5" s="227"/>
      <c r="CDO5" s="227"/>
      <c r="CDP5" s="227"/>
      <c r="CDQ5" s="227"/>
      <c r="CDR5" s="227"/>
      <c r="CDS5" s="227"/>
      <c r="CDT5" s="227"/>
      <c r="CDU5" s="227"/>
      <c r="CDV5" s="227"/>
      <c r="CDW5" s="227"/>
      <c r="CDX5" s="227"/>
      <c r="CDY5" s="227"/>
      <c r="CDZ5" s="227"/>
      <c r="CEA5" s="227"/>
      <c r="CEB5" s="227"/>
      <c r="CEC5" s="227"/>
      <c r="CED5" s="227"/>
      <c r="CEE5" s="227"/>
      <c r="CEF5" s="227"/>
      <c r="CEG5" s="227"/>
      <c r="CEH5" s="227"/>
      <c r="CEI5" s="227"/>
      <c r="CEJ5" s="227"/>
      <c r="CEK5" s="227"/>
      <c r="CEL5" s="227"/>
      <c r="CEM5" s="227"/>
      <c r="CEN5" s="227"/>
      <c r="CEO5" s="227"/>
      <c r="CEP5" s="227"/>
      <c r="CEQ5" s="227"/>
      <c r="CER5" s="227"/>
      <c r="CES5" s="227"/>
      <c r="CET5" s="227"/>
      <c r="CEU5" s="227"/>
      <c r="CEV5" s="227"/>
      <c r="CEW5" s="227"/>
      <c r="CEX5" s="227"/>
      <c r="CEY5" s="227"/>
      <c r="CEZ5" s="227"/>
      <c r="CFA5" s="227"/>
      <c r="CFB5" s="227"/>
      <c r="CFC5" s="227"/>
      <c r="CFD5" s="227"/>
      <c r="CFE5" s="227"/>
      <c r="CFF5" s="227"/>
      <c r="CFG5" s="227"/>
      <c r="CFH5" s="227"/>
      <c r="CFI5" s="227"/>
      <c r="CFJ5" s="227"/>
      <c r="CFK5" s="227"/>
      <c r="CFL5" s="227"/>
      <c r="CFM5" s="227"/>
      <c r="CFN5" s="227"/>
      <c r="CFO5" s="227"/>
      <c r="CFP5" s="227"/>
      <c r="CFQ5" s="227"/>
      <c r="CFR5" s="227"/>
      <c r="CFS5" s="227"/>
      <c r="CFT5" s="227"/>
      <c r="CFU5" s="227"/>
      <c r="CFV5" s="227"/>
      <c r="CFW5" s="227"/>
      <c r="CFX5" s="227"/>
      <c r="CFY5" s="227"/>
      <c r="CFZ5" s="227"/>
      <c r="CGA5" s="227"/>
      <c r="CGB5" s="227"/>
      <c r="CGC5" s="227"/>
      <c r="CGD5" s="227"/>
      <c r="CGE5" s="227"/>
      <c r="CGF5" s="227"/>
      <c r="CGG5" s="227"/>
      <c r="CGH5" s="227"/>
      <c r="CGI5" s="227"/>
      <c r="CGJ5" s="227"/>
      <c r="CGK5" s="227"/>
      <c r="CGL5" s="227"/>
      <c r="CGM5" s="227"/>
      <c r="CGN5" s="227"/>
      <c r="CGO5" s="227"/>
      <c r="CGP5" s="227"/>
      <c r="CGQ5" s="227"/>
      <c r="CGR5" s="227"/>
      <c r="CGS5" s="227"/>
      <c r="CGT5" s="227"/>
      <c r="CGU5" s="227"/>
      <c r="CGV5" s="227"/>
      <c r="CGW5" s="227"/>
      <c r="CGX5" s="227"/>
      <c r="CGY5" s="227"/>
      <c r="CGZ5" s="227"/>
      <c r="CHA5" s="227"/>
      <c r="CHB5" s="227"/>
      <c r="CHC5" s="227"/>
      <c r="CHD5" s="227"/>
      <c r="CHE5" s="227"/>
      <c r="CHF5" s="227"/>
      <c r="CHG5" s="227"/>
      <c r="CHH5" s="227"/>
      <c r="CHI5" s="227"/>
      <c r="CHJ5" s="227"/>
      <c r="CHK5" s="227"/>
      <c r="CHL5" s="227"/>
      <c r="CHM5" s="227"/>
      <c r="CHN5" s="227"/>
      <c r="CHO5" s="227"/>
      <c r="CHP5" s="227"/>
      <c r="CHQ5" s="227"/>
      <c r="CHR5" s="227"/>
      <c r="CHS5" s="227"/>
      <c r="CHT5" s="227"/>
      <c r="CHU5" s="227"/>
      <c r="CHV5" s="227"/>
      <c r="CHW5" s="227"/>
      <c r="CHX5" s="227"/>
      <c r="CHY5" s="227"/>
      <c r="CHZ5" s="227"/>
      <c r="CIA5" s="227"/>
      <c r="CIB5" s="227"/>
      <c r="CIC5" s="227"/>
      <c r="CID5" s="227"/>
      <c r="CIE5" s="227"/>
      <c r="CIF5" s="227"/>
      <c r="CIG5" s="227"/>
      <c r="CIH5" s="227"/>
      <c r="CII5" s="227"/>
      <c r="CIJ5" s="227"/>
      <c r="CIK5" s="227"/>
      <c r="CIL5" s="227"/>
      <c r="CIM5" s="227"/>
      <c r="CIN5" s="227"/>
      <c r="CIO5" s="227"/>
      <c r="CIP5" s="227"/>
      <c r="CIQ5" s="227"/>
      <c r="CIR5" s="227"/>
      <c r="CIS5" s="227"/>
      <c r="CIT5" s="227"/>
      <c r="CIU5" s="227"/>
      <c r="CIV5" s="227"/>
      <c r="CIW5" s="227"/>
      <c r="CIX5" s="227"/>
      <c r="CIY5" s="227"/>
      <c r="CIZ5" s="227"/>
      <c r="CJA5" s="227"/>
      <c r="CJB5" s="227"/>
      <c r="CJC5" s="227"/>
      <c r="CJD5" s="227"/>
      <c r="CJE5" s="227"/>
      <c r="CJF5" s="227"/>
      <c r="CJG5" s="227"/>
      <c r="CJH5" s="227"/>
      <c r="CJI5" s="227"/>
      <c r="CJJ5" s="227"/>
      <c r="CJK5" s="227"/>
      <c r="CJL5" s="227"/>
      <c r="CJM5" s="227"/>
      <c r="CJN5" s="227"/>
      <c r="CJO5" s="227"/>
      <c r="CJP5" s="227"/>
      <c r="CJQ5" s="227"/>
      <c r="CJR5" s="227"/>
      <c r="CJS5" s="227"/>
      <c r="CJT5" s="227"/>
      <c r="CJU5" s="227"/>
      <c r="CJV5" s="227"/>
      <c r="CJW5" s="227"/>
      <c r="CJX5" s="227"/>
      <c r="CJY5" s="227"/>
      <c r="CJZ5" s="227"/>
      <c r="CKA5" s="227"/>
      <c r="CKB5" s="227"/>
      <c r="CKC5" s="227"/>
      <c r="CKD5" s="227"/>
      <c r="CKE5" s="227"/>
      <c r="CKF5" s="227"/>
      <c r="CKG5" s="227"/>
      <c r="CKH5" s="227"/>
      <c r="CKI5" s="227"/>
      <c r="CKJ5" s="227"/>
      <c r="CKK5" s="227"/>
      <c r="CKL5" s="227"/>
      <c r="CKM5" s="227"/>
      <c r="CKN5" s="227"/>
      <c r="CKO5" s="227"/>
      <c r="CKP5" s="227"/>
      <c r="CKQ5" s="227"/>
      <c r="CKR5" s="227"/>
      <c r="CKS5" s="227"/>
      <c r="CKT5" s="227"/>
      <c r="CKU5" s="227"/>
      <c r="CKV5" s="227"/>
      <c r="CKW5" s="227"/>
      <c r="CKX5" s="227"/>
      <c r="CKY5" s="227"/>
      <c r="CKZ5" s="227"/>
      <c r="CLA5" s="227"/>
      <c r="CLB5" s="227"/>
      <c r="CLC5" s="227"/>
      <c r="CLD5" s="227"/>
      <c r="CLE5" s="227"/>
      <c r="CLF5" s="227"/>
      <c r="CLG5" s="227"/>
      <c r="CLH5" s="227"/>
      <c r="CLI5" s="227"/>
      <c r="CLJ5" s="227"/>
      <c r="CLK5" s="227"/>
      <c r="CLL5" s="227"/>
      <c r="CLM5" s="227"/>
      <c r="CLN5" s="227"/>
      <c r="CLO5" s="227"/>
      <c r="CLP5" s="227"/>
      <c r="CLQ5" s="227"/>
      <c r="CLR5" s="227"/>
      <c r="CLS5" s="227"/>
      <c r="CLT5" s="227"/>
      <c r="CLU5" s="227"/>
      <c r="CLV5" s="227"/>
      <c r="CLW5" s="227"/>
      <c r="CLX5" s="227"/>
      <c r="CLY5" s="227"/>
      <c r="CLZ5" s="227"/>
      <c r="CMA5" s="227"/>
      <c r="CMB5" s="227"/>
      <c r="CMC5" s="227"/>
      <c r="CMD5" s="227"/>
      <c r="CME5" s="227"/>
      <c r="CMF5" s="227"/>
      <c r="CMG5" s="227"/>
      <c r="CMH5" s="227"/>
      <c r="CMI5" s="227"/>
      <c r="CMJ5" s="227"/>
      <c r="CMK5" s="227"/>
      <c r="CML5" s="227"/>
      <c r="CMM5" s="227"/>
      <c r="CMN5" s="227"/>
      <c r="CMO5" s="227"/>
      <c r="CMP5" s="227"/>
      <c r="CMQ5" s="227"/>
      <c r="CMR5" s="227"/>
      <c r="CMS5" s="227"/>
      <c r="CMT5" s="227"/>
      <c r="CMU5" s="227"/>
      <c r="CMV5" s="227"/>
      <c r="CMW5" s="227"/>
      <c r="CMX5" s="227"/>
      <c r="CMY5" s="227"/>
      <c r="CMZ5" s="227"/>
      <c r="CNA5" s="227"/>
      <c r="CNB5" s="227"/>
      <c r="CNC5" s="227"/>
      <c r="CND5" s="227"/>
      <c r="CNE5" s="227"/>
      <c r="CNF5" s="227"/>
      <c r="CNG5" s="227"/>
      <c r="CNH5" s="227"/>
      <c r="CNI5" s="227"/>
      <c r="CNJ5" s="227"/>
      <c r="CNK5" s="227"/>
      <c r="CNL5" s="227"/>
      <c r="CNM5" s="227"/>
      <c r="CNN5" s="227"/>
      <c r="CNO5" s="227"/>
      <c r="CNP5" s="227"/>
      <c r="CNQ5" s="227"/>
      <c r="CNR5" s="227"/>
      <c r="CNS5" s="227"/>
      <c r="CNT5" s="227"/>
      <c r="CNU5" s="227"/>
      <c r="CNV5" s="227"/>
      <c r="CNW5" s="227"/>
      <c r="CNX5" s="227"/>
      <c r="CNY5" s="227"/>
      <c r="CNZ5" s="227"/>
      <c r="COA5" s="227"/>
      <c r="COB5" s="227"/>
      <c r="COC5" s="227"/>
      <c r="COD5" s="227"/>
      <c r="COE5" s="227"/>
      <c r="COF5" s="227"/>
      <c r="COG5" s="227"/>
      <c r="COH5" s="227"/>
      <c r="COI5" s="227"/>
      <c r="COJ5" s="227"/>
      <c r="COK5" s="227"/>
      <c r="COL5" s="227"/>
      <c r="COM5" s="227"/>
      <c r="CON5" s="227"/>
      <c r="COO5" s="227"/>
      <c r="COP5" s="227"/>
      <c r="COQ5" s="227"/>
      <c r="COR5" s="227"/>
      <c r="COS5" s="227"/>
      <c r="COT5" s="227"/>
      <c r="COU5" s="227"/>
      <c r="COV5" s="227"/>
      <c r="COW5" s="227"/>
      <c r="COX5" s="227"/>
      <c r="COY5" s="227"/>
      <c r="COZ5" s="227"/>
      <c r="CPA5" s="227"/>
      <c r="CPB5" s="227"/>
      <c r="CPC5" s="227"/>
      <c r="CPD5" s="227"/>
      <c r="CPE5" s="227"/>
      <c r="CPF5" s="227"/>
      <c r="CPG5" s="227"/>
      <c r="CPH5" s="227"/>
      <c r="CPI5" s="227"/>
      <c r="CPJ5" s="227"/>
      <c r="CPK5" s="227"/>
      <c r="CPL5" s="227"/>
      <c r="CPM5" s="227"/>
      <c r="CPN5" s="227"/>
      <c r="CPO5" s="227"/>
      <c r="CPP5" s="227"/>
      <c r="CPQ5" s="227"/>
      <c r="CPR5" s="227"/>
      <c r="CPS5" s="227"/>
      <c r="CPT5" s="227"/>
      <c r="CPU5" s="227"/>
      <c r="CPV5" s="227"/>
      <c r="CPW5" s="227"/>
      <c r="CPX5" s="227"/>
      <c r="CPY5" s="227"/>
      <c r="CPZ5" s="227"/>
      <c r="CQA5" s="227"/>
      <c r="CQB5" s="227"/>
      <c r="CQC5" s="227"/>
      <c r="CQD5" s="227"/>
      <c r="CQE5" s="227"/>
      <c r="CQF5" s="227"/>
      <c r="CQG5" s="227"/>
      <c r="CQH5" s="227"/>
      <c r="CQI5" s="227"/>
      <c r="CQJ5" s="227"/>
      <c r="CQK5" s="227"/>
      <c r="CQL5" s="227"/>
      <c r="CQM5" s="227"/>
      <c r="CQN5" s="227"/>
      <c r="CQO5" s="227"/>
      <c r="CQP5" s="227"/>
      <c r="CQQ5" s="227"/>
      <c r="CQR5" s="227"/>
      <c r="CQS5" s="227"/>
      <c r="CQT5" s="227"/>
      <c r="CQU5" s="227"/>
      <c r="CQV5" s="227"/>
      <c r="CQW5" s="227"/>
      <c r="CQX5" s="227"/>
      <c r="CQY5" s="227"/>
      <c r="CQZ5" s="227"/>
      <c r="CRA5" s="227"/>
      <c r="CRB5" s="227"/>
      <c r="CRC5" s="227"/>
      <c r="CRD5" s="227"/>
      <c r="CRE5" s="227"/>
      <c r="CRF5" s="227"/>
      <c r="CRG5" s="227"/>
      <c r="CRH5" s="227"/>
      <c r="CRI5" s="227"/>
      <c r="CRJ5" s="227"/>
      <c r="CRK5" s="227"/>
      <c r="CRL5" s="227"/>
      <c r="CRM5" s="227"/>
      <c r="CRN5" s="227"/>
      <c r="CRO5" s="227"/>
      <c r="CRP5" s="227"/>
      <c r="CRQ5" s="227"/>
      <c r="CRR5" s="227"/>
      <c r="CRS5" s="227"/>
      <c r="CRT5" s="227"/>
      <c r="CRU5" s="227"/>
      <c r="CRV5" s="227"/>
      <c r="CRW5" s="227"/>
      <c r="CRX5" s="227"/>
      <c r="CRY5" s="227"/>
      <c r="CRZ5" s="227"/>
      <c r="CSA5" s="227"/>
      <c r="CSB5" s="227"/>
      <c r="CSC5" s="227"/>
      <c r="CSD5" s="227"/>
      <c r="CSE5" s="227"/>
      <c r="CSF5" s="227"/>
      <c r="CSG5" s="227"/>
      <c r="CSH5" s="227"/>
      <c r="CSI5" s="227"/>
      <c r="CSJ5" s="227"/>
      <c r="CSK5" s="227"/>
      <c r="CSL5" s="227"/>
      <c r="CSM5" s="227"/>
      <c r="CSN5" s="227"/>
      <c r="CSO5" s="227"/>
      <c r="CSP5" s="227"/>
      <c r="CSQ5" s="227"/>
      <c r="CSR5" s="227"/>
      <c r="CSS5" s="227"/>
      <c r="CST5" s="227"/>
      <c r="CSU5" s="227"/>
      <c r="CSV5" s="227"/>
      <c r="CSW5" s="227"/>
      <c r="CSX5" s="227"/>
      <c r="CSY5" s="227"/>
      <c r="CSZ5" s="227"/>
      <c r="CTA5" s="227"/>
      <c r="CTB5" s="227"/>
      <c r="CTC5" s="227"/>
      <c r="CTD5" s="227"/>
      <c r="CTE5" s="227"/>
      <c r="CTF5" s="227"/>
      <c r="CTG5" s="227"/>
      <c r="CTH5" s="227"/>
      <c r="CTI5" s="227"/>
      <c r="CTJ5" s="227"/>
      <c r="CTK5" s="227"/>
      <c r="CTL5" s="227"/>
      <c r="CTM5" s="227"/>
      <c r="CTN5" s="227"/>
      <c r="CTO5" s="227"/>
      <c r="CTP5" s="227"/>
      <c r="CTQ5" s="227"/>
      <c r="CTR5" s="227"/>
      <c r="CTS5" s="227"/>
      <c r="CTT5" s="227"/>
      <c r="CTU5" s="227"/>
      <c r="CTV5" s="227"/>
      <c r="CTW5" s="227"/>
      <c r="CTX5" s="227"/>
      <c r="CTY5" s="227"/>
      <c r="CTZ5" s="227"/>
      <c r="CUA5" s="227"/>
      <c r="CUB5" s="227"/>
      <c r="CUC5" s="227"/>
      <c r="CUD5" s="227"/>
      <c r="CUE5" s="227"/>
      <c r="CUF5" s="227"/>
      <c r="CUG5" s="227"/>
      <c r="CUH5" s="227"/>
      <c r="CUI5" s="227"/>
      <c r="CUJ5" s="227"/>
      <c r="CUK5" s="227"/>
      <c r="CUL5" s="227"/>
      <c r="CUM5" s="227"/>
      <c r="CUN5" s="227"/>
      <c r="CUO5" s="227"/>
      <c r="CUP5" s="227"/>
      <c r="CUQ5" s="227"/>
      <c r="CUR5" s="227"/>
      <c r="CUS5" s="227"/>
      <c r="CUT5" s="227"/>
      <c r="CUU5" s="227"/>
      <c r="CUV5" s="227"/>
      <c r="CUW5" s="227"/>
      <c r="CUX5" s="227"/>
      <c r="CUY5" s="227"/>
      <c r="CUZ5" s="227"/>
      <c r="CVA5" s="227"/>
      <c r="CVB5" s="227"/>
      <c r="CVC5" s="227"/>
      <c r="CVD5" s="227"/>
      <c r="CVE5" s="227"/>
      <c r="CVF5" s="227"/>
      <c r="CVG5" s="227"/>
      <c r="CVH5" s="227"/>
      <c r="CVI5" s="227"/>
      <c r="CVJ5" s="227"/>
      <c r="CVK5" s="227"/>
      <c r="CVL5" s="227"/>
      <c r="CVM5" s="227"/>
      <c r="CVN5" s="227"/>
      <c r="CVO5" s="227"/>
      <c r="CVP5" s="227"/>
      <c r="CVQ5" s="227"/>
      <c r="CVR5" s="227"/>
      <c r="CVS5" s="227"/>
      <c r="CVT5" s="227"/>
      <c r="CVU5" s="227"/>
      <c r="CVV5" s="227"/>
      <c r="CVW5" s="227"/>
      <c r="CVX5" s="227"/>
      <c r="CVY5" s="227"/>
      <c r="CVZ5" s="227"/>
      <c r="CWA5" s="227"/>
      <c r="CWB5" s="227"/>
      <c r="CWC5" s="227"/>
      <c r="CWD5" s="227"/>
      <c r="CWE5" s="227"/>
      <c r="CWF5" s="227"/>
      <c r="CWG5" s="227"/>
      <c r="CWH5" s="227"/>
      <c r="CWI5" s="227"/>
      <c r="CWJ5" s="227"/>
      <c r="CWK5" s="227"/>
      <c r="CWL5" s="227"/>
      <c r="CWM5" s="227"/>
      <c r="CWN5" s="227"/>
      <c r="CWO5" s="227"/>
      <c r="CWP5" s="227"/>
      <c r="CWQ5" s="227"/>
      <c r="CWR5" s="227"/>
      <c r="CWS5" s="227"/>
      <c r="CWT5" s="227"/>
      <c r="CWU5" s="227"/>
      <c r="CWV5" s="227"/>
      <c r="CWW5" s="227"/>
      <c r="CWX5" s="227"/>
      <c r="CWY5" s="227"/>
      <c r="CWZ5" s="227"/>
      <c r="CXA5" s="227"/>
      <c r="CXB5" s="227"/>
      <c r="CXC5" s="227"/>
      <c r="CXD5" s="227"/>
      <c r="CXE5" s="227"/>
      <c r="CXF5" s="227"/>
      <c r="CXG5" s="227"/>
      <c r="CXH5" s="227"/>
      <c r="CXI5" s="227"/>
      <c r="CXJ5" s="227"/>
      <c r="CXK5" s="227"/>
      <c r="CXL5" s="227"/>
      <c r="CXM5" s="227"/>
      <c r="CXN5" s="227"/>
      <c r="CXO5" s="227"/>
      <c r="CXP5" s="227"/>
      <c r="CXQ5" s="227"/>
      <c r="CXR5" s="227"/>
      <c r="CXS5" s="227"/>
      <c r="CXT5" s="227"/>
      <c r="CXU5" s="227"/>
      <c r="CXV5" s="227"/>
      <c r="CXW5" s="227"/>
      <c r="CXX5" s="227"/>
      <c r="CXY5" s="227"/>
      <c r="CXZ5" s="227"/>
      <c r="CYA5" s="227"/>
      <c r="CYB5" s="227"/>
      <c r="CYC5" s="227"/>
      <c r="CYD5" s="227"/>
      <c r="CYE5" s="227"/>
      <c r="CYF5" s="227"/>
      <c r="CYG5" s="227"/>
      <c r="CYH5" s="227"/>
      <c r="CYI5" s="227"/>
      <c r="CYJ5" s="227"/>
      <c r="CYK5" s="227"/>
      <c r="CYL5" s="227"/>
      <c r="CYM5" s="227"/>
      <c r="CYN5" s="227"/>
      <c r="CYO5" s="227"/>
      <c r="CYP5" s="227"/>
      <c r="CYQ5" s="227"/>
      <c r="CYR5" s="227"/>
      <c r="CYS5" s="227"/>
      <c r="CYT5" s="227"/>
      <c r="CYU5" s="227"/>
      <c r="CYV5" s="227"/>
      <c r="CYW5" s="227"/>
      <c r="CYX5" s="227"/>
      <c r="CYY5" s="227"/>
      <c r="CYZ5" s="227"/>
      <c r="CZA5" s="227"/>
      <c r="CZB5" s="227"/>
      <c r="CZC5" s="227"/>
      <c r="CZD5" s="227"/>
      <c r="CZE5" s="227"/>
      <c r="CZF5" s="227"/>
      <c r="CZG5" s="227"/>
      <c r="CZH5" s="227"/>
      <c r="CZI5" s="227"/>
      <c r="CZJ5" s="227"/>
      <c r="CZK5" s="227"/>
      <c r="CZL5" s="227"/>
      <c r="CZM5" s="227"/>
      <c r="CZN5" s="227"/>
      <c r="CZO5" s="227"/>
      <c r="CZP5" s="227"/>
      <c r="CZQ5" s="227"/>
      <c r="CZR5" s="227"/>
      <c r="CZS5" s="227"/>
      <c r="CZT5" s="227"/>
      <c r="CZU5" s="227"/>
      <c r="CZV5" s="227"/>
      <c r="CZW5" s="227"/>
      <c r="CZX5" s="227"/>
      <c r="CZY5" s="227"/>
      <c r="CZZ5" s="227"/>
      <c r="DAA5" s="227"/>
      <c r="DAB5" s="227"/>
      <c r="DAC5" s="227"/>
      <c r="DAD5" s="227"/>
      <c r="DAE5" s="227"/>
      <c r="DAF5" s="227"/>
      <c r="DAG5" s="227"/>
      <c r="DAH5" s="227"/>
      <c r="DAI5" s="227"/>
      <c r="DAJ5" s="227"/>
      <c r="DAK5" s="227"/>
      <c r="DAL5" s="227"/>
      <c r="DAM5" s="227"/>
      <c r="DAN5" s="227"/>
      <c r="DAO5" s="227"/>
      <c r="DAP5" s="227"/>
      <c r="DAQ5" s="227"/>
      <c r="DAR5" s="227"/>
      <c r="DAS5" s="227"/>
      <c r="DAT5" s="227"/>
      <c r="DAU5" s="227"/>
      <c r="DAV5" s="227"/>
      <c r="DAW5" s="227"/>
      <c r="DAX5" s="227"/>
      <c r="DAY5" s="227"/>
      <c r="DAZ5" s="227"/>
      <c r="DBA5" s="227"/>
      <c r="DBB5" s="227"/>
      <c r="DBC5" s="227"/>
      <c r="DBD5" s="227"/>
      <c r="DBE5" s="227"/>
      <c r="DBF5" s="227"/>
      <c r="DBG5" s="227"/>
      <c r="DBH5" s="227"/>
      <c r="DBI5" s="227"/>
      <c r="DBJ5" s="227"/>
      <c r="DBK5" s="227"/>
      <c r="DBL5" s="227"/>
      <c r="DBM5" s="227"/>
      <c r="DBN5" s="227"/>
      <c r="DBO5" s="227"/>
      <c r="DBP5" s="227"/>
      <c r="DBQ5" s="227"/>
      <c r="DBR5" s="227"/>
      <c r="DBS5" s="227"/>
      <c r="DBT5" s="227"/>
      <c r="DBU5" s="227"/>
      <c r="DBV5" s="227"/>
      <c r="DBW5" s="227"/>
      <c r="DBX5" s="227"/>
      <c r="DBY5" s="227"/>
      <c r="DBZ5" s="227"/>
      <c r="DCA5" s="227"/>
      <c r="DCB5" s="227"/>
      <c r="DCC5" s="227"/>
      <c r="DCD5" s="227"/>
      <c r="DCE5" s="227"/>
      <c r="DCF5" s="227"/>
      <c r="DCG5" s="227"/>
      <c r="DCH5" s="227"/>
      <c r="DCI5" s="227"/>
      <c r="DCJ5" s="227"/>
      <c r="DCK5" s="227"/>
      <c r="DCL5" s="227"/>
      <c r="DCM5" s="227"/>
      <c r="DCN5" s="227"/>
      <c r="DCO5" s="227"/>
      <c r="DCP5" s="227"/>
      <c r="DCQ5" s="227"/>
      <c r="DCR5" s="227"/>
      <c r="DCS5" s="227"/>
      <c r="DCT5" s="227"/>
      <c r="DCU5" s="227"/>
      <c r="DCV5" s="227"/>
      <c r="DCW5" s="227"/>
      <c r="DCX5" s="227"/>
      <c r="DCY5" s="227"/>
      <c r="DCZ5" s="227"/>
      <c r="DDA5" s="227"/>
      <c r="DDB5" s="227"/>
      <c r="DDC5" s="227"/>
      <c r="DDD5" s="227"/>
      <c r="DDE5" s="227"/>
      <c r="DDF5" s="227"/>
      <c r="DDG5" s="227"/>
      <c r="DDH5" s="227"/>
      <c r="DDI5" s="227"/>
      <c r="DDJ5" s="227"/>
      <c r="DDK5" s="227"/>
      <c r="DDL5" s="227"/>
      <c r="DDM5" s="227"/>
      <c r="DDN5" s="227"/>
      <c r="DDO5" s="227"/>
      <c r="DDP5" s="227"/>
      <c r="DDQ5" s="227"/>
      <c r="DDR5" s="227"/>
      <c r="DDS5" s="227"/>
      <c r="DDT5" s="227"/>
      <c r="DDU5" s="227"/>
      <c r="DDV5" s="227"/>
      <c r="DDW5" s="227"/>
      <c r="DDX5" s="227"/>
      <c r="DDY5" s="227"/>
      <c r="DDZ5" s="227"/>
      <c r="DEA5" s="227"/>
      <c r="DEB5" s="227"/>
      <c r="DEC5" s="227"/>
      <c r="DED5" s="227"/>
      <c r="DEE5" s="227"/>
      <c r="DEF5" s="227"/>
      <c r="DEG5" s="227"/>
      <c r="DEH5" s="227"/>
      <c r="DEI5" s="227"/>
      <c r="DEJ5" s="227"/>
      <c r="DEK5" s="227"/>
      <c r="DEL5" s="227"/>
      <c r="DEM5" s="227"/>
      <c r="DEN5" s="227"/>
      <c r="DEO5" s="227"/>
      <c r="DEP5" s="227"/>
      <c r="DEQ5" s="227"/>
      <c r="DER5" s="227"/>
      <c r="DES5" s="227"/>
      <c r="DET5" s="227"/>
      <c r="DEU5" s="227"/>
      <c r="DEV5" s="227"/>
      <c r="DEW5" s="227"/>
      <c r="DEX5" s="227"/>
      <c r="DEY5" s="227"/>
      <c r="DEZ5" s="227"/>
      <c r="DFA5" s="227"/>
      <c r="DFB5" s="227"/>
      <c r="DFC5" s="227"/>
      <c r="DFD5" s="227"/>
      <c r="DFE5" s="227"/>
      <c r="DFF5" s="227"/>
      <c r="DFG5" s="227"/>
      <c r="DFH5" s="227"/>
      <c r="DFI5" s="227"/>
      <c r="DFJ5" s="227"/>
      <c r="DFK5" s="227"/>
      <c r="DFL5" s="227"/>
      <c r="DFM5" s="227"/>
      <c r="DFN5" s="227"/>
      <c r="DFO5" s="227"/>
      <c r="DFP5" s="227"/>
      <c r="DFQ5" s="227"/>
      <c r="DFR5" s="227"/>
      <c r="DFS5" s="227"/>
      <c r="DFT5" s="227"/>
      <c r="DFU5" s="227"/>
      <c r="DFV5" s="227"/>
      <c r="DFW5" s="227"/>
      <c r="DFX5" s="227"/>
      <c r="DFY5" s="227"/>
      <c r="DFZ5" s="227"/>
      <c r="DGA5" s="227"/>
      <c r="DGB5" s="227"/>
      <c r="DGC5" s="227"/>
      <c r="DGD5" s="227"/>
      <c r="DGE5" s="227"/>
      <c r="DGF5" s="227"/>
      <c r="DGG5" s="227"/>
      <c r="DGH5" s="227"/>
      <c r="DGI5" s="227"/>
      <c r="DGJ5" s="227"/>
      <c r="DGK5" s="227"/>
      <c r="DGL5" s="227"/>
      <c r="DGM5" s="227"/>
      <c r="DGN5" s="227"/>
      <c r="DGO5" s="227"/>
      <c r="DGP5" s="227"/>
      <c r="DGQ5" s="227"/>
      <c r="DGR5" s="227"/>
      <c r="DGS5" s="227"/>
      <c r="DGT5" s="227"/>
      <c r="DGU5" s="227"/>
      <c r="DGV5" s="227"/>
      <c r="DGW5" s="227"/>
      <c r="DGX5" s="227"/>
      <c r="DGY5" s="227"/>
      <c r="DGZ5" s="227"/>
      <c r="DHA5" s="227"/>
      <c r="DHB5" s="227"/>
      <c r="DHC5" s="227"/>
      <c r="DHD5" s="227"/>
      <c r="DHE5" s="227"/>
      <c r="DHF5" s="227"/>
      <c r="DHG5" s="227"/>
      <c r="DHH5" s="227"/>
      <c r="DHI5" s="227"/>
      <c r="DHJ5" s="227"/>
      <c r="DHK5" s="227"/>
      <c r="DHL5" s="227"/>
      <c r="DHM5" s="227"/>
      <c r="DHN5" s="227"/>
      <c r="DHO5" s="227"/>
      <c r="DHP5" s="227"/>
      <c r="DHQ5" s="227"/>
      <c r="DHR5" s="227"/>
      <c r="DHS5" s="227"/>
      <c r="DHT5" s="227"/>
      <c r="DHU5" s="227"/>
      <c r="DHV5" s="227"/>
      <c r="DHW5" s="227"/>
      <c r="DHX5" s="227"/>
      <c r="DHY5" s="227"/>
      <c r="DHZ5" s="227"/>
      <c r="DIA5" s="227"/>
      <c r="DIB5" s="227"/>
      <c r="DIC5" s="227"/>
      <c r="DID5" s="227"/>
      <c r="DIE5" s="227"/>
      <c r="DIF5" s="227"/>
      <c r="DIG5" s="227"/>
      <c r="DIH5" s="227"/>
      <c r="DII5" s="227"/>
      <c r="DIJ5" s="227"/>
      <c r="DIK5" s="227"/>
      <c r="DIL5" s="227"/>
      <c r="DIM5" s="227"/>
      <c r="DIN5" s="227"/>
      <c r="DIO5" s="227"/>
      <c r="DIP5" s="227"/>
      <c r="DIQ5" s="227"/>
      <c r="DIR5" s="227"/>
      <c r="DIS5" s="227"/>
      <c r="DIT5" s="227"/>
      <c r="DIU5" s="227"/>
      <c r="DIV5" s="227"/>
      <c r="DIW5" s="227"/>
      <c r="DIX5" s="227"/>
      <c r="DIY5" s="227"/>
      <c r="DIZ5" s="227"/>
      <c r="DJA5" s="227"/>
      <c r="DJB5" s="227"/>
      <c r="DJC5" s="227"/>
      <c r="DJD5" s="227"/>
      <c r="DJE5" s="227"/>
      <c r="DJF5" s="227"/>
      <c r="DJG5" s="227"/>
      <c r="DJH5" s="227"/>
      <c r="DJI5" s="227"/>
      <c r="DJJ5" s="227"/>
      <c r="DJK5" s="227"/>
      <c r="DJL5" s="227"/>
      <c r="DJM5" s="227"/>
      <c r="DJN5" s="227"/>
      <c r="DJO5" s="227"/>
      <c r="DJP5" s="227"/>
      <c r="DJQ5" s="227"/>
      <c r="DJR5" s="227"/>
      <c r="DJS5" s="227"/>
      <c r="DJT5" s="227"/>
      <c r="DJU5" s="227"/>
      <c r="DJV5" s="227"/>
      <c r="DJW5" s="227"/>
      <c r="DJX5" s="227"/>
      <c r="DJY5" s="227"/>
      <c r="DJZ5" s="227"/>
      <c r="DKA5" s="227"/>
      <c r="DKB5" s="227"/>
      <c r="DKC5" s="227"/>
      <c r="DKD5" s="227"/>
      <c r="DKE5" s="227"/>
      <c r="DKF5" s="227"/>
      <c r="DKG5" s="227"/>
      <c r="DKH5" s="227"/>
      <c r="DKI5" s="227"/>
      <c r="DKJ5" s="227"/>
      <c r="DKK5" s="227"/>
      <c r="DKL5" s="227"/>
      <c r="DKM5" s="227"/>
      <c r="DKN5" s="227"/>
      <c r="DKO5" s="227"/>
      <c r="DKP5" s="227"/>
      <c r="DKQ5" s="227"/>
      <c r="DKR5" s="227"/>
      <c r="DKS5" s="227"/>
      <c r="DKT5" s="227"/>
      <c r="DKU5" s="227"/>
      <c r="DKV5" s="227"/>
      <c r="DKW5" s="227"/>
      <c r="DKX5" s="227"/>
      <c r="DKY5" s="227"/>
      <c r="DKZ5" s="227"/>
      <c r="DLA5" s="227"/>
      <c r="DLB5" s="227"/>
      <c r="DLC5" s="227"/>
      <c r="DLD5" s="227"/>
      <c r="DLE5" s="227"/>
      <c r="DLF5" s="227"/>
      <c r="DLG5" s="227"/>
      <c r="DLH5" s="227"/>
      <c r="DLI5" s="227"/>
      <c r="DLJ5" s="227"/>
      <c r="DLK5" s="227"/>
      <c r="DLL5" s="227"/>
      <c r="DLM5" s="227"/>
      <c r="DLN5" s="227"/>
      <c r="DLO5" s="227"/>
      <c r="DLP5" s="227"/>
      <c r="DLQ5" s="227"/>
      <c r="DLR5" s="227"/>
      <c r="DLS5" s="227"/>
      <c r="DLT5" s="227"/>
      <c r="DLU5" s="227"/>
      <c r="DLV5" s="227"/>
      <c r="DLW5" s="227"/>
      <c r="DLX5" s="227"/>
      <c r="DLY5" s="227"/>
      <c r="DLZ5" s="227"/>
      <c r="DMA5" s="227"/>
      <c r="DMB5" s="227"/>
      <c r="DMC5" s="227"/>
      <c r="DMD5" s="227"/>
      <c r="DME5" s="227"/>
      <c r="DMF5" s="227"/>
      <c r="DMG5" s="227"/>
      <c r="DMH5" s="227"/>
      <c r="DMI5" s="227"/>
      <c r="DMJ5" s="227"/>
      <c r="DMK5" s="227"/>
      <c r="DML5" s="227"/>
      <c r="DMM5" s="227"/>
      <c r="DMN5" s="227"/>
      <c r="DMO5" s="227"/>
      <c r="DMP5" s="227"/>
      <c r="DMQ5" s="227"/>
      <c r="DMR5" s="227"/>
      <c r="DMS5" s="227"/>
      <c r="DMT5" s="227"/>
      <c r="DMU5" s="227"/>
      <c r="DMV5" s="227"/>
      <c r="DMW5" s="227"/>
      <c r="DMX5" s="227"/>
      <c r="DMY5" s="227"/>
      <c r="DMZ5" s="227"/>
      <c r="DNA5" s="227"/>
      <c r="DNB5" s="227"/>
      <c r="DNC5" s="227"/>
      <c r="DND5" s="227"/>
      <c r="DNE5" s="227"/>
      <c r="DNF5" s="227"/>
      <c r="DNG5" s="227"/>
      <c r="DNH5" s="227"/>
      <c r="DNI5" s="227"/>
      <c r="DNJ5" s="227"/>
      <c r="DNK5" s="227"/>
      <c r="DNL5" s="227"/>
      <c r="DNM5" s="227"/>
      <c r="DNN5" s="227"/>
      <c r="DNO5" s="227"/>
      <c r="DNP5" s="227"/>
      <c r="DNQ5" s="227"/>
      <c r="DNR5" s="227"/>
      <c r="DNS5" s="227"/>
      <c r="DNT5" s="227"/>
      <c r="DNU5" s="227"/>
      <c r="DNV5" s="227"/>
      <c r="DNW5" s="227"/>
      <c r="DNX5" s="227"/>
      <c r="DNY5" s="227"/>
      <c r="DNZ5" s="227"/>
      <c r="DOA5" s="227"/>
      <c r="DOB5" s="227"/>
      <c r="DOC5" s="227"/>
      <c r="DOD5" s="227"/>
      <c r="DOE5" s="227"/>
      <c r="DOF5" s="227"/>
      <c r="DOG5" s="227"/>
      <c r="DOH5" s="227"/>
      <c r="DOI5" s="227"/>
      <c r="DOJ5" s="227"/>
      <c r="DOK5" s="227"/>
      <c r="DOL5" s="227"/>
      <c r="DOM5" s="227"/>
      <c r="DON5" s="227"/>
      <c r="DOO5" s="227"/>
      <c r="DOP5" s="227"/>
      <c r="DOQ5" s="227"/>
      <c r="DOR5" s="227"/>
      <c r="DOS5" s="227"/>
      <c r="DOT5" s="227"/>
      <c r="DOU5" s="227"/>
      <c r="DOV5" s="227"/>
      <c r="DOW5" s="227"/>
      <c r="DOX5" s="227"/>
      <c r="DOY5" s="227"/>
      <c r="DOZ5" s="227"/>
      <c r="DPA5" s="227"/>
      <c r="DPB5" s="227"/>
      <c r="DPC5" s="227"/>
      <c r="DPD5" s="227"/>
      <c r="DPE5" s="227"/>
      <c r="DPF5" s="227"/>
      <c r="DPG5" s="227"/>
      <c r="DPH5" s="227"/>
      <c r="DPI5" s="227"/>
      <c r="DPJ5" s="227"/>
      <c r="DPK5" s="227"/>
      <c r="DPL5" s="227"/>
      <c r="DPM5" s="227"/>
      <c r="DPN5" s="227"/>
      <c r="DPO5" s="227"/>
      <c r="DPP5" s="227"/>
      <c r="DPQ5" s="227"/>
      <c r="DPR5" s="227"/>
      <c r="DPS5" s="227"/>
      <c r="DPT5" s="227"/>
      <c r="DPU5" s="227"/>
      <c r="DPV5" s="227"/>
      <c r="DPW5" s="227"/>
      <c r="DPX5" s="227"/>
      <c r="DPY5" s="227"/>
      <c r="DPZ5" s="227"/>
      <c r="DQA5" s="227"/>
      <c r="DQB5" s="227"/>
      <c r="DQC5" s="227"/>
      <c r="DQD5" s="227"/>
      <c r="DQE5" s="227"/>
      <c r="DQF5" s="227"/>
      <c r="DQG5" s="227"/>
      <c r="DQH5" s="227"/>
      <c r="DQI5" s="227"/>
      <c r="DQJ5" s="227"/>
      <c r="DQK5" s="227"/>
      <c r="DQL5" s="227"/>
      <c r="DQM5" s="227"/>
      <c r="DQN5" s="227"/>
      <c r="DQO5" s="227"/>
      <c r="DQP5" s="227"/>
      <c r="DQQ5" s="227"/>
      <c r="DQR5" s="227"/>
      <c r="DQS5" s="227"/>
      <c r="DQT5" s="227"/>
      <c r="DQU5" s="227"/>
      <c r="DQV5" s="227"/>
      <c r="DQW5" s="227"/>
      <c r="DQX5" s="227"/>
      <c r="DQY5" s="227"/>
      <c r="DQZ5" s="227"/>
      <c r="DRA5" s="227"/>
      <c r="DRB5" s="227"/>
      <c r="DRC5" s="227"/>
      <c r="DRD5" s="227"/>
      <c r="DRE5" s="227"/>
      <c r="DRF5" s="227"/>
      <c r="DRG5" s="227"/>
      <c r="DRH5" s="227"/>
      <c r="DRI5" s="227"/>
      <c r="DRJ5" s="227"/>
      <c r="DRK5" s="227"/>
      <c r="DRL5" s="227"/>
      <c r="DRM5" s="227"/>
      <c r="DRN5" s="227"/>
      <c r="DRO5" s="227"/>
      <c r="DRP5" s="227"/>
      <c r="DRQ5" s="227"/>
      <c r="DRR5" s="227"/>
      <c r="DRS5" s="227"/>
      <c r="DRT5" s="227"/>
      <c r="DRU5" s="227"/>
      <c r="DRV5" s="227"/>
      <c r="DRW5" s="227"/>
      <c r="DRX5" s="227"/>
      <c r="DRY5" s="227"/>
      <c r="DRZ5" s="227"/>
      <c r="DSA5" s="227"/>
      <c r="DSB5" s="227"/>
      <c r="DSC5" s="227"/>
      <c r="DSD5" s="227"/>
      <c r="DSE5" s="227"/>
      <c r="DSF5" s="227"/>
      <c r="DSG5" s="227"/>
      <c r="DSH5" s="227"/>
      <c r="DSI5" s="227"/>
      <c r="DSJ5" s="227"/>
      <c r="DSK5" s="227"/>
      <c r="DSL5" s="227"/>
      <c r="DSM5" s="227"/>
      <c r="DSN5" s="227"/>
      <c r="DSO5" s="227"/>
      <c r="DSP5" s="227"/>
      <c r="DSQ5" s="227"/>
      <c r="DSR5" s="227"/>
      <c r="DSS5" s="227"/>
      <c r="DST5" s="227"/>
      <c r="DSU5" s="227"/>
      <c r="DSV5" s="227"/>
      <c r="DSW5" s="227"/>
      <c r="DSX5" s="227"/>
      <c r="DSY5" s="227"/>
      <c r="DSZ5" s="227"/>
      <c r="DTA5" s="227"/>
      <c r="DTB5" s="227"/>
      <c r="DTC5" s="227"/>
      <c r="DTD5" s="227"/>
      <c r="DTE5" s="227"/>
      <c r="DTF5" s="227"/>
      <c r="DTG5" s="227"/>
      <c r="DTH5" s="227"/>
      <c r="DTI5" s="227"/>
      <c r="DTJ5" s="227"/>
      <c r="DTK5" s="227"/>
      <c r="DTL5" s="227"/>
      <c r="DTM5" s="227"/>
      <c r="DTN5" s="227"/>
      <c r="DTO5" s="227"/>
      <c r="DTP5" s="227"/>
      <c r="DTQ5" s="227"/>
      <c r="DTR5" s="227"/>
      <c r="DTS5" s="227"/>
      <c r="DTT5" s="227"/>
      <c r="DTU5" s="227"/>
      <c r="DTV5" s="227"/>
      <c r="DTW5" s="227"/>
      <c r="DTX5" s="227"/>
      <c r="DTY5" s="227"/>
      <c r="DTZ5" s="227"/>
      <c r="DUA5" s="227"/>
      <c r="DUB5" s="227"/>
      <c r="DUC5" s="227"/>
      <c r="DUD5" s="227"/>
      <c r="DUE5" s="227"/>
      <c r="DUF5" s="227"/>
      <c r="DUG5" s="227"/>
      <c r="DUH5" s="227"/>
      <c r="DUI5" s="227"/>
      <c r="DUJ5" s="227"/>
      <c r="DUK5" s="227"/>
      <c r="DUL5" s="227"/>
      <c r="DUM5" s="227"/>
      <c r="DUN5" s="227"/>
      <c r="DUO5" s="227"/>
      <c r="DUP5" s="227"/>
      <c r="DUQ5" s="227"/>
      <c r="DUR5" s="227"/>
      <c r="DUS5" s="227"/>
      <c r="DUT5" s="227"/>
      <c r="DUU5" s="227"/>
      <c r="DUV5" s="227"/>
      <c r="DUW5" s="227"/>
      <c r="DUX5" s="227"/>
      <c r="DUY5" s="227"/>
      <c r="DUZ5" s="227"/>
      <c r="DVA5" s="227"/>
      <c r="DVB5" s="227"/>
      <c r="DVC5" s="227"/>
      <c r="DVD5" s="227"/>
      <c r="DVE5" s="227"/>
      <c r="DVF5" s="227"/>
      <c r="DVG5" s="227"/>
      <c r="DVH5" s="227"/>
      <c r="DVI5" s="227"/>
      <c r="DVJ5" s="227"/>
      <c r="DVK5" s="227"/>
      <c r="DVL5" s="227"/>
      <c r="DVM5" s="227"/>
      <c r="DVN5" s="227"/>
      <c r="DVO5" s="227"/>
      <c r="DVP5" s="227"/>
      <c r="DVQ5" s="227"/>
      <c r="DVR5" s="227"/>
      <c r="DVS5" s="227"/>
      <c r="DVT5" s="227"/>
      <c r="DVU5" s="227"/>
      <c r="DVV5" s="227"/>
      <c r="DVW5" s="227"/>
      <c r="DVX5" s="227"/>
      <c r="DVY5" s="227"/>
      <c r="DVZ5" s="227"/>
      <c r="DWA5" s="227"/>
      <c r="DWB5" s="227"/>
      <c r="DWC5" s="227"/>
      <c r="DWD5" s="227"/>
      <c r="DWE5" s="227"/>
      <c r="DWF5" s="227"/>
      <c r="DWG5" s="227"/>
      <c r="DWH5" s="227"/>
      <c r="DWI5" s="227"/>
      <c r="DWJ5" s="227"/>
      <c r="DWK5" s="227"/>
      <c r="DWL5" s="227"/>
      <c r="DWM5" s="227"/>
      <c r="DWN5" s="227"/>
      <c r="DWO5" s="227"/>
      <c r="DWP5" s="227"/>
      <c r="DWQ5" s="227"/>
      <c r="DWR5" s="227"/>
      <c r="DWS5" s="227"/>
      <c r="DWT5" s="227"/>
      <c r="DWU5" s="227"/>
      <c r="DWV5" s="227"/>
      <c r="DWW5" s="227"/>
      <c r="DWX5" s="227"/>
      <c r="DWY5" s="227"/>
      <c r="DWZ5" s="227"/>
      <c r="DXA5" s="227"/>
      <c r="DXB5" s="227"/>
      <c r="DXC5" s="227"/>
      <c r="DXD5" s="227"/>
      <c r="DXE5" s="227"/>
      <c r="DXF5" s="227"/>
      <c r="DXG5" s="227"/>
      <c r="DXH5" s="227"/>
      <c r="DXI5" s="227"/>
      <c r="DXJ5" s="227"/>
      <c r="DXK5" s="227"/>
      <c r="DXL5" s="227"/>
      <c r="DXM5" s="227"/>
      <c r="DXN5" s="227"/>
      <c r="DXO5" s="227"/>
      <c r="DXP5" s="227"/>
      <c r="DXQ5" s="227"/>
      <c r="DXR5" s="227"/>
      <c r="DXS5" s="227"/>
      <c r="DXT5" s="227"/>
      <c r="DXU5" s="227"/>
      <c r="DXV5" s="227"/>
      <c r="DXW5" s="227"/>
      <c r="DXX5" s="227"/>
      <c r="DXY5" s="227"/>
      <c r="DXZ5" s="227"/>
      <c r="DYA5" s="227"/>
      <c r="DYB5" s="227"/>
      <c r="DYC5" s="227"/>
      <c r="DYD5" s="227"/>
      <c r="DYE5" s="227"/>
      <c r="DYF5" s="227"/>
      <c r="DYG5" s="227"/>
      <c r="DYH5" s="227"/>
      <c r="DYI5" s="227"/>
      <c r="DYJ5" s="227"/>
      <c r="DYK5" s="227"/>
      <c r="DYL5" s="227"/>
      <c r="DYM5" s="227"/>
      <c r="DYN5" s="227"/>
      <c r="DYO5" s="227"/>
      <c r="DYP5" s="227"/>
      <c r="DYQ5" s="227"/>
      <c r="DYR5" s="227"/>
      <c r="DYS5" s="227"/>
      <c r="DYT5" s="227"/>
      <c r="DYU5" s="227"/>
      <c r="DYV5" s="227"/>
      <c r="DYW5" s="227"/>
      <c r="DYX5" s="227"/>
      <c r="DYY5" s="227"/>
      <c r="DYZ5" s="227"/>
      <c r="DZA5" s="227"/>
      <c r="DZB5" s="227"/>
      <c r="DZC5" s="227"/>
      <c r="DZD5" s="227"/>
      <c r="DZE5" s="227"/>
      <c r="DZF5" s="227"/>
      <c r="DZG5" s="227"/>
      <c r="DZH5" s="227"/>
      <c r="DZI5" s="227"/>
      <c r="DZJ5" s="227"/>
      <c r="DZK5" s="227"/>
      <c r="DZL5" s="227"/>
      <c r="DZM5" s="227"/>
      <c r="DZN5" s="227"/>
      <c r="DZO5" s="227"/>
      <c r="DZP5" s="227"/>
      <c r="DZQ5" s="227"/>
      <c r="DZR5" s="227"/>
      <c r="DZS5" s="227"/>
      <c r="DZT5" s="227"/>
      <c r="DZU5" s="227"/>
      <c r="DZV5" s="227"/>
      <c r="DZW5" s="227"/>
      <c r="DZX5" s="227"/>
      <c r="DZY5" s="227"/>
      <c r="DZZ5" s="227"/>
      <c r="EAA5" s="227"/>
      <c r="EAB5" s="227"/>
      <c r="EAC5" s="227"/>
      <c r="EAD5" s="227"/>
      <c r="EAE5" s="227"/>
      <c r="EAF5" s="227"/>
      <c r="EAG5" s="227"/>
      <c r="EAH5" s="227"/>
      <c r="EAI5" s="227"/>
      <c r="EAJ5" s="227"/>
      <c r="EAK5" s="227"/>
      <c r="EAL5" s="227"/>
      <c r="EAM5" s="227"/>
      <c r="EAN5" s="227"/>
      <c r="EAO5" s="227"/>
      <c r="EAP5" s="227"/>
      <c r="EAQ5" s="227"/>
      <c r="EAR5" s="227"/>
      <c r="EAS5" s="227"/>
      <c r="EAT5" s="227"/>
      <c r="EAU5" s="227"/>
      <c r="EAV5" s="227"/>
      <c r="EAW5" s="227"/>
      <c r="EAX5" s="227"/>
      <c r="EAY5" s="227"/>
      <c r="EAZ5" s="227"/>
      <c r="EBA5" s="227"/>
      <c r="EBB5" s="227"/>
      <c r="EBC5" s="227"/>
      <c r="EBD5" s="227"/>
      <c r="EBE5" s="227"/>
      <c r="EBF5" s="227"/>
      <c r="EBG5" s="227"/>
      <c r="EBH5" s="227"/>
      <c r="EBI5" s="227"/>
      <c r="EBJ5" s="227"/>
      <c r="EBK5" s="227"/>
      <c r="EBL5" s="227"/>
      <c r="EBM5" s="227"/>
      <c r="EBN5" s="227"/>
      <c r="EBO5" s="227"/>
      <c r="EBP5" s="227"/>
      <c r="EBQ5" s="227"/>
      <c r="EBR5" s="227"/>
      <c r="EBS5" s="227"/>
      <c r="EBT5" s="227"/>
      <c r="EBU5" s="227"/>
      <c r="EBV5" s="227"/>
      <c r="EBW5" s="227"/>
      <c r="EBX5" s="227"/>
      <c r="EBY5" s="227"/>
      <c r="EBZ5" s="227"/>
      <c r="ECA5" s="227"/>
      <c r="ECB5" s="227"/>
      <c r="ECC5" s="227"/>
      <c r="ECD5" s="227"/>
      <c r="ECE5" s="227"/>
      <c r="ECF5" s="227"/>
      <c r="ECG5" s="227"/>
      <c r="ECH5" s="227"/>
      <c r="ECI5" s="227"/>
      <c r="ECJ5" s="227"/>
      <c r="ECK5" s="227"/>
      <c r="ECL5" s="227"/>
      <c r="ECM5" s="227"/>
      <c r="ECN5" s="227"/>
      <c r="ECO5" s="227"/>
      <c r="ECP5" s="227"/>
      <c r="ECQ5" s="227"/>
      <c r="ECR5" s="227"/>
      <c r="ECS5" s="227"/>
      <c r="ECT5" s="227"/>
      <c r="ECU5" s="227"/>
      <c r="ECV5" s="227"/>
      <c r="ECW5" s="227"/>
      <c r="ECX5" s="227"/>
      <c r="ECY5" s="227"/>
      <c r="ECZ5" s="227"/>
      <c r="EDA5" s="227"/>
      <c r="EDB5" s="227"/>
      <c r="EDC5" s="227"/>
      <c r="EDD5" s="227"/>
      <c r="EDE5" s="227"/>
      <c r="EDF5" s="227"/>
      <c r="EDG5" s="227"/>
      <c r="EDH5" s="227"/>
      <c r="EDI5" s="227"/>
      <c r="EDJ5" s="227"/>
      <c r="EDK5" s="227"/>
      <c r="EDL5" s="227"/>
      <c r="EDM5" s="227"/>
      <c r="EDN5" s="227"/>
      <c r="EDO5" s="227"/>
      <c r="EDP5" s="227"/>
      <c r="EDQ5" s="227"/>
      <c r="EDR5" s="227"/>
      <c r="EDS5" s="227"/>
      <c r="EDT5" s="227"/>
      <c r="EDU5" s="227"/>
      <c r="EDV5" s="227"/>
      <c r="EDW5" s="227"/>
      <c r="EDX5" s="227"/>
      <c r="EDY5" s="227"/>
      <c r="EDZ5" s="227"/>
      <c r="EEA5" s="227"/>
      <c r="EEB5" s="227"/>
      <c r="EEC5" s="227"/>
      <c r="EED5" s="227"/>
      <c r="EEE5" s="227"/>
      <c r="EEF5" s="227"/>
      <c r="EEG5" s="227"/>
      <c r="EEH5" s="227"/>
      <c r="EEI5" s="227"/>
      <c r="EEJ5" s="227"/>
      <c r="EEK5" s="227"/>
      <c r="EEL5" s="227"/>
      <c r="EEM5" s="227"/>
      <c r="EEN5" s="227"/>
      <c r="EEO5" s="227"/>
      <c r="EEP5" s="227"/>
      <c r="EEQ5" s="227"/>
      <c r="EER5" s="227"/>
      <c r="EES5" s="227"/>
      <c r="EET5" s="227"/>
      <c r="EEU5" s="227"/>
      <c r="EEV5" s="227"/>
      <c r="EEW5" s="227"/>
      <c r="EEX5" s="227"/>
      <c r="EEY5" s="227"/>
      <c r="EEZ5" s="227"/>
      <c r="EFA5" s="227"/>
      <c r="EFB5" s="227"/>
      <c r="EFC5" s="227"/>
      <c r="EFD5" s="227"/>
      <c r="EFE5" s="227"/>
      <c r="EFF5" s="227"/>
      <c r="EFG5" s="227"/>
      <c r="EFH5" s="227"/>
      <c r="EFI5" s="227"/>
      <c r="EFJ5" s="227"/>
      <c r="EFK5" s="227"/>
      <c r="EFL5" s="227"/>
      <c r="EFM5" s="227"/>
      <c r="EFN5" s="227"/>
      <c r="EFO5" s="227"/>
      <c r="EFP5" s="227"/>
      <c r="EFQ5" s="227"/>
      <c r="EFR5" s="227"/>
      <c r="EFS5" s="227"/>
      <c r="EFT5" s="227"/>
      <c r="EFU5" s="227"/>
      <c r="EFV5" s="227"/>
      <c r="EFW5" s="227"/>
      <c r="EFX5" s="227"/>
      <c r="EFY5" s="227"/>
      <c r="EFZ5" s="227"/>
      <c r="EGA5" s="227"/>
      <c r="EGB5" s="227"/>
      <c r="EGC5" s="227"/>
      <c r="EGD5" s="227"/>
      <c r="EGE5" s="227"/>
      <c r="EGF5" s="227"/>
      <c r="EGG5" s="227"/>
      <c r="EGH5" s="227"/>
      <c r="EGI5" s="227"/>
      <c r="EGJ5" s="227"/>
      <c r="EGK5" s="227"/>
      <c r="EGL5" s="227"/>
      <c r="EGM5" s="227"/>
      <c r="EGN5" s="227"/>
      <c r="EGO5" s="227"/>
      <c r="EGP5" s="227"/>
      <c r="EGQ5" s="227"/>
      <c r="EGR5" s="227"/>
      <c r="EGS5" s="227"/>
      <c r="EGT5" s="227"/>
      <c r="EGU5" s="227"/>
      <c r="EGV5" s="227"/>
      <c r="EGW5" s="227"/>
      <c r="EGX5" s="227"/>
      <c r="EGY5" s="227"/>
      <c r="EGZ5" s="227"/>
      <c r="EHA5" s="227"/>
      <c r="EHB5" s="227"/>
      <c r="EHC5" s="227"/>
      <c r="EHD5" s="227"/>
      <c r="EHE5" s="227"/>
      <c r="EHF5" s="227"/>
      <c r="EHG5" s="227"/>
      <c r="EHH5" s="227"/>
      <c r="EHI5" s="227"/>
      <c r="EHJ5" s="227"/>
      <c r="EHK5" s="227"/>
      <c r="EHL5" s="227"/>
      <c r="EHM5" s="227"/>
      <c r="EHN5" s="227"/>
      <c r="EHO5" s="227"/>
      <c r="EHP5" s="227"/>
      <c r="EHQ5" s="227"/>
      <c r="EHR5" s="227"/>
      <c r="EHS5" s="227"/>
      <c r="EHT5" s="227"/>
      <c r="EHU5" s="227"/>
      <c r="EHV5" s="227"/>
      <c r="EHW5" s="227"/>
      <c r="EHX5" s="227"/>
      <c r="EHY5" s="227"/>
      <c r="EHZ5" s="227"/>
      <c r="EIA5" s="227"/>
      <c r="EIB5" s="227"/>
      <c r="EIC5" s="227"/>
      <c r="EID5" s="227"/>
      <c r="EIE5" s="227"/>
      <c r="EIF5" s="227"/>
      <c r="EIG5" s="227"/>
      <c r="EIH5" s="227"/>
      <c r="EII5" s="227"/>
      <c r="EIJ5" s="227"/>
      <c r="EIK5" s="227"/>
      <c r="EIL5" s="227"/>
      <c r="EIM5" s="227"/>
      <c r="EIN5" s="227"/>
      <c r="EIO5" s="227"/>
      <c r="EIP5" s="227"/>
      <c r="EIQ5" s="227"/>
      <c r="EIR5" s="227"/>
      <c r="EIS5" s="227"/>
      <c r="EIT5" s="227"/>
      <c r="EIU5" s="227"/>
      <c r="EIV5" s="227"/>
      <c r="EIW5" s="227"/>
      <c r="EIX5" s="227"/>
      <c r="EIY5" s="227"/>
      <c r="EIZ5" s="227"/>
      <c r="EJA5" s="227"/>
      <c r="EJB5" s="227"/>
      <c r="EJC5" s="227"/>
      <c r="EJD5" s="227"/>
      <c r="EJE5" s="227"/>
      <c r="EJF5" s="227"/>
      <c r="EJG5" s="227"/>
      <c r="EJH5" s="227"/>
      <c r="EJI5" s="227"/>
      <c r="EJJ5" s="227"/>
      <c r="EJK5" s="227"/>
      <c r="EJL5" s="227"/>
      <c r="EJM5" s="227"/>
      <c r="EJN5" s="227"/>
      <c r="EJO5" s="227"/>
      <c r="EJP5" s="227"/>
      <c r="EJQ5" s="227"/>
      <c r="EJR5" s="227"/>
      <c r="EJS5" s="227"/>
      <c r="EJT5" s="227"/>
      <c r="EJU5" s="227"/>
      <c r="EJV5" s="227"/>
      <c r="EJW5" s="227"/>
      <c r="EJX5" s="227"/>
      <c r="EJY5" s="227"/>
      <c r="EJZ5" s="227"/>
      <c r="EKA5" s="227"/>
      <c r="EKB5" s="227"/>
      <c r="EKC5" s="227"/>
      <c r="EKD5" s="227"/>
      <c r="EKE5" s="227"/>
      <c r="EKF5" s="227"/>
      <c r="EKG5" s="227"/>
      <c r="EKH5" s="227"/>
      <c r="EKI5" s="227"/>
      <c r="EKJ5" s="227"/>
      <c r="EKK5" s="227"/>
      <c r="EKL5" s="227"/>
      <c r="EKM5" s="227"/>
      <c r="EKN5" s="227"/>
      <c r="EKO5" s="227"/>
      <c r="EKP5" s="227"/>
      <c r="EKQ5" s="227"/>
      <c r="EKR5" s="227"/>
      <c r="EKS5" s="227"/>
      <c r="EKT5" s="227"/>
      <c r="EKU5" s="227"/>
      <c r="EKV5" s="227"/>
      <c r="EKW5" s="227"/>
      <c r="EKX5" s="227"/>
      <c r="EKY5" s="227"/>
      <c r="EKZ5" s="227"/>
      <c r="ELA5" s="227"/>
      <c r="ELB5" s="227"/>
      <c r="ELC5" s="227"/>
      <c r="ELD5" s="227"/>
      <c r="ELE5" s="227"/>
      <c r="ELF5" s="227"/>
      <c r="ELG5" s="227"/>
      <c r="ELH5" s="227"/>
      <c r="ELI5" s="227"/>
      <c r="ELJ5" s="227"/>
      <c r="ELK5" s="227"/>
      <c r="ELL5" s="227"/>
      <c r="ELM5" s="227"/>
      <c r="ELN5" s="227"/>
      <c r="ELO5" s="227"/>
      <c r="ELP5" s="227"/>
      <c r="ELQ5" s="227"/>
      <c r="ELR5" s="227"/>
      <c r="ELS5" s="227"/>
      <c r="ELT5" s="227"/>
      <c r="ELU5" s="227"/>
      <c r="ELV5" s="227"/>
      <c r="ELW5" s="227"/>
      <c r="ELX5" s="227"/>
      <c r="ELY5" s="227"/>
      <c r="ELZ5" s="227"/>
      <c r="EMA5" s="227"/>
      <c r="EMB5" s="227"/>
      <c r="EMC5" s="227"/>
      <c r="EMD5" s="227"/>
      <c r="EME5" s="227"/>
      <c r="EMF5" s="227"/>
      <c r="EMG5" s="227"/>
      <c r="EMH5" s="227"/>
      <c r="EMI5" s="227"/>
      <c r="EMJ5" s="227"/>
      <c r="EMK5" s="227"/>
      <c r="EML5" s="227"/>
      <c r="EMM5" s="227"/>
      <c r="EMN5" s="227"/>
      <c r="EMO5" s="227"/>
      <c r="EMP5" s="227"/>
      <c r="EMQ5" s="227"/>
      <c r="EMR5" s="227"/>
      <c r="EMS5" s="227"/>
      <c r="EMT5" s="227"/>
      <c r="EMU5" s="227"/>
      <c r="EMV5" s="227"/>
      <c r="EMW5" s="227"/>
      <c r="EMX5" s="227"/>
      <c r="EMY5" s="227"/>
      <c r="EMZ5" s="227"/>
      <c r="ENA5" s="227"/>
      <c r="ENB5" s="227"/>
      <c r="ENC5" s="227"/>
      <c r="END5" s="227"/>
      <c r="ENE5" s="227"/>
      <c r="ENF5" s="227"/>
      <c r="ENG5" s="227"/>
      <c r="ENH5" s="227"/>
      <c r="ENI5" s="227"/>
      <c r="ENJ5" s="227"/>
      <c r="ENK5" s="227"/>
      <c r="ENL5" s="227"/>
      <c r="ENM5" s="227"/>
      <c r="ENN5" s="227"/>
      <c r="ENO5" s="227"/>
      <c r="ENP5" s="227"/>
      <c r="ENQ5" s="227"/>
      <c r="ENR5" s="227"/>
      <c r="ENS5" s="227"/>
      <c r="ENT5" s="227"/>
      <c r="ENU5" s="227"/>
      <c r="ENV5" s="227"/>
      <c r="ENW5" s="227"/>
      <c r="ENX5" s="227"/>
      <c r="ENY5" s="227"/>
      <c r="ENZ5" s="227"/>
      <c r="EOA5" s="227"/>
      <c r="EOB5" s="227"/>
      <c r="EOC5" s="227"/>
      <c r="EOD5" s="227"/>
      <c r="EOE5" s="227"/>
      <c r="EOF5" s="227"/>
      <c r="EOG5" s="227"/>
      <c r="EOH5" s="227"/>
      <c r="EOI5" s="227"/>
      <c r="EOJ5" s="227"/>
      <c r="EOK5" s="227"/>
      <c r="EOL5" s="227"/>
      <c r="EOM5" s="227"/>
      <c r="EON5" s="227"/>
      <c r="EOO5" s="227"/>
      <c r="EOP5" s="227"/>
      <c r="EOQ5" s="227"/>
      <c r="EOR5" s="227"/>
      <c r="EOS5" s="227"/>
      <c r="EOT5" s="227"/>
      <c r="EOU5" s="227"/>
      <c r="EOV5" s="227"/>
      <c r="EOW5" s="227"/>
      <c r="EOX5" s="227"/>
      <c r="EOY5" s="227"/>
      <c r="EOZ5" s="227"/>
      <c r="EPA5" s="227"/>
      <c r="EPB5" s="227"/>
      <c r="EPC5" s="227"/>
      <c r="EPD5" s="227"/>
      <c r="EPE5" s="227"/>
      <c r="EPF5" s="227"/>
      <c r="EPG5" s="227"/>
      <c r="EPH5" s="227"/>
      <c r="EPI5" s="227"/>
      <c r="EPJ5" s="227"/>
      <c r="EPK5" s="227"/>
      <c r="EPL5" s="227"/>
      <c r="EPM5" s="227"/>
      <c r="EPN5" s="227"/>
      <c r="EPO5" s="227"/>
      <c r="EPP5" s="227"/>
      <c r="EPQ5" s="227"/>
      <c r="EPR5" s="227"/>
      <c r="EPS5" s="227"/>
      <c r="EPT5" s="227"/>
      <c r="EPU5" s="227"/>
      <c r="EPV5" s="227"/>
      <c r="EPW5" s="227"/>
      <c r="EPX5" s="227"/>
      <c r="EPY5" s="227"/>
      <c r="EPZ5" s="227"/>
      <c r="EQA5" s="227"/>
      <c r="EQB5" s="227"/>
      <c r="EQC5" s="227"/>
      <c r="EQD5" s="227"/>
      <c r="EQE5" s="227"/>
      <c r="EQF5" s="227"/>
      <c r="EQG5" s="227"/>
      <c r="EQH5" s="227"/>
      <c r="EQI5" s="227"/>
      <c r="EQJ5" s="227"/>
      <c r="EQK5" s="227"/>
      <c r="EQL5" s="227"/>
      <c r="EQM5" s="227"/>
      <c r="EQN5" s="227"/>
      <c r="EQO5" s="227"/>
      <c r="EQP5" s="227"/>
      <c r="EQQ5" s="227"/>
      <c r="EQR5" s="227"/>
      <c r="EQS5" s="227"/>
      <c r="EQT5" s="227"/>
      <c r="EQU5" s="227"/>
      <c r="EQV5" s="227"/>
      <c r="EQW5" s="227"/>
      <c r="EQX5" s="227"/>
      <c r="EQY5" s="227"/>
      <c r="EQZ5" s="227"/>
      <c r="ERA5" s="227"/>
      <c r="ERB5" s="227"/>
      <c r="ERC5" s="227"/>
      <c r="ERD5" s="227"/>
      <c r="ERE5" s="227"/>
      <c r="ERF5" s="227"/>
      <c r="ERG5" s="227"/>
      <c r="ERH5" s="227"/>
      <c r="ERI5" s="227"/>
      <c r="ERJ5" s="227"/>
      <c r="ERK5" s="227"/>
      <c r="ERL5" s="227"/>
      <c r="ERM5" s="227"/>
      <c r="ERN5" s="227"/>
      <c r="ERO5" s="227"/>
      <c r="ERP5" s="227"/>
      <c r="ERQ5" s="227"/>
      <c r="ERR5" s="227"/>
      <c r="ERS5" s="227"/>
      <c r="ERT5" s="227"/>
      <c r="ERU5" s="227"/>
      <c r="ERV5" s="227"/>
      <c r="ERW5" s="227"/>
      <c r="ERX5" s="227"/>
      <c r="ERY5" s="227"/>
      <c r="ERZ5" s="227"/>
      <c r="ESA5" s="227"/>
      <c r="ESB5" s="227"/>
      <c r="ESC5" s="227"/>
      <c r="ESD5" s="227"/>
      <c r="ESE5" s="227"/>
      <c r="ESF5" s="227"/>
      <c r="ESG5" s="227"/>
      <c r="ESH5" s="227"/>
      <c r="ESI5" s="227"/>
      <c r="ESJ5" s="227"/>
      <c r="ESK5" s="227"/>
      <c r="ESL5" s="227"/>
      <c r="ESM5" s="227"/>
      <c r="ESN5" s="227"/>
      <c r="ESO5" s="227"/>
      <c r="ESP5" s="227"/>
      <c r="ESQ5" s="227"/>
      <c r="ESR5" s="227"/>
      <c r="ESS5" s="227"/>
      <c r="EST5" s="227"/>
      <c r="ESU5" s="227"/>
      <c r="ESV5" s="227"/>
      <c r="ESW5" s="227"/>
      <c r="ESX5" s="227"/>
      <c r="ESY5" s="227"/>
      <c r="ESZ5" s="227"/>
      <c r="ETA5" s="227"/>
      <c r="ETB5" s="227"/>
      <c r="ETC5" s="227"/>
      <c r="ETD5" s="227"/>
      <c r="ETE5" s="227"/>
      <c r="ETF5" s="227"/>
      <c r="ETG5" s="227"/>
      <c r="ETH5" s="227"/>
      <c r="ETI5" s="227"/>
      <c r="ETJ5" s="227"/>
      <c r="ETK5" s="227"/>
      <c r="ETL5" s="227"/>
      <c r="ETM5" s="227"/>
      <c r="ETN5" s="227"/>
      <c r="ETO5" s="227"/>
      <c r="ETP5" s="227"/>
      <c r="ETQ5" s="227"/>
      <c r="ETR5" s="227"/>
      <c r="ETS5" s="227"/>
      <c r="ETT5" s="227"/>
      <c r="ETU5" s="227"/>
      <c r="ETV5" s="227"/>
      <c r="ETW5" s="227"/>
      <c r="ETX5" s="227"/>
      <c r="ETY5" s="227"/>
      <c r="ETZ5" s="227"/>
      <c r="EUA5" s="227"/>
      <c r="EUB5" s="227"/>
      <c r="EUC5" s="227"/>
      <c r="EUD5" s="227"/>
      <c r="EUE5" s="227"/>
      <c r="EUF5" s="227"/>
      <c r="EUG5" s="227"/>
      <c r="EUH5" s="227"/>
      <c r="EUI5" s="227"/>
      <c r="EUJ5" s="227"/>
      <c r="EUK5" s="227"/>
      <c r="EUL5" s="227"/>
      <c r="EUM5" s="227"/>
      <c r="EUN5" s="227"/>
      <c r="EUO5" s="227"/>
      <c r="EUP5" s="227"/>
      <c r="EUQ5" s="227"/>
      <c r="EUR5" s="227"/>
      <c r="EUS5" s="227"/>
      <c r="EUT5" s="227"/>
      <c r="EUU5" s="227"/>
      <c r="EUV5" s="227"/>
      <c r="EUW5" s="227"/>
      <c r="EUX5" s="227"/>
      <c r="EUY5" s="227"/>
      <c r="EUZ5" s="227"/>
      <c r="EVA5" s="227"/>
      <c r="EVB5" s="227"/>
      <c r="EVC5" s="227"/>
      <c r="EVD5" s="227"/>
      <c r="EVE5" s="227"/>
      <c r="EVF5" s="227"/>
      <c r="EVG5" s="227"/>
      <c r="EVH5" s="227"/>
      <c r="EVI5" s="227"/>
      <c r="EVJ5" s="227"/>
      <c r="EVK5" s="227"/>
      <c r="EVL5" s="227"/>
      <c r="EVM5" s="227"/>
      <c r="EVN5" s="227"/>
      <c r="EVO5" s="227"/>
      <c r="EVP5" s="227"/>
      <c r="EVQ5" s="227"/>
      <c r="EVR5" s="227"/>
      <c r="EVS5" s="227"/>
      <c r="EVT5" s="227"/>
      <c r="EVU5" s="227"/>
      <c r="EVV5" s="227"/>
      <c r="EVW5" s="227"/>
      <c r="EVX5" s="227"/>
      <c r="EVY5" s="227"/>
      <c r="EVZ5" s="227"/>
      <c r="EWA5" s="227"/>
      <c r="EWB5" s="227"/>
      <c r="EWC5" s="227"/>
      <c r="EWD5" s="227"/>
      <c r="EWE5" s="227"/>
      <c r="EWF5" s="227"/>
      <c r="EWG5" s="227"/>
      <c r="EWH5" s="227"/>
      <c r="EWI5" s="227"/>
      <c r="EWJ5" s="227"/>
      <c r="EWK5" s="227"/>
      <c r="EWL5" s="227"/>
      <c r="EWM5" s="227"/>
      <c r="EWN5" s="227"/>
      <c r="EWO5" s="227"/>
      <c r="EWP5" s="227"/>
      <c r="EWQ5" s="227"/>
      <c r="EWR5" s="227"/>
      <c r="EWS5" s="227"/>
      <c r="EWT5" s="227"/>
      <c r="EWU5" s="227"/>
      <c r="EWV5" s="227"/>
      <c r="EWW5" s="227"/>
      <c r="EWX5" s="227"/>
      <c r="EWY5" s="227"/>
      <c r="EWZ5" s="227"/>
      <c r="EXA5" s="227"/>
      <c r="EXB5" s="227"/>
      <c r="EXC5" s="227"/>
      <c r="EXD5" s="227"/>
      <c r="EXE5" s="227"/>
      <c r="EXF5" s="227"/>
      <c r="EXG5" s="227"/>
      <c r="EXH5" s="227"/>
      <c r="EXI5" s="227"/>
      <c r="EXJ5" s="227"/>
      <c r="EXK5" s="227"/>
      <c r="EXL5" s="227"/>
      <c r="EXM5" s="227"/>
      <c r="EXN5" s="227"/>
      <c r="EXO5" s="227"/>
      <c r="EXP5" s="227"/>
      <c r="EXQ5" s="227"/>
      <c r="EXR5" s="227"/>
      <c r="EXS5" s="227"/>
      <c r="EXT5" s="227"/>
      <c r="EXU5" s="227"/>
      <c r="EXV5" s="227"/>
      <c r="EXW5" s="227"/>
      <c r="EXX5" s="227"/>
      <c r="EXY5" s="227"/>
      <c r="EXZ5" s="227"/>
      <c r="EYA5" s="227"/>
      <c r="EYB5" s="227"/>
      <c r="EYC5" s="227"/>
      <c r="EYD5" s="227"/>
      <c r="EYE5" s="227"/>
      <c r="EYF5" s="227"/>
      <c r="EYG5" s="227"/>
      <c r="EYH5" s="227"/>
      <c r="EYI5" s="227"/>
      <c r="EYJ5" s="227"/>
      <c r="EYK5" s="227"/>
      <c r="EYL5" s="227"/>
      <c r="EYM5" s="227"/>
      <c r="EYN5" s="227"/>
      <c r="EYO5" s="227"/>
      <c r="EYP5" s="227"/>
      <c r="EYQ5" s="227"/>
      <c r="EYR5" s="227"/>
      <c r="EYS5" s="227"/>
      <c r="EYT5" s="227"/>
      <c r="EYU5" s="227"/>
      <c r="EYV5" s="227"/>
      <c r="EYW5" s="227"/>
      <c r="EYX5" s="227"/>
      <c r="EYY5" s="227"/>
      <c r="EYZ5" s="227"/>
      <c r="EZA5" s="227"/>
      <c r="EZB5" s="227"/>
      <c r="EZC5" s="227"/>
      <c r="EZD5" s="227"/>
      <c r="EZE5" s="227"/>
      <c r="EZF5" s="227"/>
      <c r="EZG5" s="227"/>
      <c r="EZH5" s="227"/>
      <c r="EZI5" s="227"/>
      <c r="EZJ5" s="227"/>
      <c r="EZK5" s="227"/>
      <c r="EZL5" s="227"/>
      <c r="EZM5" s="227"/>
      <c r="EZN5" s="227"/>
      <c r="EZO5" s="227"/>
      <c r="EZP5" s="227"/>
      <c r="EZQ5" s="227"/>
      <c r="EZR5" s="227"/>
      <c r="EZS5" s="227"/>
      <c r="EZT5" s="227"/>
      <c r="EZU5" s="227"/>
      <c r="EZV5" s="227"/>
      <c r="EZW5" s="227"/>
      <c r="EZX5" s="227"/>
      <c r="EZY5" s="227"/>
      <c r="EZZ5" s="227"/>
      <c r="FAA5" s="227"/>
      <c r="FAB5" s="227"/>
      <c r="FAC5" s="227"/>
      <c r="FAD5" s="227"/>
      <c r="FAE5" s="227"/>
      <c r="FAF5" s="227"/>
      <c r="FAG5" s="227"/>
      <c r="FAH5" s="227"/>
      <c r="FAI5" s="227"/>
      <c r="FAJ5" s="227"/>
      <c r="FAK5" s="227"/>
      <c r="FAL5" s="227"/>
      <c r="FAM5" s="227"/>
      <c r="FAN5" s="227"/>
      <c r="FAO5" s="227"/>
      <c r="FAP5" s="227"/>
      <c r="FAQ5" s="227"/>
      <c r="FAR5" s="227"/>
      <c r="FAS5" s="227"/>
      <c r="FAT5" s="227"/>
      <c r="FAU5" s="227"/>
      <c r="FAV5" s="227"/>
      <c r="FAW5" s="227"/>
      <c r="FAX5" s="227"/>
      <c r="FAY5" s="227"/>
      <c r="FAZ5" s="227"/>
      <c r="FBA5" s="227"/>
      <c r="FBB5" s="227"/>
      <c r="FBC5" s="227"/>
      <c r="FBD5" s="227"/>
      <c r="FBE5" s="227"/>
      <c r="FBF5" s="227"/>
      <c r="FBG5" s="227"/>
      <c r="FBH5" s="227"/>
      <c r="FBI5" s="227"/>
      <c r="FBJ5" s="227"/>
      <c r="FBK5" s="227"/>
      <c r="FBL5" s="227"/>
      <c r="FBM5" s="227"/>
      <c r="FBN5" s="227"/>
      <c r="FBO5" s="227"/>
      <c r="FBP5" s="227"/>
      <c r="FBQ5" s="227"/>
      <c r="FBR5" s="227"/>
      <c r="FBS5" s="227"/>
      <c r="FBT5" s="227"/>
      <c r="FBU5" s="227"/>
      <c r="FBV5" s="227"/>
      <c r="FBW5" s="227"/>
      <c r="FBX5" s="227"/>
      <c r="FBY5" s="227"/>
      <c r="FBZ5" s="227"/>
      <c r="FCA5" s="227"/>
      <c r="FCB5" s="227"/>
      <c r="FCC5" s="227"/>
      <c r="FCD5" s="227"/>
      <c r="FCE5" s="227"/>
      <c r="FCF5" s="227"/>
      <c r="FCG5" s="227"/>
      <c r="FCH5" s="227"/>
      <c r="FCI5" s="227"/>
      <c r="FCJ5" s="227"/>
      <c r="FCK5" s="227"/>
      <c r="FCL5" s="227"/>
      <c r="FCM5" s="227"/>
      <c r="FCN5" s="227"/>
      <c r="FCO5" s="227"/>
      <c r="FCP5" s="227"/>
      <c r="FCQ5" s="227"/>
      <c r="FCR5" s="227"/>
      <c r="FCS5" s="227"/>
      <c r="FCT5" s="227"/>
      <c r="FCU5" s="227"/>
      <c r="FCV5" s="227"/>
      <c r="FCW5" s="227"/>
      <c r="FCX5" s="227"/>
      <c r="FCY5" s="227"/>
      <c r="FCZ5" s="227"/>
      <c r="FDA5" s="227"/>
      <c r="FDB5" s="227"/>
      <c r="FDC5" s="227"/>
      <c r="FDD5" s="227"/>
      <c r="FDE5" s="227"/>
      <c r="FDF5" s="227"/>
      <c r="FDG5" s="227"/>
      <c r="FDH5" s="227"/>
      <c r="FDI5" s="227"/>
      <c r="FDJ5" s="227"/>
      <c r="FDK5" s="227"/>
      <c r="FDL5" s="227"/>
      <c r="FDM5" s="227"/>
      <c r="FDN5" s="227"/>
      <c r="FDO5" s="227"/>
      <c r="FDP5" s="227"/>
      <c r="FDQ5" s="227"/>
      <c r="FDR5" s="227"/>
      <c r="FDS5" s="227"/>
      <c r="FDT5" s="227"/>
      <c r="FDU5" s="227"/>
      <c r="FDV5" s="227"/>
      <c r="FDW5" s="227"/>
      <c r="FDX5" s="227"/>
      <c r="FDY5" s="227"/>
      <c r="FDZ5" s="227"/>
      <c r="FEA5" s="227"/>
      <c r="FEB5" s="227"/>
      <c r="FEC5" s="227"/>
      <c r="FED5" s="227"/>
      <c r="FEE5" s="227"/>
      <c r="FEF5" s="227"/>
      <c r="FEG5" s="227"/>
      <c r="FEH5" s="227"/>
      <c r="FEI5" s="227"/>
      <c r="FEJ5" s="227"/>
      <c r="FEK5" s="227"/>
      <c r="FEL5" s="227"/>
      <c r="FEM5" s="227"/>
      <c r="FEN5" s="227"/>
      <c r="FEO5" s="227"/>
      <c r="FEP5" s="227"/>
      <c r="FEQ5" s="227"/>
      <c r="FER5" s="227"/>
      <c r="FES5" s="227"/>
      <c r="FET5" s="227"/>
      <c r="FEU5" s="227"/>
      <c r="FEV5" s="227"/>
      <c r="FEW5" s="227"/>
      <c r="FEX5" s="227"/>
      <c r="FEY5" s="227"/>
      <c r="FEZ5" s="227"/>
      <c r="FFA5" s="227"/>
      <c r="FFB5" s="227"/>
      <c r="FFC5" s="227"/>
      <c r="FFD5" s="227"/>
      <c r="FFE5" s="227"/>
      <c r="FFF5" s="227"/>
      <c r="FFG5" s="227"/>
      <c r="FFH5" s="227"/>
      <c r="FFI5" s="227"/>
      <c r="FFJ5" s="227"/>
      <c r="FFK5" s="227"/>
      <c r="FFL5" s="227"/>
      <c r="FFM5" s="227"/>
      <c r="FFN5" s="227"/>
      <c r="FFO5" s="227"/>
      <c r="FFP5" s="227"/>
      <c r="FFQ5" s="227"/>
      <c r="FFR5" s="227"/>
      <c r="FFS5" s="227"/>
      <c r="FFT5" s="227"/>
      <c r="FFU5" s="227"/>
      <c r="FFV5" s="227"/>
      <c r="FFW5" s="227"/>
      <c r="FFX5" s="227"/>
      <c r="FFY5" s="227"/>
      <c r="FFZ5" s="227"/>
      <c r="FGA5" s="227"/>
      <c r="FGB5" s="227"/>
      <c r="FGC5" s="227"/>
      <c r="FGD5" s="227"/>
      <c r="FGE5" s="227"/>
      <c r="FGF5" s="227"/>
      <c r="FGG5" s="227"/>
      <c r="FGH5" s="227"/>
      <c r="FGI5" s="227"/>
      <c r="FGJ5" s="227"/>
      <c r="FGK5" s="227"/>
      <c r="FGL5" s="227"/>
      <c r="FGM5" s="227"/>
      <c r="FGN5" s="227"/>
      <c r="FGO5" s="227"/>
      <c r="FGP5" s="227"/>
      <c r="FGQ5" s="227"/>
      <c r="FGR5" s="227"/>
      <c r="FGS5" s="227"/>
      <c r="FGT5" s="227"/>
      <c r="FGU5" s="227"/>
      <c r="FGV5" s="227"/>
      <c r="FGW5" s="227"/>
      <c r="FGX5" s="227"/>
      <c r="FGY5" s="227"/>
      <c r="FGZ5" s="227"/>
      <c r="FHA5" s="227"/>
      <c r="FHB5" s="227"/>
      <c r="FHC5" s="227"/>
      <c r="FHD5" s="227"/>
      <c r="FHE5" s="227"/>
      <c r="FHF5" s="227"/>
      <c r="FHG5" s="227"/>
      <c r="FHH5" s="227"/>
      <c r="FHI5" s="227"/>
      <c r="FHJ5" s="227"/>
      <c r="FHK5" s="227"/>
      <c r="FHL5" s="227"/>
      <c r="FHM5" s="227"/>
      <c r="FHN5" s="227"/>
      <c r="FHO5" s="227"/>
      <c r="FHP5" s="227"/>
      <c r="FHQ5" s="227"/>
      <c r="FHR5" s="227"/>
      <c r="FHS5" s="227"/>
      <c r="FHT5" s="227"/>
      <c r="FHU5" s="227"/>
      <c r="FHV5" s="227"/>
      <c r="FHW5" s="227"/>
      <c r="FHX5" s="227"/>
      <c r="FHY5" s="227"/>
      <c r="FHZ5" s="227"/>
      <c r="FIA5" s="227"/>
      <c r="FIB5" s="227"/>
      <c r="FIC5" s="227"/>
      <c r="FID5" s="227"/>
      <c r="FIE5" s="227"/>
      <c r="FIF5" s="227"/>
      <c r="FIG5" s="227"/>
      <c r="FIH5" s="227"/>
      <c r="FII5" s="227"/>
      <c r="FIJ5" s="227"/>
      <c r="FIK5" s="227"/>
      <c r="FIL5" s="227"/>
      <c r="FIM5" s="227"/>
      <c r="FIN5" s="227"/>
      <c r="FIO5" s="227"/>
      <c r="FIP5" s="227"/>
      <c r="FIQ5" s="227"/>
      <c r="FIR5" s="227"/>
      <c r="FIS5" s="227"/>
      <c r="FIT5" s="227"/>
      <c r="FIU5" s="227"/>
      <c r="FIV5" s="227"/>
      <c r="FIW5" s="227"/>
      <c r="FIX5" s="227"/>
      <c r="FIY5" s="227"/>
      <c r="FIZ5" s="227"/>
      <c r="FJA5" s="227"/>
      <c r="FJB5" s="227"/>
      <c r="FJC5" s="227"/>
      <c r="FJD5" s="227"/>
      <c r="FJE5" s="227"/>
      <c r="FJF5" s="227"/>
      <c r="FJG5" s="227"/>
      <c r="FJH5" s="227"/>
      <c r="FJI5" s="227"/>
      <c r="FJJ5" s="227"/>
      <c r="FJK5" s="227"/>
      <c r="FJL5" s="227"/>
      <c r="FJM5" s="227"/>
      <c r="FJN5" s="227"/>
      <c r="FJO5" s="227"/>
      <c r="FJP5" s="227"/>
      <c r="FJQ5" s="227"/>
      <c r="FJR5" s="227"/>
      <c r="FJS5" s="227"/>
      <c r="FJT5" s="227"/>
      <c r="FJU5" s="227"/>
      <c r="FJV5" s="227"/>
      <c r="FJW5" s="227"/>
      <c r="FJX5" s="227"/>
      <c r="FJY5" s="227"/>
      <c r="FJZ5" s="227"/>
      <c r="FKA5" s="227"/>
      <c r="FKB5" s="227"/>
      <c r="FKC5" s="227"/>
      <c r="FKD5" s="227"/>
      <c r="FKE5" s="227"/>
      <c r="FKF5" s="227"/>
      <c r="FKG5" s="227"/>
      <c r="FKH5" s="227"/>
      <c r="FKI5" s="227"/>
      <c r="FKJ5" s="227"/>
      <c r="FKK5" s="227"/>
      <c r="FKL5" s="227"/>
      <c r="FKM5" s="227"/>
      <c r="FKN5" s="227"/>
      <c r="FKO5" s="227"/>
      <c r="FKP5" s="227"/>
      <c r="FKQ5" s="227"/>
      <c r="FKR5" s="227"/>
      <c r="FKS5" s="227"/>
      <c r="FKT5" s="227"/>
      <c r="FKU5" s="227"/>
      <c r="FKV5" s="227"/>
      <c r="FKW5" s="227"/>
      <c r="FKX5" s="227"/>
      <c r="FKY5" s="227"/>
      <c r="FKZ5" s="227"/>
      <c r="FLA5" s="227"/>
      <c r="FLB5" s="227"/>
      <c r="FLC5" s="227"/>
      <c r="FLD5" s="227"/>
      <c r="FLE5" s="227"/>
      <c r="FLF5" s="227"/>
      <c r="FLG5" s="227"/>
      <c r="FLH5" s="227"/>
      <c r="FLI5" s="227"/>
      <c r="FLJ5" s="227"/>
      <c r="FLK5" s="227"/>
      <c r="FLL5" s="227"/>
      <c r="FLM5" s="227"/>
      <c r="FLN5" s="227"/>
      <c r="FLO5" s="227"/>
      <c r="FLP5" s="227"/>
      <c r="FLQ5" s="227"/>
      <c r="FLR5" s="227"/>
      <c r="FLS5" s="227"/>
      <c r="FLT5" s="227"/>
      <c r="FLU5" s="227"/>
      <c r="FLV5" s="227"/>
      <c r="FLW5" s="227"/>
      <c r="FLX5" s="227"/>
      <c r="FLY5" s="227"/>
      <c r="FLZ5" s="227"/>
      <c r="FMA5" s="227"/>
      <c r="FMB5" s="227"/>
      <c r="FMC5" s="227"/>
      <c r="FMD5" s="227"/>
      <c r="FME5" s="227"/>
      <c r="FMF5" s="227"/>
      <c r="FMG5" s="227"/>
      <c r="FMH5" s="227"/>
      <c r="FMI5" s="227"/>
      <c r="FMJ5" s="227"/>
      <c r="FMK5" s="227"/>
      <c r="FML5" s="227"/>
      <c r="FMM5" s="227"/>
      <c r="FMN5" s="227"/>
      <c r="FMO5" s="227"/>
      <c r="FMP5" s="227"/>
      <c r="FMQ5" s="227"/>
      <c r="FMR5" s="227"/>
      <c r="FMS5" s="227"/>
      <c r="FMT5" s="227"/>
      <c r="FMU5" s="227"/>
      <c r="FMV5" s="227"/>
      <c r="FMW5" s="227"/>
      <c r="FMX5" s="227"/>
      <c r="FMY5" s="227"/>
      <c r="FMZ5" s="227"/>
      <c r="FNA5" s="227"/>
      <c r="FNB5" s="227"/>
      <c r="FNC5" s="227"/>
      <c r="FND5" s="227"/>
      <c r="FNE5" s="227"/>
      <c r="FNF5" s="227"/>
      <c r="FNG5" s="227"/>
      <c r="FNH5" s="227"/>
      <c r="FNI5" s="227"/>
      <c r="FNJ5" s="227"/>
      <c r="FNK5" s="227"/>
      <c r="FNL5" s="227"/>
      <c r="FNM5" s="227"/>
      <c r="FNN5" s="227"/>
      <c r="FNO5" s="227"/>
      <c r="FNP5" s="227"/>
      <c r="FNQ5" s="227"/>
      <c r="FNR5" s="227"/>
      <c r="FNS5" s="227"/>
      <c r="FNT5" s="227"/>
      <c r="FNU5" s="227"/>
      <c r="FNV5" s="227"/>
      <c r="FNW5" s="227"/>
      <c r="FNX5" s="227"/>
      <c r="FNY5" s="227"/>
      <c r="FNZ5" s="227"/>
      <c r="FOA5" s="227"/>
      <c r="FOB5" s="227"/>
      <c r="FOC5" s="227"/>
      <c r="FOD5" s="227"/>
      <c r="FOE5" s="227"/>
      <c r="FOF5" s="227"/>
      <c r="FOG5" s="227"/>
      <c r="FOH5" s="227"/>
      <c r="FOI5" s="227"/>
      <c r="FOJ5" s="227"/>
      <c r="FOK5" s="227"/>
      <c r="FOL5" s="227"/>
      <c r="FOM5" s="227"/>
      <c r="FON5" s="227"/>
      <c r="FOO5" s="227"/>
      <c r="FOP5" s="227"/>
      <c r="FOQ5" s="227"/>
      <c r="FOR5" s="227"/>
      <c r="FOS5" s="227"/>
      <c r="FOT5" s="227"/>
      <c r="FOU5" s="227"/>
      <c r="FOV5" s="227"/>
      <c r="FOW5" s="227"/>
      <c r="FOX5" s="227"/>
      <c r="FOY5" s="227"/>
      <c r="FOZ5" s="227"/>
      <c r="FPA5" s="227"/>
      <c r="FPB5" s="227"/>
      <c r="FPC5" s="227"/>
      <c r="FPD5" s="227"/>
      <c r="FPE5" s="227"/>
      <c r="FPF5" s="227"/>
      <c r="FPG5" s="227"/>
      <c r="FPH5" s="227"/>
      <c r="FPI5" s="227"/>
      <c r="FPJ5" s="227"/>
      <c r="FPK5" s="227"/>
      <c r="FPL5" s="227"/>
      <c r="FPM5" s="227"/>
      <c r="FPN5" s="227"/>
      <c r="FPO5" s="227"/>
      <c r="FPP5" s="227"/>
      <c r="FPQ5" s="227"/>
      <c r="FPR5" s="227"/>
      <c r="FPS5" s="227"/>
      <c r="FPT5" s="227"/>
      <c r="FPU5" s="227"/>
      <c r="FPV5" s="227"/>
      <c r="FPW5" s="227"/>
      <c r="FPX5" s="227"/>
      <c r="FPY5" s="227"/>
      <c r="FPZ5" s="227"/>
      <c r="FQA5" s="227"/>
      <c r="FQB5" s="227"/>
      <c r="FQC5" s="227"/>
      <c r="FQD5" s="227"/>
      <c r="FQE5" s="227"/>
      <c r="FQF5" s="227"/>
      <c r="FQG5" s="227"/>
      <c r="FQH5" s="227"/>
      <c r="FQI5" s="227"/>
      <c r="FQJ5" s="227"/>
      <c r="FQK5" s="227"/>
      <c r="FQL5" s="227"/>
      <c r="FQM5" s="227"/>
      <c r="FQN5" s="227"/>
      <c r="FQO5" s="227"/>
      <c r="FQP5" s="227"/>
      <c r="FQQ5" s="227"/>
      <c r="FQR5" s="227"/>
      <c r="FQS5" s="227"/>
      <c r="FQT5" s="227"/>
      <c r="FQU5" s="227"/>
      <c r="FQV5" s="227"/>
      <c r="FQW5" s="227"/>
      <c r="FQX5" s="227"/>
      <c r="FQY5" s="227"/>
      <c r="FQZ5" s="227"/>
      <c r="FRA5" s="227"/>
      <c r="FRB5" s="227"/>
      <c r="FRC5" s="227"/>
      <c r="FRD5" s="227"/>
      <c r="FRE5" s="227"/>
      <c r="FRF5" s="227"/>
      <c r="FRG5" s="227"/>
      <c r="FRH5" s="227"/>
      <c r="FRI5" s="227"/>
      <c r="FRJ5" s="227"/>
      <c r="FRK5" s="227"/>
      <c r="FRL5" s="227"/>
      <c r="FRM5" s="227"/>
      <c r="FRN5" s="227"/>
      <c r="FRO5" s="227"/>
      <c r="FRP5" s="227"/>
      <c r="FRQ5" s="227"/>
      <c r="FRR5" s="227"/>
      <c r="FRS5" s="227"/>
      <c r="FRT5" s="227"/>
      <c r="FRU5" s="227"/>
      <c r="FRV5" s="227"/>
      <c r="FRW5" s="227"/>
      <c r="FRX5" s="227"/>
      <c r="FRY5" s="227"/>
      <c r="FRZ5" s="227"/>
      <c r="FSA5" s="227"/>
      <c r="FSB5" s="227"/>
      <c r="FSC5" s="227"/>
      <c r="FSD5" s="227"/>
      <c r="FSE5" s="227"/>
      <c r="FSF5" s="227"/>
      <c r="FSG5" s="227"/>
      <c r="FSH5" s="227"/>
      <c r="FSI5" s="227"/>
      <c r="FSJ5" s="227"/>
      <c r="FSK5" s="227"/>
      <c r="FSL5" s="227"/>
      <c r="FSM5" s="227"/>
      <c r="FSN5" s="227"/>
      <c r="FSO5" s="227"/>
      <c r="FSP5" s="227"/>
      <c r="FSQ5" s="227"/>
      <c r="FSR5" s="227"/>
      <c r="FSS5" s="227"/>
      <c r="FST5" s="227"/>
      <c r="FSU5" s="227"/>
      <c r="FSV5" s="227"/>
      <c r="FSW5" s="227"/>
      <c r="FSX5" s="227"/>
      <c r="FSY5" s="227"/>
      <c r="FSZ5" s="227"/>
      <c r="FTA5" s="227"/>
      <c r="FTB5" s="227"/>
      <c r="FTC5" s="227"/>
      <c r="FTD5" s="227"/>
      <c r="FTE5" s="227"/>
      <c r="FTF5" s="227"/>
      <c r="FTG5" s="227"/>
      <c r="FTH5" s="227"/>
      <c r="FTI5" s="227"/>
      <c r="FTJ5" s="227"/>
      <c r="FTK5" s="227"/>
      <c r="FTL5" s="227"/>
      <c r="FTM5" s="227"/>
      <c r="FTN5" s="227"/>
      <c r="FTO5" s="227"/>
      <c r="FTP5" s="227"/>
      <c r="FTQ5" s="227"/>
      <c r="FTR5" s="227"/>
      <c r="FTS5" s="227"/>
      <c r="FTT5" s="227"/>
      <c r="FTU5" s="227"/>
      <c r="FTV5" s="227"/>
      <c r="FTW5" s="227"/>
      <c r="FTX5" s="227"/>
      <c r="FTY5" s="227"/>
      <c r="FTZ5" s="227"/>
      <c r="FUA5" s="227"/>
      <c r="FUB5" s="227"/>
      <c r="FUC5" s="227"/>
      <c r="FUD5" s="227"/>
      <c r="FUE5" s="227"/>
      <c r="FUF5" s="227"/>
      <c r="FUG5" s="227"/>
      <c r="FUH5" s="227"/>
      <c r="FUI5" s="227"/>
      <c r="FUJ5" s="227"/>
      <c r="FUK5" s="227"/>
      <c r="FUL5" s="227"/>
      <c r="FUM5" s="227"/>
      <c r="FUN5" s="227"/>
      <c r="FUO5" s="227"/>
      <c r="FUP5" s="227"/>
      <c r="FUQ5" s="227"/>
      <c r="FUR5" s="227"/>
      <c r="FUS5" s="227"/>
      <c r="FUT5" s="227"/>
      <c r="FUU5" s="227"/>
      <c r="FUV5" s="227"/>
      <c r="FUW5" s="227"/>
      <c r="FUX5" s="227"/>
      <c r="FUY5" s="227"/>
      <c r="FUZ5" s="227"/>
      <c r="FVA5" s="227"/>
      <c r="FVB5" s="227"/>
      <c r="FVC5" s="227"/>
      <c r="FVD5" s="227"/>
      <c r="FVE5" s="227"/>
      <c r="FVF5" s="227"/>
      <c r="FVG5" s="227"/>
      <c r="FVH5" s="227"/>
      <c r="FVI5" s="227"/>
      <c r="FVJ5" s="227"/>
      <c r="FVK5" s="227"/>
      <c r="FVL5" s="227"/>
      <c r="FVM5" s="227"/>
      <c r="FVN5" s="227"/>
      <c r="FVO5" s="227"/>
      <c r="FVP5" s="227"/>
      <c r="FVQ5" s="227"/>
      <c r="FVR5" s="227"/>
      <c r="FVS5" s="227"/>
      <c r="FVT5" s="227"/>
      <c r="FVU5" s="227"/>
      <c r="FVV5" s="227"/>
      <c r="FVW5" s="227"/>
      <c r="FVX5" s="227"/>
      <c r="FVY5" s="227"/>
      <c r="FVZ5" s="227"/>
      <c r="FWA5" s="227"/>
      <c r="FWB5" s="227"/>
      <c r="FWC5" s="227"/>
      <c r="FWD5" s="227"/>
      <c r="FWE5" s="227"/>
      <c r="FWF5" s="227"/>
      <c r="FWG5" s="227"/>
      <c r="FWH5" s="227"/>
      <c r="FWI5" s="227"/>
      <c r="FWJ5" s="227"/>
      <c r="FWK5" s="227"/>
      <c r="FWL5" s="227"/>
      <c r="FWM5" s="227"/>
      <c r="FWN5" s="227"/>
      <c r="FWO5" s="227"/>
      <c r="FWP5" s="227"/>
      <c r="FWQ5" s="227"/>
      <c r="FWR5" s="227"/>
      <c r="FWS5" s="227"/>
      <c r="FWT5" s="227"/>
      <c r="FWU5" s="227"/>
      <c r="FWV5" s="227"/>
      <c r="FWW5" s="227"/>
      <c r="FWX5" s="227"/>
      <c r="FWY5" s="227"/>
      <c r="FWZ5" s="227"/>
      <c r="FXA5" s="227"/>
      <c r="FXB5" s="227"/>
      <c r="FXC5" s="227"/>
      <c r="FXD5" s="227"/>
      <c r="FXE5" s="227"/>
      <c r="FXF5" s="227"/>
      <c r="FXG5" s="227"/>
      <c r="FXH5" s="227"/>
      <c r="FXI5" s="227"/>
      <c r="FXJ5" s="227"/>
      <c r="FXK5" s="227"/>
      <c r="FXL5" s="227"/>
      <c r="FXM5" s="227"/>
      <c r="FXN5" s="227"/>
      <c r="FXO5" s="227"/>
      <c r="FXP5" s="227"/>
      <c r="FXQ5" s="227"/>
      <c r="FXR5" s="227"/>
      <c r="FXS5" s="227"/>
      <c r="FXT5" s="227"/>
      <c r="FXU5" s="227"/>
      <c r="FXV5" s="227"/>
      <c r="FXW5" s="227"/>
      <c r="FXX5" s="227"/>
      <c r="FXY5" s="227"/>
      <c r="FXZ5" s="227"/>
      <c r="FYA5" s="227"/>
      <c r="FYB5" s="227"/>
      <c r="FYC5" s="227"/>
      <c r="FYD5" s="227"/>
      <c r="FYE5" s="227"/>
      <c r="FYF5" s="227"/>
      <c r="FYG5" s="227"/>
      <c r="FYH5" s="227"/>
      <c r="FYI5" s="227"/>
      <c r="FYJ5" s="227"/>
      <c r="FYK5" s="227"/>
      <c r="FYL5" s="227"/>
      <c r="FYM5" s="227"/>
      <c r="FYN5" s="227"/>
      <c r="FYO5" s="227"/>
      <c r="FYP5" s="227"/>
      <c r="FYQ5" s="227"/>
      <c r="FYR5" s="227"/>
      <c r="FYS5" s="227"/>
      <c r="FYT5" s="227"/>
      <c r="FYU5" s="227"/>
      <c r="FYV5" s="227"/>
      <c r="FYW5" s="227"/>
      <c r="FYX5" s="227"/>
      <c r="FYY5" s="227"/>
      <c r="FYZ5" s="227"/>
      <c r="FZA5" s="227"/>
      <c r="FZB5" s="227"/>
      <c r="FZC5" s="227"/>
      <c r="FZD5" s="227"/>
      <c r="FZE5" s="227"/>
      <c r="FZF5" s="227"/>
      <c r="FZG5" s="227"/>
      <c r="FZH5" s="227"/>
      <c r="FZI5" s="227"/>
      <c r="FZJ5" s="227"/>
      <c r="FZK5" s="227"/>
      <c r="FZL5" s="227"/>
      <c r="FZM5" s="227"/>
      <c r="FZN5" s="227"/>
      <c r="FZO5" s="227"/>
      <c r="FZP5" s="227"/>
      <c r="FZQ5" s="227"/>
      <c r="FZR5" s="227"/>
      <c r="FZS5" s="227"/>
      <c r="FZT5" s="227"/>
      <c r="FZU5" s="227"/>
      <c r="FZV5" s="227"/>
      <c r="FZW5" s="227"/>
      <c r="FZX5" s="227"/>
      <c r="FZY5" s="227"/>
      <c r="FZZ5" s="227"/>
      <c r="GAA5" s="227"/>
      <c r="GAB5" s="227"/>
      <c r="GAC5" s="227"/>
      <c r="GAD5" s="227"/>
      <c r="GAE5" s="227"/>
      <c r="GAF5" s="227"/>
      <c r="GAG5" s="227"/>
      <c r="GAH5" s="227"/>
      <c r="GAI5" s="227"/>
      <c r="GAJ5" s="227"/>
      <c r="GAK5" s="227"/>
      <c r="GAL5" s="227"/>
      <c r="GAM5" s="227"/>
      <c r="GAN5" s="227"/>
      <c r="GAO5" s="227"/>
      <c r="GAP5" s="227"/>
      <c r="GAQ5" s="227"/>
      <c r="GAR5" s="227"/>
      <c r="GAS5" s="227"/>
      <c r="GAT5" s="227"/>
      <c r="GAU5" s="227"/>
      <c r="GAV5" s="227"/>
      <c r="GAW5" s="227"/>
      <c r="GAX5" s="227"/>
      <c r="GAY5" s="227"/>
      <c r="GAZ5" s="227"/>
      <c r="GBA5" s="227"/>
      <c r="GBB5" s="227"/>
      <c r="GBC5" s="227"/>
      <c r="GBD5" s="227"/>
      <c r="GBE5" s="227"/>
      <c r="GBF5" s="227"/>
      <c r="GBG5" s="227"/>
      <c r="GBH5" s="227"/>
      <c r="GBI5" s="227"/>
      <c r="GBJ5" s="227"/>
      <c r="GBK5" s="227"/>
      <c r="GBL5" s="227"/>
      <c r="GBM5" s="227"/>
      <c r="GBN5" s="227"/>
      <c r="GBO5" s="227"/>
      <c r="GBP5" s="227"/>
      <c r="GBQ5" s="227"/>
      <c r="GBR5" s="227"/>
      <c r="GBS5" s="227"/>
      <c r="GBT5" s="227"/>
      <c r="GBU5" s="227"/>
      <c r="GBV5" s="227"/>
      <c r="GBW5" s="227"/>
      <c r="GBX5" s="227"/>
      <c r="GBY5" s="227"/>
      <c r="GBZ5" s="227"/>
      <c r="GCA5" s="227"/>
      <c r="GCB5" s="227"/>
      <c r="GCC5" s="227"/>
      <c r="GCD5" s="227"/>
      <c r="GCE5" s="227"/>
      <c r="GCF5" s="227"/>
      <c r="GCG5" s="227"/>
      <c r="GCH5" s="227"/>
      <c r="GCI5" s="227"/>
      <c r="GCJ5" s="227"/>
      <c r="GCK5" s="227"/>
      <c r="GCL5" s="227"/>
      <c r="GCM5" s="227"/>
      <c r="GCN5" s="227"/>
      <c r="GCO5" s="227"/>
      <c r="GCP5" s="227"/>
      <c r="GCQ5" s="227"/>
      <c r="GCR5" s="227"/>
      <c r="GCS5" s="227"/>
      <c r="GCT5" s="227"/>
      <c r="GCU5" s="227"/>
      <c r="GCV5" s="227"/>
      <c r="GCW5" s="227"/>
      <c r="GCX5" s="227"/>
      <c r="GCY5" s="227"/>
      <c r="GCZ5" s="227"/>
      <c r="GDA5" s="227"/>
      <c r="GDB5" s="227"/>
      <c r="GDC5" s="227"/>
      <c r="GDD5" s="227"/>
      <c r="GDE5" s="227"/>
      <c r="GDF5" s="227"/>
      <c r="GDG5" s="227"/>
      <c r="GDH5" s="227"/>
      <c r="GDI5" s="227"/>
      <c r="GDJ5" s="227"/>
      <c r="GDK5" s="227"/>
      <c r="GDL5" s="227"/>
      <c r="GDM5" s="227"/>
      <c r="GDN5" s="227"/>
      <c r="GDO5" s="227"/>
      <c r="GDP5" s="227"/>
      <c r="GDQ5" s="227"/>
      <c r="GDR5" s="227"/>
      <c r="GDS5" s="227"/>
      <c r="GDT5" s="227"/>
      <c r="GDU5" s="227"/>
      <c r="GDV5" s="227"/>
      <c r="GDW5" s="227"/>
      <c r="GDX5" s="227"/>
      <c r="GDY5" s="227"/>
      <c r="GDZ5" s="227"/>
      <c r="GEA5" s="227"/>
      <c r="GEB5" s="227"/>
      <c r="GEC5" s="227"/>
      <c r="GED5" s="227"/>
      <c r="GEE5" s="227"/>
      <c r="GEF5" s="227"/>
      <c r="GEG5" s="227"/>
      <c r="GEH5" s="227"/>
      <c r="GEI5" s="227"/>
      <c r="GEJ5" s="227"/>
      <c r="GEK5" s="227"/>
      <c r="GEL5" s="227"/>
      <c r="GEM5" s="227"/>
      <c r="GEN5" s="227"/>
      <c r="GEO5" s="227"/>
      <c r="GEP5" s="227"/>
      <c r="GEQ5" s="227"/>
      <c r="GER5" s="227"/>
      <c r="GES5" s="227"/>
      <c r="GET5" s="227"/>
      <c r="GEU5" s="227"/>
      <c r="GEV5" s="227"/>
      <c r="GEW5" s="227"/>
      <c r="GEX5" s="227"/>
      <c r="GEY5" s="227"/>
      <c r="GEZ5" s="227"/>
      <c r="GFA5" s="227"/>
      <c r="GFB5" s="227"/>
      <c r="GFC5" s="227"/>
      <c r="GFD5" s="227"/>
      <c r="GFE5" s="227"/>
      <c r="GFF5" s="227"/>
      <c r="GFG5" s="227"/>
      <c r="GFH5" s="227"/>
      <c r="GFI5" s="227"/>
      <c r="GFJ5" s="227"/>
      <c r="GFK5" s="227"/>
      <c r="GFL5" s="227"/>
      <c r="GFM5" s="227"/>
      <c r="GFN5" s="227"/>
      <c r="GFO5" s="227"/>
      <c r="GFP5" s="227"/>
      <c r="GFQ5" s="227"/>
      <c r="GFR5" s="227"/>
      <c r="GFS5" s="227"/>
      <c r="GFT5" s="227"/>
      <c r="GFU5" s="227"/>
      <c r="GFV5" s="227"/>
      <c r="GFW5" s="227"/>
      <c r="GFX5" s="227"/>
      <c r="GFY5" s="227"/>
      <c r="GFZ5" s="227"/>
      <c r="GGA5" s="227"/>
      <c r="GGB5" s="227"/>
      <c r="GGC5" s="227"/>
      <c r="GGD5" s="227"/>
      <c r="GGE5" s="227"/>
      <c r="GGF5" s="227"/>
      <c r="GGG5" s="227"/>
      <c r="GGH5" s="227"/>
      <c r="GGI5" s="227"/>
      <c r="GGJ5" s="227"/>
      <c r="GGK5" s="227"/>
      <c r="GGL5" s="227"/>
      <c r="GGM5" s="227"/>
      <c r="GGN5" s="227"/>
      <c r="GGO5" s="227"/>
      <c r="GGP5" s="227"/>
      <c r="GGQ5" s="227"/>
      <c r="GGR5" s="227"/>
      <c r="GGS5" s="227"/>
      <c r="GGT5" s="227"/>
      <c r="GGU5" s="227"/>
      <c r="GGV5" s="227"/>
      <c r="GGW5" s="227"/>
      <c r="GGX5" s="227"/>
      <c r="GGY5" s="227"/>
      <c r="GGZ5" s="227"/>
      <c r="GHA5" s="227"/>
      <c r="GHB5" s="227"/>
      <c r="GHC5" s="227"/>
      <c r="GHD5" s="227"/>
      <c r="GHE5" s="227"/>
      <c r="GHF5" s="227"/>
      <c r="GHG5" s="227"/>
      <c r="GHH5" s="227"/>
      <c r="GHI5" s="227"/>
      <c r="GHJ5" s="227"/>
      <c r="GHK5" s="227"/>
      <c r="GHL5" s="227"/>
      <c r="GHM5" s="227"/>
      <c r="GHN5" s="227"/>
      <c r="GHO5" s="227"/>
      <c r="GHP5" s="227"/>
      <c r="GHQ5" s="227"/>
      <c r="GHR5" s="227"/>
      <c r="GHS5" s="227"/>
      <c r="GHT5" s="227"/>
      <c r="GHU5" s="227"/>
      <c r="GHV5" s="227"/>
      <c r="GHW5" s="227"/>
      <c r="GHX5" s="227"/>
      <c r="GHY5" s="227"/>
      <c r="GHZ5" s="227"/>
      <c r="GIA5" s="227"/>
      <c r="GIB5" s="227"/>
      <c r="GIC5" s="227"/>
      <c r="GID5" s="227"/>
      <c r="GIE5" s="227"/>
      <c r="GIF5" s="227"/>
      <c r="GIG5" s="227"/>
      <c r="GIH5" s="227"/>
      <c r="GII5" s="227"/>
      <c r="GIJ5" s="227"/>
      <c r="GIK5" s="227"/>
      <c r="GIL5" s="227"/>
      <c r="GIM5" s="227"/>
      <c r="GIN5" s="227"/>
      <c r="GIO5" s="227"/>
      <c r="GIP5" s="227"/>
      <c r="GIQ5" s="227"/>
      <c r="GIR5" s="227"/>
      <c r="GIS5" s="227"/>
      <c r="GIT5" s="227"/>
      <c r="GIU5" s="227"/>
      <c r="GIV5" s="227"/>
      <c r="GIW5" s="227"/>
      <c r="GIX5" s="227"/>
      <c r="GIY5" s="227"/>
      <c r="GIZ5" s="227"/>
      <c r="GJA5" s="227"/>
      <c r="GJB5" s="227"/>
      <c r="GJC5" s="227"/>
      <c r="GJD5" s="227"/>
      <c r="GJE5" s="227"/>
      <c r="GJF5" s="227"/>
      <c r="GJG5" s="227"/>
      <c r="GJH5" s="227"/>
      <c r="GJI5" s="227"/>
      <c r="GJJ5" s="227"/>
      <c r="GJK5" s="227"/>
      <c r="GJL5" s="227"/>
      <c r="GJM5" s="227"/>
      <c r="GJN5" s="227"/>
      <c r="GJO5" s="227"/>
      <c r="GJP5" s="227"/>
      <c r="GJQ5" s="227"/>
      <c r="GJR5" s="227"/>
      <c r="GJS5" s="227"/>
      <c r="GJT5" s="227"/>
      <c r="GJU5" s="227"/>
      <c r="GJV5" s="227"/>
      <c r="GJW5" s="227"/>
      <c r="GJX5" s="227"/>
      <c r="GJY5" s="227"/>
      <c r="GJZ5" s="227"/>
      <c r="GKA5" s="227"/>
      <c r="GKB5" s="227"/>
      <c r="GKC5" s="227"/>
      <c r="GKD5" s="227"/>
      <c r="GKE5" s="227"/>
      <c r="GKF5" s="227"/>
      <c r="GKG5" s="227"/>
      <c r="GKH5" s="227"/>
      <c r="GKI5" s="227"/>
      <c r="GKJ5" s="227"/>
      <c r="GKK5" s="227"/>
      <c r="GKL5" s="227"/>
      <c r="GKM5" s="227"/>
      <c r="GKN5" s="227"/>
      <c r="GKO5" s="227"/>
      <c r="GKP5" s="227"/>
      <c r="GKQ5" s="227"/>
      <c r="GKR5" s="227"/>
      <c r="GKS5" s="227"/>
      <c r="GKT5" s="227"/>
      <c r="GKU5" s="227"/>
      <c r="GKV5" s="227"/>
      <c r="GKW5" s="227"/>
      <c r="GKX5" s="227"/>
      <c r="GKY5" s="227"/>
      <c r="GKZ5" s="227"/>
      <c r="GLA5" s="227"/>
      <c r="GLB5" s="227"/>
      <c r="GLC5" s="227"/>
      <c r="GLD5" s="227"/>
      <c r="GLE5" s="227"/>
      <c r="GLF5" s="227"/>
      <c r="GLG5" s="227"/>
      <c r="GLH5" s="227"/>
      <c r="GLI5" s="227"/>
      <c r="GLJ5" s="227"/>
      <c r="GLK5" s="227"/>
      <c r="GLL5" s="227"/>
      <c r="GLM5" s="227"/>
      <c r="GLN5" s="227"/>
      <c r="GLO5" s="227"/>
      <c r="GLP5" s="227"/>
      <c r="GLQ5" s="227"/>
      <c r="GLR5" s="227"/>
      <c r="GLS5" s="227"/>
      <c r="GLT5" s="227"/>
      <c r="GLU5" s="227"/>
      <c r="GLV5" s="227"/>
      <c r="GLW5" s="227"/>
      <c r="GLX5" s="227"/>
      <c r="GLY5" s="227"/>
      <c r="GLZ5" s="227"/>
      <c r="GMA5" s="227"/>
      <c r="GMB5" s="227"/>
      <c r="GMC5" s="227"/>
      <c r="GMD5" s="227"/>
      <c r="GME5" s="227"/>
      <c r="GMF5" s="227"/>
      <c r="GMG5" s="227"/>
      <c r="GMH5" s="227"/>
      <c r="GMI5" s="227"/>
      <c r="GMJ5" s="227"/>
      <c r="GMK5" s="227"/>
      <c r="GML5" s="227"/>
      <c r="GMM5" s="227"/>
      <c r="GMN5" s="227"/>
      <c r="GMO5" s="227"/>
      <c r="GMP5" s="227"/>
      <c r="GMQ5" s="227"/>
      <c r="GMR5" s="227"/>
      <c r="GMS5" s="227"/>
      <c r="GMT5" s="227"/>
      <c r="GMU5" s="227"/>
      <c r="GMV5" s="227"/>
      <c r="GMW5" s="227"/>
      <c r="GMX5" s="227"/>
      <c r="GMY5" s="227"/>
      <c r="GMZ5" s="227"/>
      <c r="GNA5" s="227"/>
      <c r="GNB5" s="227"/>
      <c r="GNC5" s="227"/>
      <c r="GND5" s="227"/>
      <c r="GNE5" s="227"/>
      <c r="GNF5" s="227"/>
      <c r="GNG5" s="227"/>
      <c r="GNH5" s="227"/>
      <c r="GNI5" s="227"/>
      <c r="GNJ5" s="227"/>
      <c r="GNK5" s="227"/>
      <c r="GNL5" s="227"/>
      <c r="GNM5" s="227"/>
      <c r="GNN5" s="227"/>
      <c r="GNO5" s="227"/>
      <c r="GNP5" s="227"/>
      <c r="GNQ5" s="227"/>
      <c r="GNR5" s="227"/>
      <c r="GNS5" s="227"/>
      <c r="GNT5" s="227"/>
      <c r="GNU5" s="227"/>
      <c r="GNV5" s="227"/>
      <c r="GNW5" s="227"/>
      <c r="GNX5" s="227"/>
      <c r="GNY5" s="227"/>
      <c r="GNZ5" s="227"/>
      <c r="GOA5" s="227"/>
      <c r="GOB5" s="227"/>
      <c r="GOC5" s="227"/>
      <c r="GOD5" s="227"/>
      <c r="GOE5" s="227"/>
      <c r="GOF5" s="227"/>
      <c r="GOG5" s="227"/>
      <c r="GOH5" s="227"/>
      <c r="GOI5" s="227"/>
      <c r="GOJ5" s="227"/>
      <c r="GOK5" s="227"/>
      <c r="GOL5" s="227"/>
      <c r="GOM5" s="227"/>
      <c r="GON5" s="227"/>
      <c r="GOO5" s="227"/>
      <c r="GOP5" s="227"/>
      <c r="GOQ5" s="227"/>
      <c r="GOR5" s="227"/>
      <c r="GOS5" s="227"/>
      <c r="GOT5" s="227"/>
      <c r="GOU5" s="227"/>
      <c r="GOV5" s="227"/>
      <c r="GOW5" s="227"/>
      <c r="GOX5" s="227"/>
      <c r="GOY5" s="227"/>
      <c r="GOZ5" s="227"/>
      <c r="GPA5" s="227"/>
      <c r="GPB5" s="227"/>
      <c r="GPC5" s="227"/>
      <c r="GPD5" s="227"/>
      <c r="GPE5" s="227"/>
      <c r="GPF5" s="227"/>
      <c r="GPG5" s="227"/>
      <c r="GPH5" s="227"/>
      <c r="GPI5" s="227"/>
      <c r="GPJ5" s="227"/>
      <c r="GPK5" s="227"/>
      <c r="GPL5" s="227"/>
      <c r="GPM5" s="227"/>
      <c r="GPN5" s="227"/>
      <c r="GPO5" s="227"/>
      <c r="GPP5" s="227"/>
      <c r="GPQ5" s="227"/>
      <c r="GPR5" s="227"/>
      <c r="GPS5" s="227"/>
      <c r="GPT5" s="227"/>
      <c r="GPU5" s="227"/>
      <c r="GPV5" s="227"/>
      <c r="GPW5" s="227"/>
      <c r="GPX5" s="227"/>
      <c r="GPY5" s="227"/>
      <c r="GPZ5" s="227"/>
      <c r="GQA5" s="227"/>
      <c r="GQB5" s="227"/>
      <c r="GQC5" s="227"/>
      <c r="GQD5" s="227"/>
      <c r="GQE5" s="227"/>
      <c r="GQF5" s="227"/>
      <c r="GQG5" s="227"/>
      <c r="GQH5" s="227"/>
      <c r="GQI5" s="227"/>
      <c r="GQJ5" s="227"/>
      <c r="GQK5" s="227"/>
      <c r="GQL5" s="227"/>
      <c r="GQM5" s="227"/>
      <c r="GQN5" s="227"/>
      <c r="GQO5" s="227"/>
      <c r="GQP5" s="227"/>
      <c r="GQQ5" s="227"/>
      <c r="GQR5" s="227"/>
      <c r="GQS5" s="227"/>
      <c r="GQT5" s="227"/>
      <c r="GQU5" s="227"/>
      <c r="GQV5" s="227"/>
      <c r="GQW5" s="227"/>
      <c r="GQX5" s="227"/>
      <c r="GQY5" s="227"/>
      <c r="GQZ5" s="227"/>
      <c r="GRA5" s="227"/>
      <c r="GRB5" s="227"/>
      <c r="GRC5" s="227"/>
      <c r="GRD5" s="227"/>
      <c r="GRE5" s="227"/>
      <c r="GRF5" s="227"/>
      <c r="GRG5" s="227"/>
      <c r="GRH5" s="227"/>
      <c r="GRI5" s="227"/>
      <c r="GRJ5" s="227"/>
      <c r="GRK5" s="227"/>
      <c r="GRL5" s="227"/>
      <c r="GRM5" s="227"/>
      <c r="GRN5" s="227"/>
      <c r="GRO5" s="227"/>
      <c r="GRP5" s="227"/>
      <c r="GRQ5" s="227"/>
      <c r="GRR5" s="227"/>
      <c r="GRS5" s="227"/>
      <c r="GRT5" s="227"/>
      <c r="GRU5" s="227"/>
      <c r="GRV5" s="227"/>
      <c r="GRW5" s="227"/>
      <c r="GRX5" s="227"/>
      <c r="GRY5" s="227"/>
      <c r="GRZ5" s="227"/>
      <c r="GSA5" s="227"/>
      <c r="GSB5" s="227"/>
      <c r="GSC5" s="227"/>
      <c r="GSD5" s="227"/>
      <c r="GSE5" s="227"/>
      <c r="GSF5" s="227"/>
      <c r="GSG5" s="227"/>
      <c r="GSH5" s="227"/>
      <c r="GSI5" s="227"/>
      <c r="GSJ5" s="227"/>
      <c r="GSK5" s="227"/>
      <c r="GSL5" s="227"/>
      <c r="GSM5" s="227"/>
      <c r="GSN5" s="227"/>
      <c r="GSO5" s="227"/>
      <c r="GSP5" s="227"/>
      <c r="GSQ5" s="227"/>
      <c r="GSR5" s="227"/>
      <c r="GSS5" s="227"/>
      <c r="GST5" s="227"/>
      <c r="GSU5" s="227"/>
      <c r="GSV5" s="227"/>
      <c r="GSW5" s="227"/>
      <c r="GSX5" s="227"/>
      <c r="GSY5" s="227"/>
      <c r="GSZ5" s="227"/>
      <c r="GTA5" s="227"/>
      <c r="GTB5" s="227"/>
      <c r="GTC5" s="227"/>
      <c r="GTD5" s="227"/>
      <c r="GTE5" s="227"/>
      <c r="GTF5" s="227"/>
      <c r="GTG5" s="227"/>
      <c r="GTH5" s="227"/>
      <c r="GTI5" s="227"/>
      <c r="GTJ5" s="227"/>
      <c r="GTK5" s="227"/>
      <c r="GTL5" s="227"/>
      <c r="GTM5" s="227"/>
      <c r="GTN5" s="227"/>
      <c r="GTO5" s="227"/>
      <c r="GTP5" s="227"/>
      <c r="GTQ5" s="227"/>
      <c r="GTR5" s="227"/>
      <c r="GTS5" s="227"/>
      <c r="GTT5" s="227"/>
      <c r="GTU5" s="227"/>
      <c r="GTV5" s="227"/>
      <c r="GTW5" s="227"/>
      <c r="GTX5" s="227"/>
      <c r="GTY5" s="227"/>
      <c r="GTZ5" s="227"/>
      <c r="GUA5" s="227"/>
      <c r="GUB5" s="227"/>
      <c r="GUC5" s="227"/>
      <c r="GUD5" s="227"/>
      <c r="GUE5" s="227"/>
      <c r="GUF5" s="227"/>
      <c r="GUG5" s="227"/>
      <c r="GUH5" s="227"/>
      <c r="GUI5" s="227"/>
      <c r="GUJ5" s="227"/>
      <c r="GUK5" s="227"/>
      <c r="GUL5" s="227"/>
      <c r="GUM5" s="227"/>
      <c r="GUN5" s="227"/>
      <c r="GUO5" s="227"/>
      <c r="GUP5" s="227"/>
      <c r="GUQ5" s="227"/>
      <c r="GUR5" s="227"/>
      <c r="GUS5" s="227"/>
      <c r="GUT5" s="227"/>
      <c r="GUU5" s="227"/>
      <c r="GUV5" s="227"/>
      <c r="GUW5" s="227"/>
      <c r="GUX5" s="227"/>
      <c r="GUY5" s="227"/>
      <c r="GUZ5" s="227"/>
      <c r="GVA5" s="227"/>
      <c r="GVB5" s="227"/>
      <c r="GVC5" s="227"/>
      <c r="GVD5" s="227"/>
      <c r="GVE5" s="227"/>
      <c r="GVF5" s="227"/>
      <c r="GVG5" s="227"/>
      <c r="GVH5" s="227"/>
      <c r="GVI5" s="227"/>
      <c r="GVJ5" s="227"/>
      <c r="GVK5" s="227"/>
      <c r="GVL5" s="227"/>
      <c r="GVM5" s="227"/>
      <c r="GVN5" s="227"/>
      <c r="GVO5" s="227"/>
      <c r="GVP5" s="227"/>
      <c r="GVQ5" s="227"/>
      <c r="GVR5" s="227"/>
      <c r="GVS5" s="227"/>
      <c r="GVT5" s="227"/>
      <c r="GVU5" s="227"/>
      <c r="GVV5" s="227"/>
      <c r="GVW5" s="227"/>
      <c r="GVX5" s="227"/>
      <c r="GVY5" s="227"/>
      <c r="GVZ5" s="227"/>
      <c r="GWA5" s="227"/>
      <c r="GWB5" s="227"/>
      <c r="GWC5" s="227"/>
      <c r="GWD5" s="227"/>
      <c r="GWE5" s="227"/>
      <c r="GWF5" s="227"/>
      <c r="GWG5" s="227"/>
      <c r="GWH5" s="227"/>
      <c r="GWI5" s="227"/>
      <c r="GWJ5" s="227"/>
      <c r="GWK5" s="227"/>
      <c r="GWL5" s="227"/>
      <c r="GWM5" s="227"/>
      <c r="GWN5" s="227"/>
      <c r="GWO5" s="227"/>
      <c r="GWP5" s="227"/>
      <c r="GWQ5" s="227"/>
      <c r="GWR5" s="227"/>
      <c r="GWS5" s="227"/>
      <c r="GWT5" s="227"/>
      <c r="GWU5" s="227"/>
      <c r="GWV5" s="227"/>
      <c r="GWW5" s="227"/>
      <c r="GWX5" s="227"/>
      <c r="GWY5" s="227"/>
      <c r="GWZ5" s="227"/>
      <c r="GXA5" s="227"/>
      <c r="GXB5" s="227"/>
      <c r="GXC5" s="227"/>
      <c r="GXD5" s="227"/>
      <c r="GXE5" s="227"/>
      <c r="GXF5" s="227"/>
      <c r="GXG5" s="227"/>
      <c r="GXH5" s="227"/>
      <c r="GXI5" s="227"/>
      <c r="GXJ5" s="227"/>
      <c r="GXK5" s="227"/>
      <c r="GXL5" s="227"/>
      <c r="GXM5" s="227"/>
      <c r="GXN5" s="227"/>
      <c r="GXO5" s="227"/>
      <c r="GXP5" s="227"/>
      <c r="GXQ5" s="227"/>
      <c r="GXR5" s="227"/>
      <c r="GXS5" s="227"/>
      <c r="GXT5" s="227"/>
      <c r="GXU5" s="227"/>
      <c r="GXV5" s="227"/>
      <c r="GXW5" s="227"/>
      <c r="GXX5" s="227"/>
      <c r="GXY5" s="227"/>
      <c r="GXZ5" s="227"/>
      <c r="GYA5" s="227"/>
      <c r="GYB5" s="227"/>
      <c r="GYC5" s="227"/>
      <c r="GYD5" s="227"/>
      <c r="GYE5" s="227"/>
      <c r="GYF5" s="227"/>
      <c r="GYG5" s="227"/>
      <c r="GYH5" s="227"/>
      <c r="GYI5" s="227"/>
      <c r="GYJ5" s="227"/>
      <c r="GYK5" s="227"/>
      <c r="GYL5" s="227"/>
      <c r="GYM5" s="227"/>
      <c r="GYN5" s="227"/>
      <c r="GYO5" s="227"/>
      <c r="GYP5" s="227"/>
      <c r="GYQ5" s="227"/>
      <c r="GYR5" s="227"/>
      <c r="GYS5" s="227"/>
      <c r="GYT5" s="227"/>
      <c r="GYU5" s="227"/>
      <c r="GYV5" s="227"/>
      <c r="GYW5" s="227"/>
      <c r="GYX5" s="227"/>
      <c r="GYY5" s="227"/>
      <c r="GYZ5" s="227"/>
      <c r="GZA5" s="227"/>
      <c r="GZB5" s="227"/>
      <c r="GZC5" s="227"/>
      <c r="GZD5" s="227"/>
      <c r="GZE5" s="227"/>
      <c r="GZF5" s="227"/>
      <c r="GZG5" s="227"/>
      <c r="GZH5" s="227"/>
      <c r="GZI5" s="227"/>
      <c r="GZJ5" s="227"/>
      <c r="GZK5" s="227"/>
      <c r="GZL5" s="227"/>
      <c r="GZM5" s="227"/>
      <c r="GZN5" s="227"/>
      <c r="GZO5" s="227"/>
      <c r="GZP5" s="227"/>
      <c r="GZQ5" s="227"/>
      <c r="GZR5" s="227"/>
      <c r="GZS5" s="227"/>
      <c r="GZT5" s="227"/>
      <c r="GZU5" s="227"/>
      <c r="GZV5" s="227"/>
      <c r="GZW5" s="227"/>
      <c r="GZX5" s="227"/>
      <c r="GZY5" s="227"/>
      <c r="GZZ5" s="227"/>
      <c r="HAA5" s="227"/>
      <c r="HAB5" s="227"/>
      <c r="HAC5" s="227"/>
      <c r="HAD5" s="227"/>
      <c r="HAE5" s="227"/>
      <c r="HAF5" s="227"/>
      <c r="HAG5" s="227"/>
      <c r="HAH5" s="227"/>
      <c r="HAI5" s="227"/>
      <c r="HAJ5" s="227"/>
      <c r="HAK5" s="227"/>
      <c r="HAL5" s="227"/>
      <c r="HAM5" s="227"/>
      <c r="HAN5" s="227"/>
      <c r="HAO5" s="227"/>
      <c r="HAP5" s="227"/>
      <c r="HAQ5" s="227"/>
      <c r="HAR5" s="227"/>
      <c r="HAS5" s="227"/>
      <c r="HAT5" s="227"/>
      <c r="HAU5" s="227"/>
      <c r="HAV5" s="227"/>
      <c r="HAW5" s="227"/>
      <c r="HAX5" s="227"/>
      <c r="HAY5" s="227"/>
      <c r="HAZ5" s="227"/>
      <c r="HBA5" s="227"/>
      <c r="HBB5" s="227"/>
      <c r="HBC5" s="227"/>
      <c r="HBD5" s="227"/>
      <c r="HBE5" s="227"/>
      <c r="HBF5" s="227"/>
      <c r="HBG5" s="227"/>
      <c r="HBH5" s="227"/>
      <c r="HBI5" s="227"/>
      <c r="HBJ5" s="227"/>
      <c r="HBK5" s="227"/>
      <c r="HBL5" s="227"/>
      <c r="HBM5" s="227"/>
      <c r="HBN5" s="227"/>
      <c r="HBO5" s="227"/>
      <c r="HBP5" s="227"/>
      <c r="HBQ5" s="227"/>
      <c r="HBR5" s="227"/>
      <c r="HBS5" s="227"/>
      <c r="HBT5" s="227"/>
      <c r="HBU5" s="227"/>
      <c r="HBV5" s="227"/>
      <c r="HBW5" s="227"/>
      <c r="HBX5" s="227"/>
      <c r="HBY5" s="227"/>
      <c r="HBZ5" s="227"/>
      <c r="HCA5" s="227"/>
      <c r="HCB5" s="227"/>
      <c r="HCC5" s="227"/>
      <c r="HCD5" s="227"/>
      <c r="HCE5" s="227"/>
      <c r="HCF5" s="227"/>
      <c r="HCG5" s="227"/>
      <c r="HCH5" s="227"/>
      <c r="HCI5" s="227"/>
      <c r="HCJ5" s="227"/>
      <c r="HCK5" s="227"/>
      <c r="HCL5" s="227"/>
      <c r="HCM5" s="227"/>
      <c r="HCN5" s="227"/>
      <c r="HCO5" s="227"/>
      <c r="HCP5" s="227"/>
      <c r="HCQ5" s="227"/>
      <c r="HCR5" s="227"/>
      <c r="HCS5" s="227"/>
      <c r="HCT5" s="227"/>
      <c r="HCU5" s="227"/>
      <c r="HCV5" s="227"/>
      <c r="HCW5" s="227"/>
      <c r="HCX5" s="227"/>
      <c r="HCY5" s="227"/>
      <c r="HCZ5" s="227"/>
      <c r="HDA5" s="227"/>
      <c r="HDB5" s="227"/>
      <c r="HDC5" s="227"/>
      <c r="HDD5" s="227"/>
      <c r="HDE5" s="227"/>
      <c r="HDF5" s="227"/>
      <c r="HDG5" s="227"/>
      <c r="HDH5" s="227"/>
      <c r="HDI5" s="227"/>
      <c r="HDJ5" s="227"/>
      <c r="HDK5" s="227"/>
      <c r="HDL5" s="227"/>
      <c r="HDM5" s="227"/>
      <c r="HDN5" s="227"/>
      <c r="HDO5" s="227"/>
      <c r="HDP5" s="227"/>
      <c r="HDQ5" s="227"/>
      <c r="HDR5" s="227"/>
      <c r="HDS5" s="227"/>
      <c r="HDT5" s="227"/>
      <c r="HDU5" s="227"/>
      <c r="HDV5" s="227"/>
      <c r="HDW5" s="227"/>
      <c r="HDX5" s="227"/>
      <c r="HDY5" s="227"/>
      <c r="HDZ5" s="227"/>
      <c r="HEA5" s="227"/>
      <c r="HEB5" s="227"/>
      <c r="HEC5" s="227"/>
      <c r="HED5" s="227"/>
      <c r="HEE5" s="227"/>
      <c r="HEF5" s="227"/>
      <c r="HEG5" s="227"/>
      <c r="HEH5" s="227"/>
      <c r="HEI5" s="227"/>
      <c r="HEJ5" s="227"/>
      <c r="HEK5" s="227"/>
      <c r="HEL5" s="227"/>
      <c r="HEM5" s="227"/>
      <c r="HEN5" s="227"/>
      <c r="HEO5" s="227"/>
      <c r="HEP5" s="227"/>
      <c r="HEQ5" s="227"/>
      <c r="HER5" s="227"/>
      <c r="HES5" s="227"/>
      <c r="HET5" s="227"/>
      <c r="HEU5" s="227"/>
      <c r="HEV5" s="227"/>
      <c r="HEW5" s="227"/>
      <c r="HEX5" s="227"/>
      <c r="HEY5" s="227"/>
      <c r="HEZ5" s="227"/>
      <c r="HFA5" s="227"/>
      <c r="HFB5" s="227"/>
      <c r="HFC5" s="227"/>
      <c r="HFD5" s="227"/>
      <c r="HFE5" s="227"/>
      <c r="HFF5" s="227"/>
      <c r="HFG5" s="227"/>
      <c r="HFH5" s="227"/>
      <c r="HFI5" s="227"/>
      <c r="HFJ5" s="227"/>
      <c r="HFK5" s="227"/>
      <c r="HFL5" s="227"/>
      <c r="HFM5" s="227"/>
      <c r="HFN5" s="227"/>
      <c r="HFO5" s="227"/>
      <c r="HFP5" s="227"/>
      <c r="HFQ5" s="227"/>
      <c r="HFR5" s="227"/>
      <c r="HFS5" s="227"/>
      <c r="HFT5" s="227"/>
      <c r="HFU5" s="227"/>
      <c r="HFV5" s="227"/>
      <c r="HFW5" s="227"/>
      <c r="HFX5" s="227"/>
      <c r="HFY5" s="227"/>
      <c r="HFZ5" s="227"/>
      <c r="HGA5" s="227"/>
      <c r="HGB5" s="227"/>
      <c r="HGC5" s="227"/>
      <c r="HGD5" s="227"/>
      <c r="HGE5" s="227"/>
      <c r="HGF5" s="227"/>
      <c r="HGG5" s="227"/>
      <c r="HGH5" s="227"/>
      <c r="HGI5" s="227"/>
      <c r="HGJ5" s="227"/>
      <c r="HGK5" s="227"/>
      <c r="HGL5" s="227"/>
      <c r="HGM5" s="227"/>
      <c r="HGN5" s="227"/>
      <c r="HGO5" s="227"/>
      <c r="HGP5" s="227"/>
      <c r="HGQ5" s="227"/>
      <c r="HGR5" s="227"/>
      <c r="HGS5" s="227"/>
      <c r="HGT5" s="227"/>
      <c r="HGU5" s="227"/>
      <c r="HGV5" s="227"/>
      <c r="HGW5" s="227"/>
      <c r="HGX5" s="227"/>
      <c r="HGY5" s="227"/>
      <c r="HGZ5" s="227"/>
      <c r="HHA5" s="227"/>
      <c r="HHB5" s="227"/>
      <c r="HHC5" s="227"/>
      <c r="HHD5" s="227"/>
      <c r="HHE5" s="227"/>
      <c r="HHF5" s="227"/>
      <c r="HHG5" s="227"/>
      <c r="HHH5" s="227"/>
      <c r="HHI5" s="227"/>
      <c r="HHJ5" s="227"/>
      <c r="HHK5" s="227"/>
      <c r="HHL5" s="227"/>
      <c r="HHM5" s="227"/>
      <c r="HHN5" s="227"/>
      <c r="HHO5" s="227"/>
      <c r="HHP5" s="227"/>
      <c r="HHQ5" s="227"/>
      <c r="HHR5" s="227"/>
      <c r="HHS5" s="227"/>
      <c r="HHT5" s="227"/>
      <c r="HHU5" s="227"/>
      <c r="HHV5" s="227"/>
      <c r="HHW5" s="227"/>
      <c r="HHX5" s="227"/>
      <c r="HHY5" s="227"/>
      <c r="HHZ5" s="227"/>
      <c r="HIA5" s="227"/>
      <c r="HIB5" s="227"/>
      <c r="HIC5" s="227"/>
      <c r="HID5" s="227"/>
      <c r="HIE5" s="227"/>
      <c r="HIF5" s="227"/>
      <c r="HIG5" s="227"/>
      <c r="HIH5" s="227"/>
      <c r="HII5" s="227"/>
      <c r="HIJ5" s="227"/>
      <c r="HIK5" s="227"/>
      <c r="HIL5" s="227"/>
      <c r="HIM5" s="227"/>
      <c r="HIN5" s="227"/>
      <c r="HIO5" s="227"/>
      <c r="HIP5" s="227"/>
      <c r="HIQ5" s="227"/>
      <c r="HIR5" s="227"/>
      <c r="HIS5" s="227"/>
      <c r="HIT5" s="227"/>
      <c r="HIU5" s="227"/>
      <c r="HIV5" s="227"/>
      <c r="HIW5" s="227"/>
      <c r="HIX5" s="227"/>
      <c r="HIY5" s="227"/>
      <c r="HIZ5" s="227"/>
      <c r="HJA5" s="227"/>
      <c r="HJB5" s="227"/>
      <c r="HJC5" s="227"/>
      <c r="HJD5" s="227"/>
      <c r="HJE5" s="227"/>
      <c r="HJF5" s="227"/>
      <c r="HJG5" s="227"/>
      <c r="HJH5" s="227"/>
      <c r="HJI5" s="227"/>
      <c r="HJJ5" s="227"/>
      <c r="HJK5" s="227"/>
      <c r="HJL5" s="227"/>
      <c r="HJM5" s="227"/>
      <c r="HJN5" s="227"/>
      <c r="HJO5" s="227"/>
      <c r="HJP5" s="227"/>
      <c r="HJQ5" s="227"/>
      <c r="HJR5" s="227"/>
      <c r="HJS5" s="227"/>
      <c r="HJT5" s="227"/>
      <c r="HJU5" s="227"/>
      <c r="HJV5" s="227"/>
      <c r="HJW5" s="227"/>
      <c r="HJX5" s="227"/>
      <c r="HJY5" s="227"/>
      <c r="HJZ5" s="227"/>
      <c r="HKA5" s="227"/>
      <c r="HKB5" s="227"/>
      <c r="HKC5" s="227"/>
      <c r="HKD5" s="227"/>
      <c r="HKE5" s="227"/>
      <c r="HKF5" s="227"/>
      <c r="HKG5" s="227"/>
      <c r="HKH5" s="227"/>
      <c r="HKI5" s="227"/>
      <c r="HKJ5" s="227"/>
      <c r="HKK5" s="227"/>
      <c r="HKL5" s="227"/>
      <c r="HKM5" s="227"/>
      <c r="HKN5" s="227"/>
      <c r="HKO5" s="227"/>
      <c r="HKP5" s="227"/>
      <c r="HKQ5" s="227"/>
      <c r="HKR5" s="227"/>
      <c r="HKS5" s="227"/>
      <c r="HKT5" s="227"/>
      <c r="HKU5" s="227"/>
      <c r="HKV5" s="227"/>
      <c r="HKW5" s="227"/>
      <c r="HKX5" s="227"/>
      <c r="HKY5" s="227"/>
      <c r="HKZ5" s="227"/>
      <c r="HLA5" s="227"/>
      <c r="HLB5" s="227"/>
      <c r="HLC5" s="227"/>
      <c r="HLD5" s="227"/>
      <c r="HLE5" s="227"/>
      <c r="HLF5" s="227"/>
      <c r="HLG5" s="227"/>
      <c r="HLH5" s="227"/>
      <c r="HLI5" s="227"/>
      <c r="HLJ5" s="227"/>
      <c r="HLK5" s="227"/>
      <c r="HLL5" s="227"/>
      <c r="HLM5" s="227"/>
      <c r="HLN5" s="227"/>
      <c r="HLO5" s="227"/>
      <c r="HLP5" s="227"/>
      <c r="HLQ5" s="227"/>
      <c r="HLR5" s="227"/>
      <c r="HLS5" s="227"/>
      <c r="HLT5" s="227"/>
      <c r="HLU5" s="227"/>
      <c r="HLV5" s="227"/>
      <c r="HLW5" s="227"/>
      <c r="HLX5" s="227"/>
      <c r="HLY5" s="227"/>
      <c r="HLZ5" s="227"/>
      <c r="HMA5" s="227"/>
      <c r="HMB5" s="227"/>
      <c r="HMC5" s="227"/>
      <c r="HMD5" s="227"/>
      <c r="HME5" s="227"/>
      <c r="HMF5" s="227"/>
      <c r="HMG5" s="227"/>
      <c r="HMH5" s="227"/>
      <c r="HMI5" s="227"/>
      <c r="HMJ5" s="227"/>
      <c r="HMK5" s="227"/>
      <c r="HML5" s="227"/>
      <c r="HMM5" s="227"/>
      <c r="HMN5" s="227"/>
      <c r="HMO5" s="227"/>
      <c r="HMP5" s="227"/>
      <c r="HMQ5" s="227"/>
      <c r="HMR5" s="227"/>
      <c r="HMS5" s="227"/>
      <c r="HMT5" s="227"/>
      <c r="HMU5" s="227"/>
      <c r="HMV5" s="227"/>
      <c r="HMW5" s="227"/>
      <c r="HMX5" s="227"/>
      <c r="HMY5" s="227"/>
      <c r="HMZ5" s="227"/>
      <c r="HNA5" s="227"/>
      <c r="HNB5" s="227"/>
      <c r="HNC5" s="227"/>
      <c r="HND5" s="227"/>
      <c r="HNE5" s="227"/>
      <c r="HNF5" s="227"/>
      <c r="HNG5" s="227"/>
      <c r="HNH5" s="227"/>
      <c r="HNI5" s="227"/>
      <c r="HNJ5" s="227"/>
      <c r="HNK5" s="227"/>
      <c r="HNL5" s="227"/>
      <c r="HNM5" s="227"/>
      <c r="HNN5" s="227"/>
      <c r="HNO5" s="227"/>
      <c r="HNP5" s="227"/>
      <c r="HNQ5" s="227"/>
      <c r="HNR5" s="227"/>
      <c r="HNS5" s="227"/>
      <c r="HNT5" s="227"/>
      <c r="HNU5" s="227"/>
      <c r="HNV5" s="227"/>
      <c r="HNW5" s="227"/>
      <c r="HNX5" s="227"/>
      <c r="HNY5" s="227"/>
      <c r="HNZ5" s="227"/>
      <c r="HOA5" s="227"/>
      <c r="HOB5" s="227"/>
      <c r="HOC5" s="227"/>
      <c r="HOD5" s="227"/>
      <c r="HOE5" s="227"/>
      <c r="HOF5" s="227"/>
      <c r="HOG5" s="227"/>
      <c r="HOH5" s="227"/>
      <c r="HOI5" s="227"/>
      <c r="HOJ5" s="227"/>
      <c r="HOK5" s="227"/>
      <c r="HOL5" s="227"/>
      <c r="HOM5" s="227"/>
      <c r="HON5" s="227"/>
      <c r="HOO5" s="227"/>
      <c r="HOP5" s="227"/>
      <c r="HOQ5" s="227"/>
      <c r="HOR5" s="227"/>
      <c r="HOS5" s="227"/>
      <c r="HOT5" s="227"/>
      <c r="HOU5" s="227"/>
      <c r="HOV5" s="227"/>
      <c r="HOW5" s="227"/>
      <c r="HOX5" s="227"/>
      <c r="HOY5" s="227"/>
      <c r="HOZ5" s="227"/>
      <c r="HPA5" s="227"/>
      <c r="HPB5" s="227"/>
      <c r="HPC5" s="227"/>
      <c r="HPD5" s="227"/>
      <c r="HPE5" s="227"/>
      <c r="HPF5" s="227"/>
      <c r="HPG5" s="227"/>
      <c r="HPH5" s="227"/>
      <c r="HPI5" s="227"/>
      <c r="HPJ5" s="227"/>
      <c r="HPK5" s="227"/>
      <c r="HPL5" s="227"/>
      <c r="HPM5" s="227"/>
      <c r="HPN5" s="227"/>
      <c r="HPO5" s="227"/>
      <c r="HPP5" s="227"/>
      <c r="HPQ5" s="227"/>
      <c r="HPR5" s="227"/>
      <c r="HPS5" s="227"/>
      <c r="HPT5" s="227"/>
      <c r="HPU5" s="227"/>
      <c r="HPV5" s="227"/>
      <c r="HPW5" s="227"/>
      <c r="HPX5" s="227"/>
      <c r="HPY5" s="227"/>
      <c r="HPZ5" s="227"/>
      <c r="HQA5" s="227"/>
      <c r="HQB5" s="227"/>
      <c r="HQC5" s="227"/>
      <c r="HQD5" s="227"/>
      <c r="HQE5" s="227"/>
      <c r="HQF5" s="227"/>
      <c r="HQG5" s="227"/>
      <c r="HQH5" s="227"/>
      <c r="HQI5" s="227"/>
      <c r="HQJ5" s="227"/>
      <c r="HQK5" s="227"/>
      <c r="HQL5" s="227"/>
      <c r="HQM5" s="227"/>
      <c r="HQN5" s="227"/>
      <c r="HQO5" s="227"/>
      <c r="HQP5" s="227"/>
      <c r="HQQ5" s="227"/>
      <c r="HQR5" s="227"/>
      <c r="HQS5" s="227"/>
      <c r="HQT5" s="227"/>
      <c r="HQU5" s="227"/>
      <c r="HQV5" s="227"/>
      <c r="HQW5" s="227"/>
      <c r="HQX5" s="227"/>
      <c r="HQY5" s="227"/>
      <c r="HQZ5" s="227"/>
      <c r="HRA5" s="227"/>
      <c r="HRB5" s="227"/>
      <c r="HRC5" s="227"/>
      <c r="HRD5" s="227"/>
      <c r="HRE5" s="227"/>
      <c r="HRF5" s="227"/>
      <c r="HRG5" s="227"/>
      <c r="HRH5" s="227"/>
      <c r="HRI5" s="227"/>
      <c r="HRJ5" s="227"/>
      <c r="HRK5" s="227"/>
      <c r="HRL5" s="227"/>
      <c r="HRM5" s="227"/>
      <c r="HRN5" s="227"/>
      <c r="HRO5" s="227"/>
      <c r="HRP5" s="227"/>
      <c r="HRQ5" s="227"/>
      <c r="HRR5" s="227"/>
      <c r="HRS5" s="227"/>
      <c r="HRT5" s="227"/>
      <c r="HRU5" s="227"/>
      <c r="HRV5" s="227"/>
      <c r="HRW5" s="227"/>
      <c r="HRX5" s="227"/>
      <c r="HRY5" s="227"/>
      <c r="HRZ5" s="227"/>
      <c r="HSA5" s="227"/>
      <c r="HSB5" s="227"/>
      <c r="HSC5" s="227"/>
      <c r="HSD5" s="227"/>
      <c r="HSE5" s="227"/>
      <c r="HSF5" s="227"/>
      <c r="HSG5" s="227"/>
      <c r="HSH5" s="227"/>
      <c r="HSI5" s="227"/>
      <c r="HSJ5" s="227"/>
      <c r="HSK5" s="227"/>
      <c r="HSL5" s="227"/>
      <c r="HSM5" s="227"/>
      <c r="HSN5" s="227"/>
      <c r="HSO5" s="227"/>
      <c r="HSP5" s="227"/>
      <c r="HSQ5" s="227"/>
      <c r="HSR5" s="227"/>
      <c r="HSS5" s="227"/>
      <c r="HST5" s="227"/>
      <c r="HSU5" s="227"/>
      <c r="HSV5" s="227"/>
      <c r="HSW5" s="227"/>
      <c r="HSX5" s="227"/>
      <c r="HSY5" s="227"/>
      <c r="HSZ5" s="227"/>
      <c r="HTA5" s="227"/>
      <c r="HTB5" s="227"/>
      <c r="HTC5" s="227"/>
      <c r="HTD5" s="227"/>
      <c r="HTE5" s="227"/>
      <c r="HTF5" s="227"/>
      <c r="HTG5" s="227"/>
      <c r="HTH5" s="227"/>
      <c r="HTI5" s="227"/>
      <c r="HTJ5" s="227"/>
      <c r="HTK5" s="227"/>
      <c r="HTL5" s="227"/>
      <c r="HTM5" s="227"/>
      <c r="HTN5" s="227"/>
      <c r="HTO5" s="227"/>
      <c r="HTP5" s="227"/>
      <c r="HTQ5" s="227"/>
      <c r="HTR5" s="227"/>
      <c r="HTS5" s="227"/>
      <c r="HTT5" s="227"/>
      <c r="HTU5" s="227"/>
      <c r="HTV5" s="227"/>
      <c r="HTW5" s="227"/>
      <c r="HTX5" s="227"/>
      <c r="HTY5" s="227"/>
      <c r="HTZ5" s="227"/>
      <c r="HUA5" s="227"/>
      <c r="HUB5" s="227"/>
      <c r="HUC5" s="227"/>
      <c r="HUD5" s="227"/>
      <c r="HUE5" s="227"/>
      <c r="HUF5" s="227"/>
      <c r="HUG5" s="227"/>
      <c r="HUH5" s="227"/>
      <c r="HUI5" s="227"/>
      <c r="HUJ5" s="227"/>
      <c r="HUK5" s="227"/>
      <c r="HUL5" s="227"/>
      <c r="HUM5" s="227"/>
      <c r="HUN5" s="227"/>
      <c r="HUO5" s="227"/>
      <c r="HUP5" s="227"/>
      <c r="HUQ5" s="227"/>
      <c r="HUR5" s="227"/>
      <c r="HUS5" s="227"/>
      <c r="HUT5" s="227"/>
      <c r="HUU5" s="227"/>
      <c r="HUV5" s="227"/>
      <c r="HUW5" s="227"/>
      <c r="HUX5" s="227"/>
      <c r="HUY5" s="227"/>
      <c r="HUZ5" s="227"/>
      <c r="HVA5" s="227"/>
      <c r="HVB5" s="227"/>
      <c r="HVC5" s="227"/>
      <c r="HVD5" s="227"/>
      <c r="HVE5" s="227"/>
      <c r="HVF5" s="227"/>
      <c r="HVG5" s="227"/>
      <c r="HVH5" s="227"/>
      <c r="HVI5" s="227"/>
      <c r="HVJ5" s="227"/>
      <c r="HVK5" s="227"/>
      <c r="HVL5" s="227"/>
      <c r="HVM5" s="227"/>
      <c r="HVN5" s="227"/>
      <c r="HVO5" s="227"/>
      <c r="HVP5" s="227"/>
      <c r="HVQ5" s="227"/>
      <c r="HVR5" s="227"/>
      <c r="HVS5" s="227"/>
      <c r="HVT5" s="227"/>
      <c r="HVU5" s="227"/>
      <c r="HVV5" s="227"/>
      <c r="HVW5" s="227"/>
      <c r="HVX5" s="227"/>
      <c r="HVY5" s="227"/>
      <c r="HVZ5" s="227"/>
      <c r="HWA5" s="227"/>
      <c r="HWB5" s="227"/>
      <c r="HWC5" s="227"/>
      <c r="HWD5" s="227"/>
      <c r="HWE5" s="227"/>
      <c r="HWF5" s="227"/>
      <c r="HWG5" s="227"/>
      <c r="HWH5" s="227"/>
      <c r="HWI5" s="227"/>
      <c r="HWJ5" s="227"/>
      <c r="HWK5" s="227"/>
      <c r="HWL5" s="227"/>
      <c r="HWM5" s="227"/>
      <c r="HWN5" s="227"/>
      <c r="HWO5" s="227"/>
      <c r="HWP5" s="227"/>
      <c r="HWQ5" s="227"/>
      <c r="HWR5" s="227"/>
      <c r="HWS5" s="227"/>
      <c r="HWT5" s="227"/>
      <c r="HWU5" s="227"/>
      <c r="HWV5" s="227"/>
      <c r="HWW5" s="227"/>
      <c r="HWX5" s="227"/>
      <c r="HWY5" s="227"/>
      <c r="HWZ5" s="227"/>
      <c r="HXA5" s="227"/>
      <c r="HXB5" s="227"/>
      <c r="HXC5" s="227"/>
      <c r="HXD5" s="227"/>
      <c r="HXE5" s="227"/>
      <c r="HXF5" s="227"/>
      <c r="HXG5" s="227"/>
      <c r="HXH5" s="227"/>
      <c r="HXI5" s="227"/>
      <c r="HXJ5" s="227"/>
      <c r="HXK5" s="227"/>
      <c r="HXL5" s="227"/>
      <c r="HXM5" s="227"/>
      <c r="HXN5" s="227"/>
      <c r="HXO5" s="227"/>
      <c r="HXP5" s="227"/>
      <c r="HXQ5" s="227"/>
      <c r="HXR5" s="227"/>
      <c r="HXS5" s="227"/>
      <c r="HXT5" s="227"/>
      <c r="HXU5" s="227"/>
      <c r="HXV5" s="227"/>
      <c r="HXW5" s="227"/>
      <c r="HXX5" s="227"/>
      <c r="HXY5" s="227"/>
      <c r="HXZ5" s="227"/>
      <c r="HYA5" s="227"/>
      <c r="HYB5" s="227"/>
      <c r="HYC5" s="227"/>
      <c r="HYD5" s="227"/>
      <c r="HYE5" s="227"/>
      <c r="HYF5" s="227"/>
      <c r="HYG5" s="227"/>
      <c r="HYH5" s="227"/>
      <c r="HYI5" s="227"/>
      <c r="HYJ5" s="227"/>
      <c r="HYK5" s="227"/>
      <c r="HYL5" s="227"/>
      <c r="HYM5" s="227"/>
      <c r="HYN5" s="227"/>
      <c r="HYO5" s="227"/>
      <c r="HYP5" s="227"/>
      <c r="HYQ5" s="227"/>
      <c r="HYR5" s="227"/>
      <c r="HYS5" s="227"/>
      <c r="HYT5" s="227"/>
      <c r="HYU5" s="227"/>
      <c r="HYV5" s="227"/>
      <c r="HYW5" s="227"/>
      <c r="HYX5" s="227"/>
      <c r="HYY5" s="227"/>
      <c r="HYZ5" s="227"/>
      <c r="HZA5" s="227"/>
      <c r="HZB5" s="227"/>
      <c r="HZC5" s="227"/>
      <c r="HZD5" s="227"/>
      <c r="HZE5" s="227"/>
      <c r="HZF5" s="227"/>
      <c r="HZG5" s="227"/>
      <c r="HZH5" s="227"/>
      <c r="HZI5" s="227"/>
      <c r="HZJ5" s="227"/>
      <c r="HZK5" s="227"/>
      <c r="HZL5" s="227"/>
      <c r="HZM5" s="227"/>
      <c r="HZN5" s="227"/>
      <c r="HZO5" s="227"/>
      <c r="HZP5" s="227"/>
      <c r="HZQ5" s="227"/>
      <c r="HZR5" s="227"/>
      <c r="HZS5" s="227"/>
      <c r="HZT5" s="227"/>
      <c r="HZU5" s="227"/>
      <c r="HZV5" s="227"/>
      <c r="HZW5" s="227"/>
      <c r="HZX5" s="227"/>
      <c r="HZY5" s="227"/>
      <c r="HZZ5" s="227"/>
      <c r="IAA5" s="227"/>
      <c r="IAB5" s="227"/>
      <c r="IAC5" s="227"/>
      <c r="IAD5" s="227"/>
      <c r="IAE5" s="227"/>
      <c r="IAF5" s="227"/>
      <c r="IAG5" s="227"/>
      <c r="IAH5" s="227"/>
      <c r="IAI5" s="227"/>
      <c r="IAJ5" s="227"/>
      <c r="IAK5" s="227"/>
      <c r="IAL5" s="227"/>
      <c r="IAM5" s="227"/>
      <c r="IAN5" s="227"/>
      <c r="IAO5" s="227"/>
      <c r="IAP5" s="227"/>
      <c r="IAQ5" s="227"/>
      <c r="IAR5" s="227"/>
      <c r="IAS5" s="227"/>
      <c r="IAT5" s="227"/>
      <c r="IAU5" s="227"/>
      <c r="IAV5" s="227"/>
      <c r="IAW5" s="227"/>
      <c r="IAX5" s="227"/>
      <c r="IAY5" s="227"/>
      <c r="IAZ5" s="227"/>
      <c r="IBA5" s="227"/>
      <c r="IBB5" s="227"/>
      <c r="IBC5" s="227"/>
      <c r="IBD5" s="227"/>
      <c r="IBE5" s="227"/>
      <c r="IBF5" s="227"/>
      <c r="IBG5" s="227"/>
      <c r="IBH5" s="227"/>
      <c r="IBI5" s="227"/>
      <c r="IBJ5" s="227"/>
      <c r="IBK5" s="227"/>
      <c r="IBL5" s="227"/>
      <c r="IBM5" s="227"/>
      <c r="IBN5" s="227"/>
      <c r="IBO5" s="227"/>
      <c r="IBP5" s="227"/>
      <c r="IBQ5" s="227"/>
      <c r="IBR5" s="227"/>
      <c r="IBS5" s="227"/>
      <c r="IBT5" s="227"/>
      <c r="IBU5" s="227"/>
      <c r="IBV5" s="227"/>
      <c r="IBW5" s="227"/>
      <c r="IBX5" s="227"/>
      <c r="IBY5" s="227"/>
      <c r="IBZ5" s="227"/>
      <c r="ICA5" s="227"/>
      <c r="ICB5" s="227"/>
      <c r="ICC5" s="227"/>
      <c r="ICD5" s="227"/>
      <c r="ICE5" s="227"/>
      <c r="ICF5" s="227"/>
      <c r="ICG5" s="227"/>
      <c r="ICH5" s="227"/>
      <c r="ICI5" s="227"/>
      <c r="ICJ5" s="227"/>
      <c r="ICK5" s="227"/>
      <c r="ICL5" s="227"/>
      <c r="ICM5" s="227"/>
      <c r="ICN5" s="227"/>
      <c r="ICO5" s="227"/>
      <c r="ICP5" s="227"/>
      <c r="ICQ5" s="227"/>
      <c r="ICR5" s="227"/>
      <c r="ICS5" s="227"/>
      <c r="ICT5" s="227"/>
      <c r="ICU5" s="227"/>
      <c r="ICV5" s="227"/>
      <c r="ICW5" s="227"/>
      <c r="ICX5" s="227"/>
      <c r="ICY5" s="227"/>
      <c r="ICZ5" s="227"/>
      <c r="IDA5" s="227"/>
      <c r="IDB5" s="227"/>
      <c r="IDC5" s="227"/>
      <c r="IDD5" s="227"/>
      <c r="IDE5" s="227"/>
      <c r="IDF5" s="227"/>
      <c r="IDG5" s="227"/>
      <c r="IDH5" s="227"/>
      <c r="IDI5" s="227"/>
      <c r="IDJ5" s="227"/>
      <c r="IDK5" s="227"/>
      <c r="IDL5" s="227"/>
      <c r="IDM5" s="227"/>
      <c r="IDN5" s="227"/>
      <c r="IDO5" s="227"/>
      <c r="IDP5" s="227"/>
      <c r="IDQ5" s="227"/>
      <c r="IDR5" s="227"/>
      <c r="IDS5" s="227"/>
      <c r="IDT5" s="227"/>
      <c r="IDU5" s="227"/>
      <c r="IDV5" s="227"/>
      <c r="IDW5" s="227"/>
      <c r="IDX5" s="227"/>
      <c r="IDY5" s="227"/>
      <c r="IDZ5" s="227"/>
      <c r="IEA5" s="227"/>
      <c r="IEB5" s="227"/>
      <c r="IEC5" s="227"/>
      <c r="IED5" s="227"/>
      <c r="IEE5" s="227"/>
      <c r="IEF5" s="227"/>
      <c r="IEG5" s="227"/>
      <c r="IEH5" s="227"/>
      <c r="IEI5" s="227"/>
      <c r="IEJ5" s="227"/>
      <c r="IEK5" s="227"/>
      <c r="IEL5" s="227"/>
      <c r="IEM5" s="227"/>
      <c r="IEN5" s="227"/>
      <c r="IEO5" s="227"/>
      <c r="IEP5" s="227"/>
      <c r="IEQ5" s="227"/>
      <c r="IER5" s="227"/>
      <c r="IES5" s="227"/>
      <c r="IET5" s="227"/>
      <c r="IEU5" s="227"/>
      <c r="IEV5" s="227"/>
      <c r="IEW5" s="227"/>
      <c r="IEX5" s="227"/>
      <c r="IEY5" s="227"/>
      <c r="IEZ5" s="227"/>
      <c r="IFA5" s="227"/>
      <c r="IFB5" s="227"/>
      <c r="IFC5" s="227"/>
      <c r="IFD5" s="227"/>
      <c r="IFE5" s="227"/>
      <c r="IFF5" s="227"/>
      <c r="IFG5" s="227"/>
      <c r="IFH5" s="227"/>
      <c r="IFI5" s="227"/>
      <c r="IFJ5" s="227"/>
      <c r="IFK5" s="227"/>
      <c r="IFL5" s="227"/>
      <c r="IFM5" s="227"/>
      <c r="IFN5" s="227"/>
      <c r="IFO5" s="227"/>
      <c r="IFP5" s="227"/>
      <c r="IFQ5" s="227"/>
      <c r="IFR5" s="227"/>
      <c r="IFS5" s="227"/>
      <c r="IFT5" s="227"/>
      <c r="IFU5" s="227"/>
      <c r="IFV5" s="227"/>
      <c r="IFW5" s="227"/>
      <c r="IFX5" s="227"/>
      <c r="IFY5" s="227"/>
      <c r="IFZ5" s="227"/>
      <c r="IGA5" s="227"/>
      <c r="IGB5" s="227"/>
      <c r="IGC5" s="227"/>
      <c r="IGD5" s="227"/>
      <c r="IGE5" s="227"/>
      <c r="IGF5" s="227"/>
      <c r="IGG5" s="227"/>
      <c r="IGH5" s="227"/>
      <c r="IGI5" s="227"/>
      <c r="IGJ5" s="227"/>
      <c r="IGK5" s="227"/>
      <c r="IGL5" s="227"/>
      <c r="IGM5" s="227"/>
      <c r="IGN5" s="227"/>
      <c r="IGO5" s="227"/>
      <c r="IGP5" s="227"/>
      <c r="IGQ5" s="227"/>
      <c r="IGR5" s="227"/>
      <c r="IGS5" s="227"/>
      <c r="IGT5" s="227"/>
      <c r="IGU5" s="227"/>
      <c r="IGV5" s="227"/>
      <c r="IGW5" s="227"/>
      <c r="IGX5" s="227"/>
      <c r="IGY5" s="227"/>
      <c r="IGZ5" s="227"/>
      <c r="IHA5" s="227"/>
      <c r="IHB5" s="227"/>
      <c r="IHC5" s="227"/>
      <c r="IHD5" s="227"/>
      <c r="IHE5" s="227"/>
      <c r="IHF5" s="227"/>
      <c r="IHG5" s="227"/>
      <c r="IHH5" s="227"/>
      <c r="IHI5" s="227"/>
      <c r="IHJ5" s="227"/>
      <c r="IHK5" s="227"/>
      <c r="IHL5" s="227"/>
      <c r="IHM5" s="227"/>
      <c r="IHN5" s="227"/>
      <c r="IHO5" s="227"/>
      <c r="IHP5" s="227"/>
      <c r="IHQ5" s="227"/>
      <c r="IHR5" s="227"/>
      <c r="IHS5" s="227"/>
      <c r="IHT5" s="227"/>
      <c r="IHU5" s="227"/>
      <c r="IHV5" s="227"/>
      <c r="IHW5" s="227"/>
      <c r="IHX5" s="227"/>
      <c r="IHY5" s="227"/>
      <c r="IHZ5" s="227"/>
      <c r="IIA5" s="227"/>
      <c r="IIB5" s="227"/>
      <c r="IIC5" s="227"/>
      <c r="IID5" s="227"/>
      <c r="IIE5" s="227"/>
      <c r="IIF5" s="227"/>
      <c r="IIG5" s="227"/>
      <c r="IIH5" s="227"/>
      <c r="III5" s="227"/>
      <c r="IIJ5" s="227"/>
      <c r="IIK5" s="227"/>
      <c r="IIL5" s="227"/>
      <c r="IIM5" s="227"/>
      <c r="IIN5" s="227"/>
      <c r="IIO5" s="227"/>
      <c r="IIP5" s="227"/>
      <c r="IIQ5" s="227"/>
      <c r="IIR5" s="227"/>
      <c r="IIS5" s="227"/>
      <c r="IIT5" s="227"/>
      <c r="IIU5" s="227"/>
      <c r="IIV5" s="227"/>
      <c r="IIW5" s="227"/>
      <c r="IIX5" s="227"/>
      <c r="IIY5" s="227"/>
      <c r="IIZ5" s="227"/>
      <c r="IJA5" s="227"/>
      <c r="IJB5" s="227"/>
      <c r="IJC5" s="227"/>
      <c r="IJD5" s="227"/>
      <c r="IJE5" s="227"/>
      <c r="IJF5" s="227"/>
      <c r="IJG5" s="227"/>
      <c r="IJH5" s="227"/>
      <c r="IJI5" s="227"/>
      <c r="IJJ5" s="227"/>
      <c r="IJK5" s="227"/>
      <c r="IJL5" s="227"/>
      <c r="IJM5" s="227"/>
      <c r="IJN5" s="227"/>
      <c r="IJO5" s="227"/>
      <c r="IJP5" s="227"/>
      <c r="IJQ5" s="227"/>
      <c r="IJR5" s="227"/>
      <c r="IJS5" s="227"/>
      <c r="IJT5" s="227"/>
      <c r="IJU5" s="227"/>
      <c r="IJV5" s="227"/>
      <c r="IJW5" s="227"/>
      <c r="IJX5" s="227"/>
      <c r="IJY5" s="227"/>
      <c r="IJZ5" s="227"/>
      <c r="IKA5" s="227"/>
      <c r="IKB5" s="227"/>
      <c r="IKC5" s="227"/>
      <c r="IKD5" s="227"/>
      <c r="IKE5" s="227"/>
      <c r="IKF5" s="227"/>
      <c r="IKG5" s="227"/>
      <c r="IKH5" s="227"/>
      <c r="IKI5" s="227"/>
      <c r="IKJ5" s="227"/>
      <c r="IKK5" s="227"/>
      <c r="IKL5" s="227"/>
      <c r="IKM5" s="227"/>
      <c r="IKN5" s="227"/>
      <c r="IKO5" s="227"/>
      <c r="IKP5" s="227"/>
      <c r="IKQ5" s="227"/>
      <c r="IKR5" s="227"/>
      <c r="IKS5" s="227"/>
      <c r="IKT5" s="227"/>
      <c r="IKU5" s="227"/>
      <c r="IKV5" s="227"/>
      <c r="IKW5" s="227"/>
      <c r="IKX5" s="227"/>
      <c r="IKY5" s="227"/>
      <c r="IKZ5" s="227"/>
      <c r="ILA5" s="227"/>
      <c r="ILB5" s="227"/>
      <c r="ILC5" s="227"/>
      <c r="ILD5" s="227"/>
      <c r="ILE5" s="227"/>
      <c r="ILF5" s="227"/>
      <c r="ILG5" s="227"/>
      <c r="ILH5" s="227"/>
      <c r="ILI5" s="227"/>
      <c r="ILJ5" s="227"/>
      <c r="ILK5" s="227"/>
      <c r="ILL5" s="227"/>
      <c r="ILM5" s="227"/>
      <c r="ILN5" s="227"/>
      <c r="ILO5" s="227"/>
      <c r="ILP5" s="227"/>
      <c r="ILQ5" s="227"/>
      <c r="ILR5" s="227"/>
      <c r="ILS5" s="227"/>
      <c r="ILT5" s="227"/>
      <c r="ILU5" s="227"/>
      <c r="ILV5" s="227"/>
      <c r="ILW5" s="227"/>
      <c r="ILX5" s="227"/>
      <c r="ILY5" s="227"/>
      <c r="ILZ5" s="227"/>
      <c r="IMA5" s="227"/>
      <c r="IMB5" s="227"/>
      <c r="IMC5" s="227"/>
      <c r="IMD5" s="227"/>
      <c r="IME5" s="227"/>
      <c r="IMF5" s="227"/>
      <c r="IMG5" s="227"/>
      <c r="IMH5" s="227"/>
      <c r="IMI5" s="227"/>
      <c r="IMJ5" s="227"/>
      <c r="IMK5" s="227"/>
      <c r="IML5" s="227"/>
      <c r="IMM5" s="227"/>
      <c r="IMN5" s="227"/>
      <c r="IMO5" s="227"/>
      <c r="IMP5" s="227"/>
      <c r="IMQ5" s="227"/>
      <c r="IMR5" s="227"/>
      <c r="IMS5" s="227"/>
      <c r="IMT5" s="227"/>
      <c r="IMU5" s="227"/>
      <c r="IMV5" s="227"/>
      <c r="IMW5" s="227"/>
      <c r="IMX5" s="227"/>
      <c r="IMY5" s="227"/>
      <c r="IMZ5" s="227"/>
      <c r="INA5" s="227"/>
      <c r="INB5" s="227"/>
      <c r="INC5" s="227"/>
      <c r="IND5" s="227"/>
      <c r="INE5" s="227"/>
      <c r="INF5" s="227"/>
      <c r="ING5" s="227"/>
      <c r="INH5" s="227"/>
      <c r="INI5" s="227"/>
      <c r="INJ5" s="227"/>
      <c r="INK5" s="227"/>
      <c r="INL5" s="227"/>
      <c r="INM5" s="227"/>
      <c r="INN5" s="227"/>
      <c r="INO5" s="227"/>
      <c r="INP5" s="227"/>
      <c r="INQ5" s="227"/>
      <c r="INR5" s="227"/>
      <c r="INS5" s="227"/>
      <c r="INT5" s="227"/>
      <c r="INU5" s="227"/>
      <c r="INV5" s="227"/>
      <c r="INW5" s="227"/>
      <c r="INX5" s="227"/>
      <c r="INY5" s="227"/>
      <c r="INZ5" s="227"/>
      <c r="IOA5" s="227"/>
      <c r="IOB5" s="227"/>
      <c r="IOC5" s="227"/>
      <c r="IOD5" s="227"/>
      <c r="IOE5" s="227"/>
      <c r="IOF5" s="227"/>
      <c r="IOG5" s="227"/>
      <c r="IOH5" s="227"/>
      <c r="IOI5" s="227"/>
      <c r="IOJ5" s="227"/>
      <c r="IOK5" s="227"/>
      <c r="IOL5" s="227"/>
      <c r="IOM5" s="227"/>
      <c r="ION5" s="227"/>
      <c r="IOO5" s="227"/>
      <c r="IOP5" s="227"/>
      <c r="IOQ5" s="227"/>
      <c r="IOR5" s="227"/>
      <c r="IOS5" s="227"/>
      <c r="IOT5" s="227"/>
      <c r="IOU5" s="227"/>
      <c r="IOV5" s="227"/>
      <c r="IOW5" s="227"/>
      <c r="IOX5" s="227"/>
      <c r="IOY5" s="227"/>
      <c r="IOZ5" s="227"/>
      <c r="IPA5" s="227"/>
      <c r="IPB5" s="227"/>
      <c r="IPC5" s="227"/>
      <c r="IPD5" s="227"/>
      <c r="IPE5" s="227"/>
      <c r="IPF5" s="227"/>
      <c r="IPG5" s="227"/>
      <c r="IPH5" s="227"/>
      <c r="IPI5" s="227"/>
      <c r="IPJ5" s="227"/>
      <c r="IPK5" s="227"/>
      <c r="IPL5" s="227"/>
      <c r="IPM5" s="227"/>
      <c r="IPN5" s="227"/>
      <c r="IPO5" s="227"/>
      <c r="IPP5" s="227"/>
      <c r="IPQ5" s="227"/>
      <c r="IPR5" s="227"/>
      <c r="IPS5" s="227"/>
      <c r="IPT5" s="227"/>
      <c r="IPU5" s="227"/>
      <c r="IPV5" s="227"/>
      <c r="IPW5" s="227"/>
      <c r="IPX5" s="227"/>
      <c r="IPY5" s="227"/>
      <c r="IPZ5" s="227"/>
      <c r="IQA5" s="227"/>
      <c r="IQB5" s="227"/>
      <c r="IQC5" s="227"/>
      <c r="IQD5" s="227"/>
      <c r="IQE5" s="227"/>
      <c r="IQF5" s="227"/>
      <c r="IQG5" s="227"/>
      <c r="IQH5" s="227"/>
      <c r="IQI5" s="227"/>
      <c r="IQJ5" s="227"/>
      <c r="IQK5" s="227"/>
      <c r="IQL5" s="227"/>
      <c r="IQM5" s="227"/>
      <c r="IQN5" s="227"/>
      <c r="IQO5" s="227"/>
      <c r="IQP5" s="227"/>
      <c r="IQQ5" s="227"/>
      <c r="IQR5" s="227"/>
      <c r="IQS5" s="227"/>
      <c r="IQT5" s="227"/>
      <c r="IQU5" s="227"/>
      <c r="IQV5" s="227"/>
      <c r="IQW5" s="227"/>
      <c r="IQX5" s="227"/>
      <c r="IQY5" s="227"/>
      <c r="IQZ5" s="227"/>
      <c r="IRA5" s="227"/>
      <c r="IRB5" s="227"/>
      <c r="IRC5" s="227"/>
      <c r="IRD5" s="227"/>
      <c r="IRE5" s="227"/>
      <c r="IRF5" s="227"/>
      <c r="IRG5" s="227"/>
      <c r="IRH5" s="227"/>
      <c r="IRI5" s="227"/>
      <c r="IRJ5" s="227"/>
      <c r="IRK5" s="227"/>
      <c r="IRL5" s="227"/>
      <c r="IRM5" s="227"/>
      <c r="IRN5" s="227"/>
      <c r="IRO5" s="227"/>
      <c r="IRP5" s="227"/>
      <c r="IRQ5" s="227"/>
      <c r="IRR5" s="227"/>
      <c r="IRS5" s="227"/>
      <c r="IRT5" s="227"/>
      <c r="IRU5" s="227"/>
      <c r="IRV5" s="227"/>
      <c r="IRW5" s="227"/>
      <c r="IRX5" s="227"/>
      <c r="IRY5" s="227"/>
      <c r="IRZ5" s="227"/>
      <c r="ISA5" s="227"/>
      <c r="ISB5" s="227"/>
      <c r="ISC5" s="227"/>
      <c r="ISD5" s="227"/>
      <c r="ISE5" s="227"/>
      <c r="ISF5" s="227"/>
      <c r="ISG5" s="227"/>
      <c r="ISH5" s="227"/>
      <c r="ISI5" s="227"/>
      <c r="ISJ5" s="227"/>
      <c r="ISK5" s="227"/>
      <c r="ISL5" s="227"/>
      <c r="ISM5" s="227"/>
      <c r="ISN5" s="227"/>
      <c r="ISO5" s="227"/>
      <c r="ISP5" s="227"/>
      <c r="ISQ5" s="227"/>
      <c r="ISR5" s="227"/>
      <c r="ISS5" s="227"/>
      <c r="IST5" s="227"/>
      <c r="ISU5" s="227"/>
      <c r="ISV5" s="227"/>
      <c r="ISW5" s="227"/>
      <c r="ISX5" s="227"/>
      <c r="ISY5" s="227"/>
      <c r="ISZ5" s="227"/>
      <c r="ITA5" s="227"/>
      <c r="ITB5" s="227"/>
      <c r="ITC5" s="227"/>
      <c r="ITD5" s="227"/>
      <c r="ITE5" s="227"/>
      <c r="ITF5" s="227"/>
      <c r="ITG5" s="227"/>
      <c r="ITH5" s="227"/>
      <c r="ITI5" s="227"/>
      <c r="ITJ5" s="227"/>
      <c r="ITK5" s="227"/>
      <c r="ITL5" s="227"/>
      <c r="ITM5" s="227"/>
      <c r="ITN5" s="227"/>
      <c r="ITO5" s="227"/>
      <c r="ITP5" s="227"/>
      <c r="ITQ5" s="227"/>
      <c r="ITR5" s="227"/>
      <c r="ITS5" s="227"/>
      <c r="ITT5" s="227"/>
      <c r="ITU5" s="227"/>
      <c r="ITV5" s="227"/>
      <c r="ITW5" s="227"/>
      <c r="ITX5" s="227"/>
      <c r="ITY5" s="227"/>
      <c r="ITZ5" s="227"/>
      <c r="IUA5" s="227"/>
      <c r="IUB5" s="227"/>
      <c r="IUC5" s="227"/>
      <c r="IUD5" s="227"/>
      <c r="IUE5" s="227"/>
      <c r="IUF5" s="227"/>
      <c r="IUG5" s="227"/>
      <c r="IUH5" s="227"/>
      <c r="IUI5" s="227"/>
      <c r="IUJ5" s="227"/>
      <c r="IUK5" s="227"/>
      <c r="IUL5" s="227"/>
      <c r="IUM5" s="227"/>
      <c r="IUN5" s="227"/>
      <c r="IUO5" s="227"/>
      <c r="IUP5" s="227"/>
      <c r="IUQ5" s="227"/>
      <c r="IUR5" s="227"/>
      <c r="IUS5" s="227"/>
      <c r="IUT5" s="227"/>
      <c r="IUU5" s="227"/>
      <c r="IUV5" s="227"/>
      <c r="IUW5" s="227"/>
      <c r="IUX5" s="227"/>
      <c r="IUY5" s="227"/>
      <c r="IUZ5" s="227"/>
      <c r="IVA5" s="227"/>
      <c r="IVB5" s="227"/>
      <c r="IVC5" s="227"/>
      <c r="IVD5" s="227"/>
      <c r="IVE5" s="227"/>
      <c r="IVF5" s="227"/>
      <c r="IVG5" s="227"/>
      <c r="IVH5" s="227"/>
      <c r="IVI5" s="227"/>
      <c r="IVJ5" s="227"/>
      <c r="IVK5" s="227"/>
      <c r="IVL5" s="227"/>
      <c r="IVM5" s="227"/>
      <c r="IVN5" s="227"/>
      <c r="IVO5" s="227"/>
      <c r="IVP5" s="227"/>
      <c r="IVQ5" s="227"/>
      <c r="IVR5" s="227"/>
      <c r="IVS5" s="227"/>
      <c r="IVT5" s="227"/>
      <c r="IVU5" s="227"/>
      <c r="IVV5" s="227"/>
      <c r="IVW5" s="227"/>
      <c r="IVX5" s="227"/>
      <c r="IVY5" s="227"/>
      <c r="IVZ5" s="227"/>
      <c r="IWA5" s="227"/>
      <c r="IWB5" s="227"/>
      <c r="IWC5" s="227"/>
      <c r="IWD5" s="227"/>
      <c r="IWE5" s="227"/>
      <c r="IWF5" s="227"/>
      <c r="IWG5" s="227"/>
      <c r="IWH5" s="227"/>
      <c r="IWI5" s="227"/>
      <c r="IWJ5" s="227"/>
      <c r="IWK5" s="227"/>
      <c r="IWL5" s="227"/>
      <c r="IWM5" s="227"/>
      <c r="IWN5" s="227"/>
      <c r="IWO5" s="227"/>
      <c r="IWP5" s="227"/>
      <c r="IWQ5" s="227"/>
      <c r="IWR5" s="227"/>
      <c r="IWS5" s="227"/>
      <c r="IWT5" s="227"/>
      <c r="IWU5" s="227"/>
      <c r="IWV5" s="227"/>
      <c r="IWW5" s="227"/>
      <c r="IWX5" s="227"/>
      <c r="IWY5" s="227"/>
      <c r="IWZ5" s="227"/>
      <c r="IXA5" s="227"/>
      <c r="IXB5" s="227"/>
      <c r="IXC5" s="227"/>
      <c r="IXD5" s="227"/>
      <c r="IXE5" s="227"/>
      <c r="IXF5" s="227"/>
      <c r="IXG5" s="227"/>
      <c r="IXH5" s="227"/>
      <c r="IXI5" s="227"/>
      <c r="IXJ5" s="227"/>
      <c r="IXK5" s="227"/>
      <c r="IXL5" s="227"/>
      <c r="IXM5" s="227"/>
      <c r="IXN5" s="227"/>
      <c r="IXO5" s="227"/>
      <c r="IXP5" s="227"/>
      <c r="IXQ5" s="227"/>
      <c r="IXR5" s="227"/>
      <c r="IXS5" s="227"/>
      <c r="IXT5" s="227"/>
      <c r="IXU5" s="227"/>
      <c r="IXV5" s="227"/>
      <c r="IXW5" s="227"/>
      <c r="IXX5" s="227"/>
      <c r="IXY5" s="227"/>
      <c r="IXZ5" s="227"/>
      <c r="IYA5" s="227"/>
      <c r="IYB5" s="227"/>
      <c r="IYC5" s="227"/>
      <c r="IYD5" s="227"/>
      <c r="IYE5" s="227"/>
      <c r="IYF5" s="227"/>
      <c r="IYG5" s="227"/>
      <c r="IYH5" s="227"/>
      <c r="IYI5" s="227"/>
      <c r="IYJ5" s="227"/>
      <c r="IYK5" s="227"/>
      <c r="IYL5" s="227"/>
      <c r="IYM5" s="227"/>
      <c r="IYN5" s="227"/>
      <c r="IYO5" s="227"/>
      <c r="IYP5" s="227"/>
      <c r="IYQ5" s="227"/>
      <c r="IYR5" s="227"/>
      <c r="IYS5" s="227"/>
      <c r="IYT5" s="227"/>
      <c r="IYU5" s="227"/>
      <c r="IYV5" s="227"/>
      <c r="IYW5" s="227"/>
      <c r="IYX5" s="227"/>
      <c r="IYY5" s="227"/>
      <c r="IYZ5" s="227"/>
      <c r="IZA5" s="227"/>
      <c r="IZB5" s="227"/>
      <c r="IZC5" s="227"/>
      <c r="IZD5" s="227"/>
      <c r="IZE5" s="227"/>
      <c r="IZF5" s="227"/>
      <c r="IZG5" s="227"/>
      <c r="IZH5" s="227"/>
      <c r="IZI5" s="227"/>
      <c r="IZJ5" s="227"/>
      <c r="IZK5" s="227"/>
      <c r="IZL5" s="227"/>
      <c r="IZM5" s="227"/>
      <c r="IZN5" s="227"/>
      <c r="IZO5" s="227"/>
      <c r="IZP5" s="227"/>
      <c r="IZQ5" s="227"/>
      <c r="IZR5" s="227"/>
      <c r="IZS5" s="227"/>
      <c r="IZT5" s="227"/>
      <c r="IZU5" s="227"/>
      <c r="IZV5" s="227"/>
      <c r="IZW5" s="227"/>
      <c r="IZX5" s="227"/>
      <c r="IZY5" s="227"/>
      <c r="IZZ5" s="227"/>
      <c r="JAA5" s="227"/>
      <c r="JAB5" s="227"/>
      <c r="JAC5" s="227"/>
      <c r="JAD5" s="227"/>
      <c r="JAE5" s="227"/>
      <c r="JAF5" s="227"/>
      <c r="JAG5" s="227"/>
      <c r="JAH5" s="227"/>
      <c r="JAI5" s="227"/>
      <c r="JAJ5" s="227"/>
      <c r="JAK5" s="227"/>
      <c r="JAL5" s="227"/>
      <c r="JAM5" s="227"/>
      <c r="JAN5" s="227"/>
      <c r="JAO5" s="227"/>
      <c r="JAP5" s="227"/>
      <c r="JAQ5" s="227"/>
      <c r="JAR5" s="227"/>
      <c r="JAS5" s="227"/>
      <c r="JAT5" s="227"/>
      <c r="JAU5" s="227"/>
      <c r="JAV5" s="227"/>
      <c r="JAW5" s="227"/>
      <c r="JAX5" s="227"/>
      <c r="JAY5" s="227"/>
      <c r="JAZ5" s="227"/>
      <c r="JBA5" s="227"/>
      <c r="JBB5" s="227"/>
      <c r="JBC5" s="227"/>
      <c r="JBD5" s="227"/>
      <c r="JBE5" s="227"/>
      <c r="JBF5" s="227"/>
      <c r="JBG5" s="227"/>
      <c r="JBH5" s="227"/>
      <c r="JBI5" s="227"/>
      <c r="JBJ5" s="227"/>
      <c r="JBK5" s="227"/>
      <c r="JBL5" s="227"/>
      <c r="JBM5" s="227"/>
      <c r="JBN5" s="227"/>
      <c r="JBO5" s="227"/>
      <c r="JBP5" s="227"/>
      <c r="JBQ5" s="227"/>
      <c r="JBR5" s="227"/>
      <c r="JBS5" s="227"/>
      <c r="JBT5" s="227"/>
      <c r="JBU5" s="227"/>
      <c r="JBV5" s="227"/>
      <c r="JBW5" s="227"/>
      <c r="JBX5" s="227"/>
      <c r="JBY5" s="227"/>
      <c r="JBZ5" s="227"/>
      <c r="JCA5" s="227"/>
      <c r="JCB5" s="227"/>
      <c r="JCC5" s="227"/>
      <c r="JCD5" s="227"/>
      <c r="JCE5" s="227"/>
      <c r="JCF5" s="227"/>
      <c r="JCG5" s="227"/>
      <c r="JCH5" s="227"/>
      <c r="JCI5" s="227"/>
      <c r="JCJ5" s="227"/>
      <c r="JCK5" s="227"/>
      <c r="JCL5" s="227"/>
      <c r="JCM5" s="227"/>
      <c r="JCN5" s="227"/>
      <c r="JCO5" s="227"/>
      <c r="JCP5" s="227"/>
      <c r="JCQ5" s="227"/>
      <c r="JCR5" s="227"/>
      <c r="JCS5" s="227"/>
      <c r="JCT5" s="227"/>
      <c r="JCU5" s="227"/>
      <c r="JCV5" s="227"/>
      <c r="JCW5" s="227"/>
      <c r="JCX5" s="227"/>
      <c r="JCY5" s="227"/>
      <c r="JCZ5" s="227"/>
      <c r="JDA5" s="227"/>
      <c r="JDB5" s="227"/>
      <c r="JDC5" s="227"/>
      <c r="JDD5" s="227"/>
      <c r="JDE5" s="227"/>
      <c r="JDF5" s="227"/>
      <c r="JDG5" s="227"/>
      <c r="JDH5" s="227"/>
      <c r="JDI5" s="227"/>
      <c r="JDJ5" s="227"/>
      <c r="JDK5" s="227"/>
      <c r="JDL5" s="227"/>
      <c r="JDM5" s="227"/>
      <c r="JDN5" s="227"/>
      <c r="JDO5" s="227"/>
      <c r="JDP5" s="227"/>
      <c r="JDQ5" s="227"/>
      <c r="JDR5" s="227"/>
      <c r="JDS5" s="227"/>
      <c r="JDT5" s="227"/>
      <c r="JDU5" s="227"/>
      <c r="JDV5" s="227"/>
      <c r="JDW5" s="227"/>
      <c r="JDX5" s="227"/>
      <c r="JDY5" s="227"/>
      <c r="JDZ5" s="227"/>
      <c r="JEA5" s="227"/>
      <c r="JEB5" s="227"/>
      <c r="JEC5" s="227"/>
      <c r="JED5" s="227"/>
      <c r="JEE5" s="227"/>
      <c r="JEF5" s="227"/>
      <c r="JEG5" s="227"/>
      <c r="JEH5" s="227"/>
      <c r="JEI5" s="227"/>
      <c r="JEJ5" s="227"/>
      <c r="JEK5" s="227"/>
      <c r="JEL5" s="227"/>
      <c r="JEM5" s="227"/>
      <c r="JEN5" s="227"/>
      <c r="JEO5" s="227"/>
      <c r="JEP5" s="227"/>
      <c r="JEQ5" s="227"/>
      <c r="JER5" s="227"/>
      <c r="JES5" s="227"/>
      <c r="JET5" s="227"/>
      <c r="JEU5" s="227"/>
      <c r="JEV5" s="227"/>
      <c r="JEW5" s="227"/>
      <c r="JEX5" s="227"/>
      <c r="JEY5" s="227"/>
      <c r="JEZ5" s="227"/>
      <c r="JFA5" s="227"/>
      <c r="JFB5" s="227"/>
      <c r="JFC5" s="227"/>
      <c r="JFD5" s="227"/>
      <c r="JFE5" s="227"/>
      <c r="JFF5" s="227"/>
      <c r="JFG5" s="227"/>
      <c r="JFH5" s="227"/>
      <c r="JFI5" s="227"/>
      <c r="JFJ5" s="227"/>
      <c r="JFK5" s="227"/>
      <c r="JFL5" s="227"/>
      <c r="JFM5" s="227"/>
      <c r="JFN5" s="227"/>
      <c r="JFO5" s="227"/>
      <c r="JFP5" s="227"/>
      <c r="JFQ5" s="227"/>
      <c r="JFR5" s="227"/>
      <c r="JFS5" s="227"/>
      <c r="JFT5" s="227"/>
      <c r="JFU5" s="227"/>
      <c r="JFV5" s="227"/>
      <c r="JFW5" s="227"/>
      <c r="JFX5" s="227"/>
      <c r="JFY5" s="227"/>
      <c r="JFZ5" s="227"/>
      <c r="JGA5" s="227"/>
      <c r="JGB5" s="227"/>
      <c r="JGC5" s="227"/>
      <c r="JGD5" s="227"/>
      <c r="JGE5" s="227"/>
      <c r="JGF5" s="227"/>
      <c r="JGG5" s="227"/>
      <c r="JGH5" s="227"/>
      <c r="JGI5" s="227"/>
      <c r="JGJ5" s="227"/>
      <c r="JGK5" s="227"/>
      <c r="JGL5" s="227"/>
      <c r="JGM5" s="227"/>
      <c r="JGN5" s="227"/>
      <c r="JGO5" s="227"/>
      <c r="JGP5" s="227"/>
      <c r="JGQ5" s="227"/>
      <c r="JGR5" s="227"/>
      <c r="JGS5" s="227"/>
      <c r="JGT5" s="227"/>
      <c r="JGU5" s="227"/>
      <c r="JGV5" s="227"/>
      <c r="JGW5" s="227"/>
      <c r="JGX5" s="227"/>
      <c r="JGY5" s="227"/>
      <c r="JGZ5" s="227"/>
      <c r="JHA5" s="227"/>
      <c r="JHB5" s="227"/>
      <c r="JHC5" s="227"/>
      <c r="JHD5" s="227"/>
      <c r="JHE5" s="227"/>
      <c r="JHF5" s="227"/>
      <c r="JHG5" s="227"/>
      <c r="JHH5" s="227"/>
      <c r="JHI5" s="227"/>
      <c r="JHJ5" s="227"/>
      <c r="JHK5" s="227"/>
      <c r="JHL5" s="227"/>
      <c r="JHM5" s="227"/>
      <c r="JHN5" s="227"/>
      <c r="JHO5" s="227"/>
      <c r="JHP5" s="227"/>
      <c r="JHQ5" s="227"/>
      <c r="JHR5" s="227"/>
      <c r="JHS5" s="227"/>
      <c r="JHT5" s="227"/>
      <c r="JHU5" s="227"/>
      <c r="JHV5" s="227"/>
      <c r="JHW5" s="227"/>
      <c r="JHX5" s="227"/>
      <c r="JHY5" s="227"/>
      <c r="JHZ5" s="227"/>
      <c r="JIA5" s="227"/>
      <c r="JIB5" s="227"/>
      <c r="JIC5" s="227"/>
      <c r="JID5" s="227"/>
      <c r="JIE5" s="227"/>
      <c r="JIF5" s="227"/>
      <c r="JIG5" s="227"/>
      <c r="JIH5" s="227"/>
      <c r="JII5" s="227"/>
      <c r="JIJ5" s="227"/>
      <c r="JIK5" s="227"/>
      <c r="JIL5" s="227"/>
      <c r="JIM5" s="227"/>
      <c r="JIN5" s="227"/>
      <c r="JIO5" s="227"/>
      <c r="JIP5" s="227"/>
      <c r="JIQ5" s="227"/>
      <c r="JIR5" s="227"/>
      <c r="JIS5" s="227"/>
      <c r="JIT5" s="227"/>
      <c r="JIU5" s="227"/>
      <c r="JIV5" s="227"/>
      <c r="JIW5" s="227"/>
      <c r="JIX5" s="227"/>
      <c r="JIY5" s="227"/>
      <c r="JIZ5" s="227"/>
      <c r="JJA5" s="227"/>
      <c r="JJB5" s="227"/>
      <c r="JJC5" s="227"/>
      <c r="JJD5" s="227"/>
      <c r="JJE5" s="227"/>
      <c r="JJF5" s="227"/>
      <c r="JJG5" s="227"/>
      <c r="JJH5" s="227"/>
      <c r="JJI5" s="227"/>
      <c r="JJJ5" s="227"/>
      <c r="JJK5" s="227"/>
      <c r="JJL5" s="227"/>
      <c r="JJM5" s="227"/>
      <c r="JJN5" s="227"/>
      <c r="JJO5" s="227"/>
      <c r="JJP5" s="227"/>
      <c r="JJQ5" s="227"/>
      <c r="JJR5" s="227"/>
      <c r="JJS5" s="227"/>
      <c r="JJT5" s="227"/>
      <c r="JJU5" s="227"/>
      <c r="JJV5" s="227"/>
      <c r="JJW5" s="227"/>
      <c r="JJX5" s="227"/>
      <c r="JJY5" s="227"/>
      <c r="JJZ5" s="227"/>
      <c r="JKA5" s="227"/>
      <c r="JKB5" s="227"/>
      <c r="JKC5" s="227"/>
      <c r="JKD5" s="227"/>
      <c r="JKE5" s="227"/>
      <c r="JKF5" s="227"/>
      <c r="JKG5" s="227"/>
      <c r="JKH5" s="227"/>
      <c r="JKI5" s="227"/>
      <c r="JKJ5" s="227"/>
      <c r="JKK5" s="227"/>
      <c r="JKL5" s="227"/>
      <c r="JKM5" s="227"/>
      <c r="JKN5" s="227"/>
      <c r="JKO5" s="227"/>
      <c r="JKP5" s="227"/>
      <c r="JKQ5" s="227"/>
      <c r="JKR5" s="227"/>
      <c r="JKS5" s="227"/>
      <c r="JKT5" s="227"/>
      <c r="JKU5" s="227"/>
      <c r="JKV5" s="227"/>
      <c r="JKW5" s="227"/>
      <c r="JKX5" s="227"/>
      <c r="JKY5" s="227"/>
      <c r="JKZ5" s="227"/>
      <c r="JLA5" s="227"/>
      <c r="JLB5" s="227"/>
      <c r="JLC5" s="227"/>
      <c r="JLD5" s="227"/>
      <c r="JLE5" s="227"/>
      <c r="JLF5" s="227"/>
      <c r="JLG5" s="227"/>
      <c r="JLH5" s="227"/>
      <c r="JLI5" s="227"/>
      <c r="JLJ5" s="227"/>
      <c r="JLK5" s="227"/>
      <c r="JLL5" s="227"/>
      <c r="JLM5" s="227"/>
      <c r="JLN5" s="227"/>
      <c r="JLO5" s="227"/>
      <c r="JLP5" s="227"/>
      <c r="JLQ5" s="227"/>
      <c r="JLR5" s="227"/>
      <c r="JLS5" s="227"/>
      <c r="JLT5" s="227"/>
      <c r="JLU5" s="227"/>
      <c r="JLV5" s="227"/>
      <c r="JLW5" s="227"/>
      <c r="JLX5" s="227"/>
      <c r="JLY5" s="227"/>
      <c r="JLZ5" s="227"/>
      <c r="JMA5" s="227"/>
      <c r="JMB5" s="227"/>
      <c r="JMC5" s="227"/>
      <c r="JMD5" s="227"/>
      <c r="JME5" s="227"/>
      <c r="JMF5" s="227"/>
      <c r="JMG5" s="227"/>
      <c r="JMH5" s="227"/>
      <c r="JMI5" s="227"/>
      <c r="JMJ5" s="227"/>
      <c r="JMK5" s="227"/>
      <c r="JML5" s="227"/>
      <c r="JMM5" s="227"/>
      <c r="JMN5" s="227"/>
      <c r="JMO5" s="227"/>
      <c r="JMP5" s="227"/>
      <c r="JMQ5" s="227"/>
      <c r="JMR5" s="227"/>
      <c r="JMS5" s="227"/>
      <c r="JMT5" s="227"/>
      <c r="JMU5" s="227"/>
      <c r="JMV5" s="227"/>
      <c r="JMW5" s="227"/>
      <c r="JMX5" s="227"/>
      <c r="JMY5" s="227"/>
      <c r="JMZ5" s="227"/>
      <c r="JNA5" s="227"/>
      <c r="JNB5" s="227"/>
      <c r="JNC5" s="227"/>
      <c r="JND5" s="227"/>
      <c r="JNE5" s="227"/>
      <c r="JNF5" s="227"/>
      <c r="JNG5" s="227"/>
      <c r="JNH5" s="227"/>
      <c r="JNI5" s="227"/>
      <c r="JNJ5" s="227"/>
      <c r="JNK5" s="227"/>
      <c r="JNL5" s="227"/>
      <c r="JNM5" s="227"/>
      <c r="JNN5" s="227"/>
      <c r="JNO5" s="227"/>
      <c r="JNP5" s="227"/>
      <c r="JNQ5" s="227"/>
      <c r="JNR5" s="227"/>
      <c r="JNS5" s="227"/>
      <c r="JNT5" s="227"/>
      <c r="JNU5" s="227"/>
      <c r="JNV5" s="227"/>
      <c r="JNW5" s="227"/>
      <c r="JNX5" s="227"/>
      <c r="JNY5" s="227"/>
      <c r="JNZ5" s="227"/>
      <c r="JOA5" s="227"/>
      <c r="JOB5" s="227"/>
      <c r="JOC5" s="227"/>
      <c r="JOD5" s="227"/>
      <c r="JOE5" s="227"/>
      <c r="JOF5" s="227"/>
      <c r="JOG5" s="227"/>
      <c r="JOH5" s="227"/>
      <c r="JOI5" s="227"/>
      <c r="JOJ5" s="227"/>
      <c r="JOK5" s="227"/>
      <c r="JOL5" s="227"/>
      <c r="JOM5" s="227"/>
      <c r="JON5" s="227"/>
      <c r="JOO5" s="227"/>
      <c r="JOP5" s="227"/>
      <c r="JOQ5" s="227"/>
      <c r="JOR5" s="227"/>
      <c r="JOS5" s="227"/>
      <c r="JOT5" s="227"/>
      <c r="JOU5" s="227"/>
      <c r="JOV5" s="227"/>
      <c r="JOW5" s="227"/>
      <c r="JOX5" s="227"/>
      <c r="JOY5" s="227"/>
      <c r="JOZ5" s="227"/>
      <c r="JPA5" s="227"/>
      <c r="JPB5" s="227"/>
      <c r="JPC5" s="227"/>
      <c r="JPD5" s="227"/>
      <c r="JPE5" s="227"/>
      <c r="JPF5" s="227"/>
      <c r="JPG5" s="227"/>
      <c r="JPH5" s="227"/>
      <c r="JPI5" s="227"/>
      <c r="JPJ5" s="227"/>
      <c r="JPK5" s="227"/>
      <c r="JPL5" s="227"/>
      <c r="JPM5" s="227"/>
      <c r="JPN5" s="227"/>
      <c r="JPO5" s="227"/>
      <c r="JPP5" s="227"/>
      <c r="JPQ5" s="227"/>
      <c r="JPR5" s="227"/>
      <c r="JPS5" s="227"/>
      <c r="JPT5" s="227"/>
      <c r="JPU5" s="227"/>
      <c r="JPV5" s="227"/>
      <c r="JPW5" s="227"/>
      <c r="JPX5" s="227"/>
      <c r="JPY5" s="227"/>
      <c r="JPZ5" s="227"/>
      <c r="JQA5" s="227"/>
      <c r="JQB5" s="227"/>
      <c r="JQC5" s="227"/>
      <c r="JQD5" s="227"/>
      <c r="JQE5" s="227"/>
      <c r="JQF5" s="227"/>
      <c r="JQG5" s="227"/>
      <c r="JQH5" s="227"/>
      <c r="JQI5" s="227"/>
      <c r="JQJ5" s="227"/>
      <c r="JQK5" s="227"/>
      <c r="JQL5" s="227"/>
      <c r="JQM5" s="227"/>
      <c r="JQN5" s="227"/>
      <c r="JQO5" s="227"/>
      <c r="JQP5" s="227"/>
      <c r="JQQ5" s="227"/>
      <c r="JQR5" s="227"/>
      <c r="JQS5" s="227"/>
      <c r="JQT5" s="227"/>
      <c r="JQU5" s="227"/>
      <c r="JQV5" s="227"/>
      <c r="JQW5" s="227"/>
      <c r="JQX5" s="227"/>
      <c r="JQY5" s="227"/>
      <c r="JQZ5" s="227"/>
      <c r="JRA5" s="227"/>
      <c r="JRB5" s="227"/>
      <c r="JRC5" s="227"/>
      <c r="JRD5" s="227"/>
      <c r="JRE5" s="227"/>
      <c r="JRF5" s="227"/>
      <c r="JRG5" s="227"/>
      <c r="JRH5" s="227"/>
      <c r="JRI5" s="227"/>
      <c r="JRJ5" s="227"/>
      <c r="JRK5" s="227"/>
      <c r="JRL5" s="227"/>
      <c r="JRM5" s="227"/>
      <c r="JRN5" s="227"/>
      <c r="JRO5" s="227"/>
      <c r="JRP5" s="227"/>
      <c r="JRQ5" s="227"/>
      <c r="JRR5" s="227"/>
      <c r="JRS5" s="227"/>
      <c r="JRT5" s="227"/>
      <c r="JRU5" s="227"/>
      <c r="JRV5" s="227"/>
      <c r="JRW5" s="227"/>
      <c r="JRX5" s="227"/>
      <c r="JRY5" s="227"/>
      <c r="JRZ5" s="227"/>
      <c r="JSA5" s="227"/>
      <c r="JSB5" s="227"/>
      <c r="JSC5" s="227"/>
      <c r="JSD5" s="227"/>
      <c r="JSE5" s="227"/>
      <c r="JSF5" s="227"/>
      <c r="JSG5" s="227"/>
      <c r="JSH5" s="227"/>
      <c r="JSI5" s="227"/>
      <c r="JSJ5" s="227"/>
      <c r="JSK5" s="227"/>
      <c r="JSL5" s="227"/>
      <c r="JSM5" s="227"/>
      <c r="JSN5" s="227"/>
      <c r="JSO5" s="227"/>
      <c r="JSP5" s="227"/>
      <c r="JSQ5" s="227"/>
      <c r="JSR5" s="227"/>
      <c r="JSS5" s="227"/>
      <c r="JST5" s="227"/>
      <c r="JSU5" s="227"/>
      <c r="JSV5" s="227"/>
      <c r="JSW5" s="227"/>
      <c r="JSX5" s="227"/>
      <c r="JSY5" s="227"/>
      <c r="JSZ5" s="227"/>
      <c r="JTA5" s="227"/>
      <c r="JTB5" s="227"/>
      <c r="JTC5" s="227"/>
      <c r="JTD5" s="227"/>
      <c r="JTE5" s="227"/>
      <c r="JTF5" s="227"/>
      <c r="JTG5" s="227"/>
      <c r="JTH5" s="227"/>
      <c r="JTI5" s="227"/>
      <c r="JTJ5" s="227"/>
      <c r="JTK5" s="227"/>
      <c r="JTL5" s="227"/>
      <c r="JTM5" s="227"/>
      <c r="JTN5" s="227"/>
      <c r="JTO5" s="227"/>
      <c r="JTP5" s="227"/>
      <c r="JTQ5" s="227"/>
      <c r="JTR5" s="227"/>
      <c r="JTS5" s="227"/>
      <c r="JTT5" s="227"/>
      <c r="JTU5" s="227"/>
      <c r="JTV5" s="227"/>
      <c r="JTW5" s="227"/>
      <c r="JTX5" s="227"/>
      <c r="JTY5" s="227"/>
      <c r="JTZ5" s="227"/>
      <c r="JUA5" s="227"/>
      <c r="JUB5" s="227"/>
      <c r="JUC5" s="227"/>
      <c r="JUD5" s="227"/>
      <c r="JUE5" s="227"/>
      <c r="JUF5" s="227"/>
      <c r="JUG5" s="227"/>
      <c r="JUH5" s="227"/>
      <c r="JUI5" s="227"/>
      <c r="JUJ5" s="227"/>
      <c r="JUK5" s="227"/>
      <c r="JUL5" s="227"/>
      <c r="JUM5" s="227"/>
      <c r="JUN5" s="227"/>
      <c r="JUO5" s="227"/>
      <c r="JUP5" s="227"/>
      <c r="JUQ5" s="227"/>
      <c r="JUR5" s="227"/>
      <c r="JUS5" s="227"/>
      <c r="JUT5" s="227"/>
      <c r="JUU5" s="227"/>
      <c r="JUV5" s="227"/>
      <c r="JUW5" s="227"/>
      <c r="JUX5" s="227"/>
      <c r="JUY5" s="227"/>
      <c r="JUZ5" s="227"/>
      <c r="JVA5" s="227"/>
      <c r="JVB5" s="227"/>
      <c r="JVC5" s="227"/>
      <c r="JVD5" s="227"/>
      <c r="JVE5" s="227"/>
      <c r="JVF5" s="227"/>
      <c r="JVG5" s="227"/>
      <c r="JVH5" s="227"/>
      <c r="JVI5" s="227"/>
      <c r="JVJ5" s="227"/>
      <c r="JVK5" s="227"/>
      <c r="JVL5" s="227"/>
      <c r="JVM5" s="227"/>
      <c r="JVN5" s="227"/>
      <c r="JVO5" s="227"/>
      <c r="JVP5" s="227"/>
      <c r="JVQ5" s="227"/>
      <c r="JVR5" s="227"/>
      <c r="JVS5" s="227"/>
      <c r="JVT5" s="227"/>
      <c r="JVU5" s="227"/>
      <c r="JVV5" s="227"/>
      <c r="JVW5" s="227"/>
      <c r="JVX5" s="227"/>
      <c r="JVY5" s="227"/>
      <c r="JVZ5" s="227"/>
      <c r="JWA5" s="227"/>
      <c r="JWB5" s="227"/>
      <c r="JWC5" s="227"/>
      <c r="JWD5" s="227"/>
      <c r="JWE5" s="227"/>
      <c r="JWF5" s="227"/>
      <c r="JWG5" s="227"/>
      <c r="JWH5" s="227"/>
      <c r="JWI5" s="227"/>
      <c r="JWJ5" s="227"/>
      <c r="JWK5" s="227"/>
      <c r="JWL5" s="227"/>
      <c r="JWM5" s="227"/>
      <c r="JWN5" s="227"/>
      <c r="JWO5" s="227"/>
      <c r="JWP5" s="227"/>
      <c r="JWQ5" s="227"/>
      <c r="JWR5" s="227"/>
      <c r="JWS5" s="227"/>
      <c r="JWT5" s="227"/>
      <c r="JWU5" s="227"/>
      <c r="JWV5" s="227"/>
      <c r="JWW5" s="227"/>
      <c r="JWX5" s="227"/>
      <c r="JWY5" s="227"/>
      <c r="JWZ5" s="227"/>
      <c r="JXA5" s="227"/>
      <c r="JXB5" s="227"/>
      <c r="JXC5" s="227"/>
      <c r="JXD5" s="227"/>
      <c r="JXE5" s="227"/>
      <c r="JXF5" s="227"/>
      <c r="JXG5" s="227"/>
      <c r="JXH5" s="227"/>
      <c r="JXI5" s="227"/>
      <c r="JXJ5" s="227"/>
      <c r="JXK5" s="227"/>
      <c r="JXL5" s="227"/>
      <c r="JXM5" s="227"/>
      <c r="JXN5" s="227"/>
      <c r="JXO5" s="227"/>
      <c r="JXP5" s="227"/>
      <c r="JXQ5" s="227"/>
      <c r="JXR5" s="227"/>
      <c r="JXS5" s="227"/>
      <c r="JXT5" s="227"/>
      <c r="JXU5" s="227"/>
      <c r="JXV5" s="227"/>
      <c r="JXW5" s="227"/>
      <c r="JXX5" s="227"/>
      <c r="JXY5" s="227"/>
      <c r="JXZ5" s="227"/>
      <c r="JYA5" s="227"/>
      <c r="JYB5" s="227"/>
      <c r="JYC5" s="227"/>
      <c r="JYD5" s="227"/>
      <c r="JYE5" s="227"/>
      <c r="JYF5" s="227"/>
      <c r="JYG5" s="227"/>
      <c r="JYH5" s="227"/>
      <c r="JYI5" s="227"/>
      <c r="JYJ5" s="227"/>
      <c r="JYK5" s="227"/>
      <c r="JYL5" s="227"/>
      <c r="JYM5" s="227"/>
      <c r="JYN5" s="227"/>
      <c r="JYO5" s="227"/>
      <c r="JYP5" s="227"/>
      <c r="JYQ5" s="227"/>
      <c r="JYR5" s="227"/>
      <c r="JYS5" s="227"/>
      <c r="JYT5" s="227"/>
      <c r="JYU5" s="227"/>
      <c r="JYV5" s="227"/>
      <c r="JYW5" s="227"/>
      <c r="JYX5" s="227"/>
      <c r="JYY5" s="227"/>
      <c r="JYZ5" s="227"/>
      <c r="JZA5" s="227"/>
      <c r="JZB5" s="227"/>
      <c r="JZC5" s="227"/>
      <c r="JZD5" s="227"/>
      <c r="JZE5" s="227"/>
      <c r="JZF5" s="227"/>
      <c r="JZG5" s="227"/>
      <c r="JZH5" s="227"/>
      <c r="JZI5" s="227"/>
      <c r="JZJ5" s="227"/>
      <c r="JZK5" s="227"/>
      <c r="JZL5" s="227"/>
      <c r="JZM5" s="227"/>
      <c r="JZN5" s="227"/>
      <c r="JZO5" s="227"/>
      <c r="JZP5" s="227"/>
      <c r="JZQ5" s="227"/>
      <c r="JZR5" s="227"/>
      <c r="JZS5" s="227"/>
      <c r="JZT5" s="227"/>
      <c r="JZU5" s="227"/>
      <c r="JZV5" s="227"/>
      <c r="JZW5" s="227"/>
      <c r="JZX5" s="227"/>
      <c r="JZY5" s="227"/>
      <c r="JZZ5" s="227"/>
      <c r="KAA5" s="227"/>
      <c r="KAB5" s="227"/>
      <c r="KAC5" s="227"/>
      <c r="KAD5" s="227"/>
      <c r="KAE5" s="227"/>
      <c r="KAF5" s="227"/>
      <c r="KAG5" s="227"/>
      <c r="KAH5" s="227"/>
      <c r="KAI5" s="227"/>
      <c r="KAJ5" s="227"/>
      <c r="KAK5" s="227"/>
      <c r="KAL5" s="227"/>
      <c r="KAM5" s="227"/>
      <c r="KAN5" s="227"/>
      <c r="KAO5" s="227"/>
      <c r="KAP5" s="227"/>
      <c r="KAQ5" s="227"/>
      <c r="KAR5" s="227"/>
      <c r="KAS5" s="227"/>
      <c r="KAT5" s="227"/>
      <c r="KAU5" s="227"/>
      <c r="KAV5" s="227"/>
      <c r="KAW5" s="227"/>
      <c r="KAX5" s="227"/>
      <c r="KAY5" s="227"/>
      <c r="KAZ5" s="227"/>
      <c r="KBA5" s="227"/>
      <c r="KBB5" s="227"/>
      <c r="KBC5" s="227"/>
      <c r="KBD5" s="227"/>
      <c r="KBE5" s="227"/>
      <c r="KBF5" s="227"/>
      <c r="KBG5" s="227"/>
      <c r="KBH5" s="227"/>
      <c r="KBI5" s="227"/>
      <c r="KBJ5" s="227"/>
      <c r="KBK5" s="227"/>
      <c r="KBL5" s="227"/>
      <c r="KBM5" s="227"/>
      <c r="KBN5" s="227"/>
      <c r="KBO5" s="227"/>
      <c r="KBP5" s="227"/>
      <c r="KBQ5" s="227"/>
      <c r="KBR5" s="227"/>
      <c r="KBS5" s="227"/>
      <c r="KBT5" s="227"/>
      <c r="KBU5" s="227"/>
      <c r="KBV5" s="227"/>
      <c r="KBW5" s="227"/>
      <c r="KBX5" s="227"/>
      <c r="KBY5" s="227"/>
      <c r="KBZ5" s="227"/>
      <c r="KCA5" s="227"/>
      <c r="KCB5" s="227"/>
      <c r="KCC5" s="227"/>
      <c r="KCD5" s="227"/>
      <c r="KCE5" s="227"/>
      <c r="KCF5" s="227"/>
      <c r="KCG5" s="227"/>
      <c r="KCH5" s="227"/>
      <c r="KCI5" s="227"/>
      <c r="KCJ5" s="227"/>
      <c r="KCK5" s="227"/>
      <c r="KCL5" s="227"/>
      <c r="KCM5" s="227"/>
      <c r="KCN5" s="227"/>
      <c r="KCO5" s="227"/>
      <c r="KCP5" s="227"/>
      <c r="KCQ5" s="227"/>
      <c r="KCR5" s="227"/>
      <c r="KCS5" s="227"/>
      <c r="KCT5" s="227"/>
      <c r="KCU5" s="227"/>
      <c r="KCV5" s="227"/>
      <c r="KCW5" s="227"/>
      <c r="KCX5" s="227"/>
      <c r="KCY5" s="227"/>
      <c r="KCZ5" s="227"/>
      <c r="KDA5" s="227"/>
      <c r="KDB5" s="227"/>
      <c r="KDC5" s="227"/>
      <c r="KDD5" s="227"/>
      <c r="KDE5" s="227"/>
      <c r="KDF5" s="227"/>
      <c r="KDG5" s="227"/>
      <c r="KDH5" s="227"/>
      <c r="KDI5" s="227"/>
      <c r="KDJ5" s="227"/>
      <c r="KDK5" s="227"/>
      <c r="KDL5" s="227"/>
      <c r="KDM5" s="227"/>
      <c r="KDN5" s="227"/>
      <c r="KDO5" s="227"/>
      <c r="KDP5" s="227"/>
      <c r="KDQ5" s="227"/>
      <c r="KDR5" s="227"/>
      <c r="KDS5" s="227"/>
      <c r="KDT5" s="227"/>
      <c r="KDU5" s="227"/>
      <c r="KDV5" s="227"/>
      <c r="KDW5" s="227"/>
      <c r="KDX5" s="227"/>
      <c r="KDY5" s="227"/>
      <c r="KDZ5" s="227"/>
      <c r="KEA5" s="227"/>
      <c r="KEB5" s="227"/>
      <c r="KEC5" s="227"/>
      <c r="KED5" s="227"/>
      <c r="KEE5" s="227"/>
      <c r="KEF5" s="227"/>
      <c r="KEG5" s="227"/>
      <c r="KEH5" s="227"/>
      <c r="KEI5" s="227"/>
      <c r="KEJ5" s="227"/>
      <c r="KEK5" s="227"/>
      <c r="KEL5" s="227"/>
      <c r="KEM5" s="227"/>
      <c r="KEN5" s="227"/>
      <c r="KEO5" s="227"/>
      <c r="KEP5" s="227"/>
      <c r="KEQ5" s="227"/>
      <c r="KER5" s="227"/>
      <c r="KES5" s="227"/>
      <c r="KET5" s="227"/>
      <c r="KEU5" s="227"/>
      <c r="KEV5" s="227"/>
      <c r="KEW5" s="227"/>
      <c r="KEX5" s="227"/>
      <c r="KEY5" s="227"/>
      <c r="KEZ5" s="227"/>
      <c r="KFA5" s="227"/>
      <c r="KFB5" s="227"/>
      <c r="KFC5" s="227"/>
      <c r="KFD5" s="227"/>
      <c r="KFE5" s="227"/>
      <c r="KFF5" s="227"/>
      <c r="KFG5" s="227"/>
      <c r="KFH5" s="227"/>
      <c r="KFI5" s="227"/>
      <c r="KFJ5" s="227"/>
      <c r="KFK5" s="227"/>
      <c r="KFL5" s="227"/>
      <c r="KFM5" s="227"/>
      <c r="KFN5" s="227"/>
      <c r="KFO5" s="227"/>
      <c r="KFP5" s="227"/>
      <c r="KFQ5" s="227"/>
      <c r="KFR5" s="227"/>
      <c r="KFS5" s="227"/>
      <c r="KFT5" s="227"/>
      <c r="KFU5" s="227"/>
      <c r="KFV5" s="227"/>
      <c r="KFW5" s="227"/>
      <c r="KFX5" s="227"/>
      <c r="KFY5" s="227"/>
      <c r="KFZ5" s="227"/>
      <c r="KGA5" s="227"/>
      <c r="KGB5" s="227"/>
      <c r="KGC5" s="227"/>
      <c r="KGD5" s="227"/>
      <c r="KGE5" s="227"/>
      <c r="KGF5" s="227"/>
      <c r="KGG5" s="227"/>
      <c r="KGH5" s="227"/>
      <c r="KGI5" s="227"/>
      <c r="KGJ5" s="227"/>
      <c r="KGK5" s="227"/>
      <c r="KGL5" s="227"/>
      <c r="KGM5" s="227"/>
      <c r="KGN5" s="227"/>
      <c r="KGO5" s="227"/>
      <c r="KGP5" s="227"/>
      <c r="KGQ5" s="227"/>
      <c r="KGR5" s="227"/>
      <c r="KGS5" s="227"/>
      <c r="KGT5" s="227"/>
      <c r="KGU5" s="227"/>
      <c r="KGV5" s="227"/>
      <c r="KGW5" s="227"/>
      <c r="KGX5" s="227"/>
      <c r="KGY5" s="227"/>
      <c r="KGZ5" s="227"/>
      <c r="KHA5" s="227"/>
      <c r="KHB5" s="227"/>
      <c r="KHC5" s="227"/>
      <c r="KHD5" s="227"/>
      <c r="KHE5" s="227"/>
      <c r="KHF5" s="227"/>
      <c r="KHG5" s="227"/>
      <c r="KHH5" s="227"/>
      <c r="KHI5" s="227"/>
      <c r="KHJ5" s="227"/>
      <c r="KHK5" s="227"/>
      <c r="KHL5" s="227"/>
      <c r="KHM5" s="227"/>
      <c r="KHN5" s="227"/>
      <c r="KHO5" s="227"/>
      <c r="KHP5" s="227"/>
      <c r="KHQ5" s="227"/>
      <c r="KHR5" s="227"/>
      <c r="KHS5" s="227"/>
      <c r="KHT5" s="227"/>
      <c r="KHU5" s="227"/>
      <c r="KHV5" s="227"/>
      <c r="KHW5" s="227"/>
      <c r="KHX5" s="227"/>
      <c r="KHY5" s="227"/>
      <c r="KHZ5" s="227"/>
      <c r="KIA5" s="227"/>
      <c r="KIB5" s="227"/>
      <c r="KIC5" s="227"/>
      <c r="KID5" s="227"/>
      <c r="KIE5" s="227"/>
      <c r="KIF5" s="227"/>
      <c r="KIG5" s="227"/>
      <c r="KIH5" s="227"/>
      <c r="KII5" s="227"/>
      <c r="KIJ5" s="227"/>
      <c r="KIK5" s="227"/>
      <c r="KIL5" s="227"/>
      <c r="KIM5" s="227"/>
      <c r="KIN5" s="227"/>
      <c r="KIO5" s="227"/>
      <c r="KIP5" s="227"/>
      <c r="KIQ5" s="227"/>
      <c r="KIR5" s="227"/>
      <c r="KIS5" s="227"/>
      <c r="KIT5" s="227"/>
      <c r="KIU5" s="227"/>
      <c r="KIV5" s="227"/>
      <c r="KIW5" s="227"/>
      <c r="KIX5" s="227"/>
      <c r="KIY5" s="227"/>
      <c r="KIZ5" s="227"/>
      <c r="KJA5" s="227"/>
      <c r="KJB5" s="227"/>
      <c r="KJC5" s="227"/>
      <c r="KJD5" s="227"/>
      <c r="KJE5" s="227"/>
      <c r="KJF5" s="227"/>
      <c r="KJG5" s="227"/>
      <c r="KJH5" s="227"/>
      <c r="KJI5" s="227"/>
      <c r="KJJ5" s="227"/>
      <c r="KJK5" s="227"/>
      <c r="KJL5" s="227"/>
      <c r="KJM5" s="227"/>
      <c r="KJN5" s="227"/>
      <c r="KJO5" s="227"/>
      <c r="KJP5" s="227"/>
      <c r="KJQ5" s="227"/>
      <c r="KJR5" s="227"/>
      <c r="KJS5" s="227"/>
      <c r="KJT5" s="227"/>
      <c r="KJU5" s="227"/>
      <c r="KJV5" s="227"/>
      <c r="KJW5" s="227"/>
      <c r="KJX5" s="227"/>
      <c r="KJY5" s="227"/>
      <c r="KJZ5" s="227"/>
      <c r="KKA5" s="227"/>
      <c r="KKB5" s="227"/>
      <c r="KKC5" s="227"/>
      <c r="KKD5" s="227"/>
      <c r="KKE5" s="227"/>
      <c r="KKF5" s="227"/>
      <c r="KKG5" s="227"/>
      <c r="KKH5" s="227"/>
      <c r="KKI5" s="227"/>
      <c r="KKJ5" s="227"/>
      <c r="KKK5" s="227"/>
      <c r="KKL5" s="227"/>
      <c r="KKM5" s="227"/>
      <c r="KKN5" s="227"/>
      <c r="KKO5" s="227"/>
      <c r="KKP5" s="227"/>
      <c r="KKQ5" s="227"/>
      <c r="KKR5" s="227"/>
      <c r="KKS5" s="227"/>
      <c r="KKT5" s="227"/>
      <c r="KKU5" s="227"/>
      <c r="KKV5" s="227"/>
      <c r="KKW5" s="227"/>
      <c r="KKX5" s="227"/>
      <c r="KKY5" s="227"/>
      <c r="KKZ5" s="227"/>
      <c r="KLA5" s="227"/>
      <c r="KLB5" s="227"/>
      <c r="KLC5" s="227"/>
      <c r="KLD5" s="227"/>
      <c r="KLE5" s="227"/>
      <c r="KLF5" s="227"/>
      <c r="KLG5" s="227"/>
      <c r="KLH5" s="227"/>
      <c r="KLI5" s="227"/>
      <c r="KLJ5" s="227"/>
      <c r="KLK5" s="227"/>
      <c r="KLL5" s="227"/>
      <c r="KLM5" s="227"/>
      <c r="KLN5" s="227"/>
      <c r="KLO5" s="227"/>
      <c r="KLP5" s="227"/>
      <c r="KLQ5" s="227"/>
      <c r="KLR5" s="227"/>
      <c r="KLS5" s="227"/>
      <c r="KLT5" s="227"/>
      <c r="KLU5" s="227"/>
      <c r="KLV5" s="227"/>
      <c r="KLW5" s="227"/>
      <c r="KLX5" s="227"/>
      <c r="KLY5" s="227"/>
      <c r="KLZ5" s="227"/>
      <c r="KMA5" s="227"/>
      <c r="KMB5" s="227"/>
      <c r="KMC5" s="227"/>
      <c r="KMD5" s="227"/>
      <c r="KME5" s="227"/>
      <c r="KMF5" s="227"/>
      <c r="KMG5" s="227"/>
      <c r="KMH5" s="227"/>
      <c r="KMI5" s="227"/>
      <c r="KMJ5" s="227"/>
      <c r="KMK5" s="227"/>
      <c r="KML5" s="227"/>
      <c r="KMM5" s="227"/>
      <c r="KMN5" s="227"/>
      <c r="KMO5" s="227"/>
      <c r="KMP5" s="227"/>
      <c r="KMQ5" s="227"/>
      <c r="KMR5" s="227"/>
      <c r="KMS5" s="227"/>
      <c r="KMT5" s="227"/>
      <c r="KMU5" s="227"/>
      <c r="KMV5" s="227"/>
      <c r="KMW5" s="227"/>
      <c r="KMX5" s="227"/>
      <c r="KMY5" s="227"/>
      <c r="KMZ5" s="227"/>
      <c r="KNA5" s="227"/>
      <c r="KNB5" s="227"/>
      <c r="KNC5" s="227"/>
      <c r="KND5" s="227"/>
      <c r="KNE5" s="227"/>
      <c r="KNF5" s="227"/>
      <c r="KNG5" s="227"/>
      <c r="KNH5" s="227"/>
      <c r="KNI5" s="227"/>
      <c r="KNJ5" s="227"/>
      <c r="KNK5" s="227"/>
      <c r="KNL5" s="227"/>
      <c r="KNM5" s="227"/>
      <c r="KNN5" s="227"/>
      <c r="KNO5" s="227"/>
      <c r="KNP5" s="227"/>
      <c r="KNQ5" s="227"/>
      <c r="KNR5" s="227"/>
      <c r="KNS5" s="227"/>
      <c r="KNT5" s="227"/>
      <c r="KNU5" s="227"/>
      <c r="KNV5" s="227"/>
      <c r="KNW5" s="227"/>
      <c r="KNX5" s="227"/>
      <c r="KNY5" s="227"/>
      <c r="KNZ5" s="227"/>
      <c r="KOA5" s="227"/>
      <c r="KOB5" s="227"/>
      <c r="KOC5" s="227"/>
      <c r="KOD5" s="227"/>
      <c r="KOE5" s="227"/>
      <c r="KOF5" s="227"/>
      <c r="KOG5" s="227"/>
      <c r="KOH5" s="227"/>
      <c r="KOI5" s="227"/>
      <c r="KOJ5" s="227"/>
      <c r="KOK5" s="227"/>
      <c r="KOL5" s="227"/>
      <c r="KOM5" s="227"/>
      <c r="KON5" s="227"/>
      <c r="KOO5" s="227"/>
      <c r="KOP5" s="227"/>
      <c r="KOQ5" s="227"/>
      <c r="KOR5" s="227"/>
      <c r="KOS5" s="227"/>
      <c r="KOT5" s="227"/>
      <c r="KOU5" s="227"/>
      <c r="KOV5" s="227"/>
      <c r="KOW5" s="227"/>
      <c r="KOX5" s="227"/>
      <c r="KOY5" s="227"/>
      <c r="KOZ5" s="227"/>
      <c r="KPA5" s="227"/>
      <c r="KPB5" s="227"/>
      <c r="KPC5" s="227"/>
      <c r="KPD5" s="227"/>
      <c r="KPE5" s="227"/>
      <c r="KPF5" s="227"/>
      <c r="KPG5" s="227"/>
      <c r="KPH5" s="227"/>
      <c r="KPI5" s="227"/>
      <c r="KPJ5" s="227"/>
      <c r="KPK5" s="227"/>
      <c r="KPL5" s="227"/>
      <c r="KPM5" s="227"/>
      <c r="KPN5" s="227"/>
      <c r="KPO5" s="227"/>
      <c r="KPP5" s="227"/>
      <c r="KPQ5" s="227"/>
      <c r="KPR5" s="227"/>
      <c r="KPS5" s="227"/>
      <c r="KPT5" s="227"/>
      <c r="KPU5" s="227"/>
      <c r="KPV5" s="227"/>
      <c r="KPW5" s="227"/>
      <c r="KPX5" s="227"/>
      <c r="KPY5" s="227"/>
      <c r="KPZ5" s="227"/>
      <c r="KQA5" s="227"/>
      <c r="KQB5" s="227"/>
      <c r="KQC5" s="227"/>
      <c r="KQD5" s="227"/>
      <c r="KQE5" s="227"/>
      <c r="KQF5" s="227"/>
      <c r="KQG5" s="227"/>
      <c r="KQH5" s="227"/>
      <c r="KQI5" s="227"/>
      <c r="KQJ5" s="227"/>
      <c r="KQK5" s="227"/>
      <c r="KQL5" s="227"/>
      <c r="KQM5" s="227"/>
      <c r="KQN5" s="227"/>
      <c r="KQO5" s="227"/>
      <c r="KQP5" s="227"/>
      <c r="KQQ5" s="227"/>
      <c r="KQR5" s="227"/>
      <c r="KQS5" s="227"/>
      <c r="KQT5" s="227"/>
      <c r="KQU5" s="227"/>
      <c r="KQV5" s="227"/>
      <c r="KQW5" s="227"/>
      <c r="KQX5" s="227"/>
      <c r="KQY5" s="227"/>
      <c r="KQZ5" s="227"/>
      <c r="KRA5" s="227"/>
      <c r="KRB5" s="227"/>
      <c r="KRC5" s="227"/>
      <c r="KRD5" s="227"/>
      <c r="KRE5" s="227"/>
      <c r="KRF5" s="227"/>
      <c r="KRG5" s="227"/>
      <c r="KRH5" s="227"/>
      <c r="KRI5" s="227"/>
      <c r="KRJ5" s="227"/>
      <c r="KRK5" s="227"/>
      <c r="KRL5" s="227"/>
      <c r="KRM5" s="227"/>
      <c r="KRN5" s="227"/>
      <c r="KRO5" s="227"/>
      <c r="KRP5" s="227"/>
      <c r="KRQ5" s="227"/>
      <c r="KRR5" s="227"/>
      <c r="KRS5" s="227"/>
      <c r="KRT5" s="227"/>
      <c r="KRU5" s="227"/>
      <c r="KRV5" s="227"/>
      <c r="KRW5" s="227"/>
      <c r="KRX5" s="227"/>
      <c r="KRY5" s="227"/>
      <c r="KRZ5" s="227"/>
      <c r="KSA5" s="227"/>
      <c r="KSB5" s="227"/>
      <c r="KSC5" s="227"/>
      <c r="KSD5" s="227"/>
      <c r="KSE5" s="227"/>
      <c r="KSF5" s="227"/>
      <c r="KSG5" s="227"/>
      <c r="KSH5" s="227"/>
      <c r="KSI5" s="227"/>
      <c r="KSJ5" s="227"/>
      <c r="KSK5" s="227"/>
      <c r="KSL5" s="227"/>
      <c r="KSM5" s="227"/>
      <c r="KSN5" s="227"/>
      <c r="KSO5" s="227"/>
      <c r="KSP5" s="227"/>
      <c r="KSQ5" s="227"/>
      <c r="KSR5" s="227"/>
      <c r="KSS5" s="227"/>
      <c r="KST5" s="227"/>
      <c r="KSU5" s="227"/>
      <c r="KSV5" s="227"/>
      <c r="KSW5" s="227"/>
      <c r="KSX5" s="227"/>
      <c r="KSY5" s="227"/>
      <c r="KSZ5" s="227"/>
      <c r="KTA5" s="227"/>
      <c r="KTB5" s="227"/>
      <c r="KTC5" s="227"/>
      <c r="KTD5" s="227"/>
      <c r="KTE5" s="227"/>
      <c r="KTF5" s="227"/>
      <c r="KTG5" s="227"/>
      <c r="KTH5" s="227"/>
      <c r="KTI5" s="227"/>
      <c r="KTJ5" s="227"/>
      <c r="KTK5" s="227"/>
      <c r="KTL5" s="227"/>
      <c r="KTM5" s="227"/>
      <c r="KTN5" s="227"/>
      <c r="KTO5" s="227"/>
      <c r="KTP5" s="227"/>
      <c r="KTQ5" s="227"/>
      <c r="KTR5" s="227"/>
      <c r="KTS5" s="227"/>
      <c r="KTT5" s="227"/>
      <c r="KTU5" s="227"/>
      <c r="KTV5" s="227"/>
      <c r="KTW5" s="227"/>
      <c r="KTX5" s="227"/>
      <c r="KTY5" s="227"/>
      <c r="KTZ5" s="227"/>
      <c r="KUA5" s="227"/>
      <c r="KUB5" s="227"/>
      <c r="KUC5" s="227"/>
      <c r="KUD5" s="227"/>
      <c r="KUE5" s="227"/>
      <c r="KUF5" s="227"/>
      <c r="KUG5" s="227"/>
      <c r="KUH5" s="227"/>
      <c r="KUI5" s="227"/>
      <c r="KUJ5" s="227"/>
      <c r="KUK5" s="227"/>
      <c r="KUL5" s="227"/>
      <c r="KUM5" s="227"/>
      <c r="KUN5" s="227"/>
      <c r="KUO5" s="227"/>
      <c r="KUP5" s="227"/>
      <c r="KUQ5" s="227"/>
      <c r="KUR5" s="227"/>
      <c r="KUS5" s="227"/>
      <c r="KUT5" s="227"/>
      <c r="KUU5" s="227"/>
      <c r="KUV5" s="227"/>
      <c r="KUW5" s="227"/>
      <c r="KUX5" s="227"/>
      <c r="KUY5" s="227"/>
      <c r="KUZ5" s="227"/>
      <c r="KVA5" s="227"/>
      <c r="KVB5" s="227"/>
      <c r="KVC5" s="227"/>
      <c r="KVD5" s="227"/>
      <c r="KVE5" s="227"/>
      <c r="KVF5" s="227"/>
      <c r="KVG5" s="227"/>
      <c r="KVH5" s="227"/>
      <c r="KVI5" s="227"/>
      <c r="KVJ5" s="227"/>
      <c r="KVK5" s="227"/>
      <c r="KVL5" s="227"/>
      <c r="KVM5" s="227"/>
      <c r="KVN5" s="227"/>
      <c r="KVO5" s="227"/>
      <c r="KVP5" s="227"/>
      <c r="KVQ5" s="227"/>
      <c r="KVR5" s="227"/>
      <c r="KVS5" s="227"/>
      <c r="KVT5" s="227"/>
      <c r="KVU5" s="227"/>
      <c r="KVV5" s="227"/>
      <c r="KVW5" s="227"/>
      <c r="KVX5" s="227"/>
      <c r="KVY5" s="227"/>
      <c r="KVZ5" s="227"/>
      <c r="KWA5" s="227"/>
      <c r="KWB5" s="227"/>
      <c r="KWC5" s="227"/>
      <c r="KWD5" s="227"/>
      <c r="KWE5" s="227"/>
      <c r="KWF5" s="227"/>
      <c r="KWG5" s="227"/>
      <c r="KWH5" s="227"/>
      <c r="KWI5" s="227"/>
      <c r="KWJ5" s="227"/>
      <c r="KWK5" s="227"/>
      <c r="KWL5" s="227"/>
      <c r="KWM5" s="227"/>
      <c r="KWN5" s="227"/>
      <c r="KWO5" s="227"/>
      <c r="KWP5" s="227"/>
      <c r="KWQ5" s="227"/>
      <c r="KWR5" s="227"/>
      <c r="KWS5" s="227"/>
      <c r="KWT5" s="227"/>
      <c r="KWU5" s="227"/>
      <c r="KWV5" s="227"/>
      <c r="KWW5" s="227"/>
      <c r="KWX5" s="227"/>
      <c r="KWY5" s="227"/>
      <c r="KWZ5" s="227"/>
      <c r="KXA5" s="227"/>
      <c r="KXB5" s="227"/>
      <c r="KXC5" s="227"/>
      <c r="KXD5" s="227"/>
      <c r="KXE5" s="227"/>
      <c r="KXF5" s="227"/>
      <c r="KXG5" s="227"/>
      <c r="KXH5" s="227"/>
      <c r="KXI5" s="227"/>
      <c r="KXJ5" s="227"/>
      <c r="KXK5" s="227"/>
      <c r="KXL5" s="227"/>
      <c r="KXM5" s="227"/>
      <c r="KXN5" s="227"/>
      <c r="KXO5" s="227"/>
      <c r="KXP5" s="227"/>
      <c r="KXQ5" s="227"/>
      <c r="KXR5" s="227"/>
      <c r="KXS5" s="227"/>
      <c r="KXT5" s="227"/>
      <c r="KXU5" s="227"/>
      <c r="KXV5" s="227"/>
      <c r="KXW5" s="227"/>
      <c r="KXX5" s="227"/>
      <c r="KXY5" s="227"/>
      <c r="KXZ5" s="227"/>
      <c r="KYA5" s="227"/>
      <c r="KYB5" s="227"/>
      <c r="KYC5" s="227"/>
      <c r="KYD5" s="227"/>
      <c r="KYE5" s="227"/>
      <c r="KYF5" s="227"/>
      <c r="KYG5" s="227"/>
      <c r="KYH5" s="227"/>
      <c r="KYI5" s="227"/>
      <c r="KYJ5" s="227"/>
      <c r="KYK5" s="227"/>
      <c r="KYL5" s="227"/>
      <c r="KYM5" s="227"/>
      <c r="KYN5" s="227"/>
      <c r="KYO5" s="227"/>
      <c r="KYP5" s="227"/>
      <c r="KYQ5" s="227"/>
      <c r="KYR5" s="227"/>
      <c r="KYS5" s="227"/>
      <c r="KYT5" s="227"/>
      <c r="KYU5" s="227"/>
      <c r="KYV5" s="227"/>
      <c r="KYW5" s="227"/>
      <c r="KYX5" s="227"/>
      <c r="KYY5" s="227"/>
      <c r="KYZ5" s="227"/>
      <c r="KZA5" s="227"/>
      <c r="KZB5" s="227"/>
      <c r="KZC5" s="227"/>
      <c r="KZD5" s="227"/>
      <c r="KZE5" s="227"/>
      <c r="KZF5" s="227"/>
      <c r="KZG5" s="227"/>
      <c r="KZH5" s="227"/>
      <c r="KZI5" s="227"/>
      <c r="KZJ5" s="227"/>
      <c r="KZK5" s="227"/>
      <c r="KZL5" s="227"/>
      <c r="KZM5" s="227"/>
      <c r="KZN5" s="227"/>
      <c r="KZO5" s="227"/>
      <c r="KZP5" s="227"/>
      <c r="KZQ5" s="227"/>
      <c r="KZR5" s="227"/>
      <c r="KZS5" s="227"/>
      <c r="KZT5" s="227"/>
      <c r="KZU5" s="227"/>
      <c r="KZV5" s="227"/>
      <c r="KZW5" s="227"/>
      <c r="KZX5" s="227"/>
      <c r="KZY5" s="227"/>
      <c r="KZZ5" s="227"/>
      <c r="LAA5" s="227"/>
      <c r="LAB5" s="227"/>
      <c r="LAC5" s="227"/>
      <c r="LAD5" s="227"/>
      <c r="LAE5" s="227"/>
      <c r="LAF5" s="227"/>
      <c r="LAG5" s="227"/>
      <c r="LAH5" s="227"/>
      <c r="LAI5" s="227"/>
      <c r="LAJ5" s="227"/>
      <c r="LAK5" s="227"/>
      <c r="LAL5" s="227"/>
      <c r="LAM5" s="227"/>
      <c r="LAN5" s="227"/>
      <c r="LAO5" s="227"/>
      <c r="LAP5" s="227"/>
      <c r="LAQ5" s="227"/>
      <c r="LAR5" s="227"/>
      <c r="LAS5" s="227"/>
      <c r="LAT5" s="227"/>
      <c r="LAU5" s="227"/>
      <c r="LAV5" s="227"/>
      <c r="LAW5" s="227"/>
      <c r="LAX5" s="227"/>
      <c r="LAY5" s="227"/>
      <c r="LAZ5" s="227"/>
      <c r="LBA5" s="227"/>
      <c r="LBB5" s="227"/>
      <c r="LBC5" s="227"/>
      <c r="LBD5" s="227"/>
      <c r="LBE5" s="227"/>
      <c r="LBF5" s="227"/>
      <c r="LBG5" s="227"/>
      <c r="LBH5" s="227"/>
      <c r="LBI5" s="227"/>
      <c r="LBJ5" s="227"/>
      <c r="LBK5" s="227"/>
      <c r="LBL5" s="227"/>
      <c r="LBM5" s="227"/>
      <c r="LBN5" s="227"/>
      <c r="LBO5" s="227"/>
      <c r="LBP5" s="227"/>
      <c r="LBQ5" s="227"/>
      <c r="LBR5" s="227"/>
      <c r="LBS5" s="227"/>
      <c r="LBT5" s="227"/>
      <c r="LBU5" s="227"/>
      <c r="LBV5" s="227"/>
      <c r="LBW5" s="227"/>
      <c r="LBX5" s="227"/>
      <c r="LBY5" s="227"/>
      <c r="LBZ5" s="227"/>
      <c r="LCA5" s="227"/>
      <c r="LCB5" s="227"/>
      <c r="LCC5" s="227"/>
      <c r="LCD5" s="227"/>
      <c r="LCE5" s="227"/>
      <c r="LCF5" s="227"/>
      <c r="LCG5" s="227"/>
      <c r="LCH5" s="227"/>
      <c r="LCI5" s="227"/>
      <c r="LCJ5" s="227"/>
      <c r="LCK5" s="227"/>
      <c r="LCL5" s="227"/>
      <c r="LCM5" s="227"/>
      <c r="LCN5" s="227"/>
      <c r="LCO5" s="227"/>
      <c r="LCP5" s="227"/>
      <c r="LCQ5" s="227"/>
      <c r="LCR5" s="227"/>
      <c r="LCS5" s="227"/>
      <c r="LCT5" s="227"/>
      <c r="LCU5" s="227"/>
      <c r="LCV5" s="227"/>
      <c r="LCW5" s="227"/>
      <c r="LCX5" s="227"/>
      <c r="LCY5" s="227"/>
      <c r="LCZ5" s="227"/>
      <c r="LDA5" s="227"/>
      <c r="LDB5" s="227"/>
      <c r="LDC5" s="227"/>
      <c r="LDD5" s="227"/>
      <c r="LDE5" s="227"/>
      <c r="LDF5" s="227"/>
      <c r="LDG5" s="227"/>
      <c r="LDH5" s="227"/>
      <c r="LDI5" s="227"/>
      <c r="LDJ5" s="227"/>
      <c r="LDK5" s="227"/>
      <c r="LDL5" s="227"/>
      <c r="LDM5" s="227"/>
      <c r="LDN5" s="227"/>
      <c r="LDO5" s="227"/>
      <c r="LDP5" s="227"/>
      <c r="LDQ5" s="227"/>
      <c r="LDR5" s="227"/>
      <c r="LDS5" s="227"/>
      <c r="LDT5" s="227"/>
      <c r="LDU5" s="227"/>
      <c r="LDV5" s="227"/>
      <c r="LDW5" s="227"/>
      <c r="LDX5" s="227"/>
      <c r="LDY5" s="227"/>
      <c r="LDZ5" s="227"/>
      <c r="LEA5" s="227"/>
      <c r="LEB5" s="227"/>
      <c r="LEC5" s="227"/>
      <c r="LED5" s="227"/>
      <c r="LEE5" s="227"/>
      <c r="LEF5" s="227"/>
      <c r="LEG5" s="227"/>
      <c r="LEH5" s="227"/>
      <c r="LEI5" s="227"/>
      <c r="LEJ5" s="227"/>
      <c r="LEK5" s="227"/>
      <c r="LEL5" s="227"/>
      <c r="LEM5" s="227"/>
      <c r="LEN5" s="227"/>
      <c r="LEO5" s="227"/>
      <c r="LEP5" s="227"/>
      <c r="LEQ5" s="227"/>
      <c r="LER5" s="227"/>
      <c r="LES5" s="227"/>
      <c r="LET5" s="227"/>
      <c r="LEU5" s="227"/>
      <c r="LEV5" s="227"/>
      <c r="LEW5" s="227"/>
      <c r="LEX5" s="227"/>
      <c r="LEY5" s="227"/>
      <c r="LEZ5" s="227"/>
      <c r="LFA5" s="227"/>
      <c r="LFB5" s="227"/>
      <c r="LFC5" s="227"/>
      <c r="LFD5" s="227"/>
      <c r="LFE5" s="227"/>
      <c r="LFF5" s="227"/>
      <c r="LFG5" s="227"/>
      <c r="LFH5" s="227"/>
      <c r="LFI5" s="227"/>
      <c r="LFJ5" s="227"/>
      <c r="LFK5" s="227"/>
      <c r="LFL5" s="227"/>
      <c r="LFM5" s="227"/>
      <c r="LFN5" s="227"/>
      <c r="LFO5" s="227"/>
      <c r="LFP5" s="227"/>
      <c r="LFQ5" s="227"/>
      <c r="LFR5" s="227"/>
      <c r="LFS5" s="227"/>
      <c r="LFT5" s="227"/>
      <c r="LFU5" s="227"/>
      <c r="LFV5" s="227"/>
      <c r="LFW5" s="227"/>
      <c r="LFX5" s="227"/>
      <c r="LFY5" s="227"/>
      <c r="LFZ5" s="227"/>
      <c r="LGA5" s="227"/>
      <c r="LGB5" s="227"/>
      <c r="LGC5" s="227"/>
      <c r="LGD5" s="227"/>
      <c r="LGE5" s="227"/>
      <c r="LGF5" s="227"/>
      <c r="LGG5" s="227"/>
      <c r="LGH5" s="227"/>
      <c r="LGI5" s="227"/>
      <c r="LGJ5" s="227"/>
      <c r="LGK5" s="227"/>
      <c r="LGL5" s="227"/>
      <c r="LGM5" s="227"/>
      <c r="LGN5" s="227"/>
      <c r="LGO5" s="227"/>
      <c r="LGP5" s="227"/>
      <c r="LGQ5" s="227"/>
      <c r="LGR5" s="227"/>
      <c r="LGS5" s="227"/>
      <c r="LGT5" s="227"/>
      <c r="LGU5" s="227"/>
      <c r="LGV5" s="227"/>
      <c r="LGW5" s="227"/>
      <c r="LGX5" s="227"/>
      <c r="LGY5" s="227"/>
      <c r="LGZ5" s="227"/>
      <c r="LHA5" s="227"/>
      <c r="LHB5" s="227"/>
      <c r="LHC5" s="227"/>
      <c r="LHD5" s="227"/>
      <c r="LHE5" s="227"/>
      <c r="LHF5" s="227"/>
      <c r="LHG5" s="227"/>
      <c r="LHH5" s="227"/>
      <c r="LHI5" s="227"/>
      <c r="LHJ5" s="227"/>
      <c r="LHK5" s="227"/>
      <c r="LHL5" s="227"/>
      <c r="LHM5" s="227"/>
      <c r="LHN5" s="227"/>
      <c r="LHO5" s="227"/>
      <c r="LHP5" s="227"/>
      <c r="LHQ5" s="227"/>
      <c r="LHR5" s="227"/>
      <c r="LHS5" s="227"/>
      <c r="LHT5" s="227"/>
      <c r="LHU5" s="227"/>
      <c r="LHV5" s="227"/>
      <c r="LHW5" s="227"/>
      <c r="LHX5" s="227"/>
      <c r="LHY5" s="227"/>
      <c r="LHZ5" s="227"/>
      <c r="LIA5" s="227"/>
      <c r="LIB5" s="227"/>
      <c r="LIC5" s="227"/>
      <c r="LID5" s="227"/>
      <c r="LIE5" s="227"/>
      <c r="LIF5" s="227"/>
      <c r="LIG5" s="227"/>
      <c r="LIH5" s="227"/>
      <c r="LII5" s="227"/>
      <c r="LIJ5" s="227"/>
      <c r="LIK5" s="227"/>
      <c r="LIL5" s="227"/>
      <c r="LIM5" s="227"/>
      <c r="LIN5" s="227"/>
      <c r="LIO5" s="227"/>
      <c r="LIP5" s="227"/>
      <c r="LIQ5" s="227"/>
      <c r="LIR5" s="227"/>
      <c r="LIS5" s="227"/>
      <c r="LIT5" s="227"/>
      <c r="LIU5" s="227"/>
      <c r="LIV5" s="227"/>
      <c r="LIW5" s="227"/>
      <c r="LIX5" s="227"/>
      <c r="LIY5" s="227"/>
      <c r="LIZ5" s="227"/>
      <c r="LJA5" s="227"/>
      <c r="LJB5" s="227"/>
      <c r="LJC5" s="227"/>
      <c r="LJD5" s="227"/>
      <c r="LJE5" s="227"/>
      <c r="LJF5" s="227"/>
      <c r="LJG5" s="227"/>
      <c r="LJH5" s="227"/>
      <c r="LJI5" s="227"/>
      <c r="LJJ5" s="227"/>
      <c r="LJK5" s="227"/>
      <c r="LJL5" s="227"/>
      <c r="LJM5" s="227"/>
      <c r="LJN5" s="227"/>
      <c r="LJO5" s="227"/>
      <c r="LJP5" s="227"/>
      <c r="LJQ5" s="227"/>
      <c r="LJR5" s="227"/>
      <c r="LJS5" s="227"/>
      <c r="LJT5" s="227"/>
      <c r="LJU5" s="227"/>
      <c r="LJV5" s="227"/>
      <c r="LJW5" s="227"/>
      <c r="LJX5" s="227"/>
      <c r="LJY5" s="227"/>
      <c r="LJZ5" s="227"/>
      <c r="LKA5" s="227"/>
      <c r="LKB5" s="227"/>
      <c r="LKC5" s="227"/>
      <c r="LKD5" s="227"/>
      <c r="LKE5" s="227"/>
      <c r="LKF5" s="227"/>
      <c r="LKG5" s="227"/>
      <c r="LKH5" s="227"/>
      <c r="LKI5" s="227"/>
      <c r="LKJ5" s="227"/>
      <c r="LKK5" s="227"/>
      <c r="LKL5" s="227"/>
      <c r="LKM5" s="227"/>
      <c r="LKN5" s="227"/>
      <c r="LKO5" s="227"/>
      <c r="LKP5" s="227"/>
      <c r="LKQ5" s="227"/>
      <c r="LKR5" s="227"/>
      <c r="LKS5" s="227"/>
      <c r="LKT5" s="227"/>
      <c r="LKU5" s="227"/>
      <c r="LKV5" s="227"/>
      <c r="LKW5" s="227"/>
      <c r="LKX5" s="227"/>
      <c r="LKY5" s="227"/>
      <c r="LKZ5" s="227"/>
      <c r="LLA5" s="227"/>
      <c r="LLB5" s="227"/>
      <c r="LLC5" s="227"/>
      <c r="LLD5" s="227"/>
      <c r="LLE5" s="227"/>
      <c r="LLF5" s="227"/>
      <c r="LLG5" s="227"/>
      <c r="LLH5" s="227"/>
      <c r="LLI5" s="227"/>
      <c r="LLJ5" s="227"/>
      <c r="LLK5" s="227"/>
      <c r="LLL5" s="227"/>
      <c r="LLM5" s="227"/>
      <c r="LLN5" s="227"/>
      <c r="LLO5" s="227"/>
      <c r="LLP5" s="227"/>
      <c r="LLQ5" s="227"/>
      <c r="LLR5" s="227"/>
      <c r="LLS5" s="227"/>
      <c r="LLT5" s="227"/>
      <c r="LLU5" s="227"/>
      <c r="LLV5" s="227"/>
      <c r="LLW5" s="227"/>
      <c r="LLX5" s="227"/>
      <c r="LLY5" s="227"/>
      <c r="LLZ5" s="227"/>
      <c r="LMA5" s="227"/>
      <c r="LMB5" s="227"/>
      <c r="LMC5" s="227"/>
      <c r="LMD5" s="227"/>
      <c r="LME5" s="227"/>
      <c r="LMF5" s="227"/>
      <c r="LMG5" s="227"/>
      <c r="LMH5" s="227"/>
      <c r="LMI5" s="227"/>
      <c r="LMJ5" s="227"/>
      <c r="LMK5" s="227"/>
      <c r="LML5" s="227"/>
      <c r="LMM5" s="227"/>
      <c r="LMN5" s="227"/>
      <c r="LMO5" s="227"/>
      <c r="LMP5" s="227"/>
      <c r="LMQ5" s="227"/>
      <c r="LMR5" s="227"/>
      <c r="LMS5" s="227"/>
      <c r="LMT5" s="227"/>
      <c r="LMU5" s="227"/>
      <c r="LMV5" s="227"/>
      <c r="LMW5" s="227"/>
      <c r="LMX5" s="227"/>
      <c r="LMY5" s="227"/>
      <c r="LMZ5" s="227"/>
      <c r="LNA5" s="227"/>
      <c r="LNB5" s="227"/>
      <c r="LNC5" s="227"/>
      <c r="LND5" s="227"/>
      <c r="LNE5" s="227"/>
      <c r="LNF5" s="227"/>
      <c r="LNG5" s="227"/>
      <c r="LNH5" s="227"/>
      <c r="LNI5" s="227"/>
      <c r="LNJ5" s="227"/>
      <c r="LNK5" s="227"/>
      <c r="LNL5" s="227"/>
      <c r="LNM5" s="227"/>
      <c r="LNN5" s="227"/>
      <c r="LNO5" s="227"/>
      <c r="LNP5" s="227"/>
      <c r="LNQ5" s="227"/>
      <c r="LNR5" s="227"/>
      <c r="LNS5" s="227"/>
      <c r="LNT5" s="227"/>
      <c r="LNU5" s="227"/>
      <c r="LNV5" s="227"/>
      <c r="LNW5" s="227"/>
      <c r="LNX5" s="227"/>
      <c r="LNY5" s="227"/>
      <c r="LNZ5" s="227"/>
      <c r="LOA5" s="227"/>
      <c r="LOB5" s="227"/>
      <c r="LOC5" s="227"/>
      <c r="LOD5" s="227"/>
      <c r="LOE5" s="227"/>
      <c r="LOF5" s="227"/>
      <c r="LOG5" s="227"/>
      <c r="LOH5" s="227"/>
      <c r="LOI5" s="227"/>
      <c r="LOJ5" s="227"/>
      <c r="LOK5" s="227"/>
      <c r="LOL5" s="227"/>
      <c r="LOM5" s="227"/>
      <c r="LON5" s="227"/>
      <c r="LOO5" s="227"/>
      <c r="LOP5" s="227"/>
      <c r="LOQ5" s="227"/>
      <c r="LOR5" s="227"/>
      <c r="LOS5" s="227"/>
      <c r="LOT5" s="227"/>
      <c r="LOU5" s="227"/>
      <c r="LOV5" s="227"/>
      <c r="LOW5" s="227"/>
      <c r="LOX5" s="227"/>
      <c r="LOY5" s="227"/>
      <c r="LOZ5" s="227"/>
      <c r="LPA5" s="227"/>
      <c r="LPB5" s="227"/>
      <c r="LPC5" s="227"/>
      <c r="LPD5" s="227"/>
      <c r="LPE5" s="227"/>
      <c r="LPF5" s="227"/>
      <c r="LPG5" s="227"/>
      <c r="LPH5" s="227"/>
      <c r="LPI5" s="227"/>
      <c r="LPJ5" s="227"/>
      <c r="LPK5" s="227"/>
      <c r="LPL5" s="227"/>
      <c r="LPM5" s="227"/>
      <c r="LPN5" s="227"/>
      <c r="LPO5" s="227"/>
      <c r="LPP5" s="227"/>
      <c r="LPQ5" s="227"/>
      <c r="LPR5" s="227"/>
      <c r="LPS5" s="227"/>
      <c r="LPT5" s="227"/>
      <c r="LPU5" s="227"/>
      <c r="LPV5" s="227"/>
      <c r="LPW5" s="227"/>
      <c r="LPX5" s="227"/>
      <c r="LPY5" s="227"/>
      <c r="LPZ5" s="227"/>
      <c r="LQA5" s="227"/>
      <c r="LQB5" s="227"/>
      <c r="LQC5" s="227"/>
      <c r="LQD5" s="227"/>
      <c r="LQE5" s="227"/>
      <c r="LQF5" s="227"/>
      <c r="LQG5" s="227"/>
      <c r="LQH5" s="227"/>
      <c r="LQI5" s="227"/>
      <c r="LQJ5" s="227"/>
      <c r="LQK5" s="227"/>
      <c r="LQL5" s="227"/>
      <c r="LQM5" s="227"/>
      <c r="LQN5" s="227"/>
      <c r="LQO5" s="227"/>
      <c r="LQP5" s="227"/>
      <c r="LQQ5" s="227"/>
      <c r="LQR5" s="227"/>
      <c r="LQS5" s="227"/>
      <c r="LQT5" s="227"/>
      <c r="LQU5" s="227"/>
      <c r="LQV5" s="227"/>
      <c r="LQW5" s="227"/>
      <c r="LQX5" s="227"/>
      <c r="LQY5" s="227"/>
      <c r="LQZ5" s="227"/>
      <c r="LRA5" s="227"/>
      <c r="LRB5" s="227"/>
      <c r="LRC5" s="227"/>
      <c r="LRD5" s="227"/>
      <c r="LRE5" s="227"/>
      <c r="LRF5" s="227"/>
      <c r="LRG5" s="227"/>
      <c r="LRH5" s="227"/>
      <c r="LRI5" s="227"/>
      <c r="LRJ5" s="227"/>
      <c r="LRK5" s="227"/>
      <c r="LRL5" s="227"/>
      <c r="LRM5" s="227"/>
      <c r="LRN5" s="227"/>
      <c r="LRO5" s="227"/>
      <c r="LRP5" s="227"/>
      <c r="LRQ5" s="227"/>
      <c r="LRR5" s="227"/>
      <c r="LRS5" s="227"/>
      <c r="LRT5" s="227"/>
      <c r="LRU5" s="227"/>
      <c r="LRV5" s="227"/>
      <c r="LRW5" s="227"/>
      <c r="LRX5" s="227"/>
      <c r="LRY5" s="227"/>
      <c r="LRZ5" s="227"/>
      <c r="LSA5" s="227"/>
      <c r="LSB5" s="227"/>
      <c r="LSC5" s="227"/>
      <c r="LSD5" s="227"/>
      <c r="LSE5" s="227"/>
      <c r="LSF5" s="227"/>
      <c r="LSG5" s="227"/>
      <c r="LSH5" s="227"/>
      <c r="LSI5" s="227"/>
      <c r="LSJ5" s="227"/>
      <c r="LSK5" s="227"/>
      <c r="LSL5" s="227"/>
      <c r="LSM5" s="227"/>
      <c r="LSN5" s="227"/>
      <c r="LSO5" s="227"/>
      <c r="LSP5" s="227"/>
      <c r="LSQ5" s="227"/>
      <c r="LSR5" s="227"/>
      <c r="LSS5" s="227"/>
      <c r="LST5" s="227"/>
      <c r="LSU5" s="227"/>
      <c r="LSV5" s="227"/>
      <c r="LSW5" s="227"/>
      <c r="LSX5" s="227"/>
      <c r="LSY5" s="227"/>
      <c r="LSZ5" s="227"/>
      <c r="LTA5" s="227"/>
      <c r="LTB5" s="227"/>
      <c r="LTC5" s="227"/>
      <c r="LTD5" s="227"/>
      <c r="LTE5" s="227"/>
      <c r="LTF5" s="227"/>
      <c r="LTG5" s="227"/>
      <c r="LTH5" s="227"/>
      <c r="LTI5" s="227"/>
      <c r="LTJ5" s="227"/>
      <c r="LTK5" s="227"/>
      <c r="LTL5" s="227"/>
      <c r="LTM5" s="227"/>
      <c r="LTN5" s="227"/>
      <c r="LTO5" s="227"/>
      <c r="LTP5" s="227"/>
      <c r="LTQ5" s="227"/>
      <c r="LTR5" s="227"/>
      <c r="LTS5" s="227"/>
      <c r="LTT5" s="227"/>
      <c r="LTU5" s="227"/>
      <c r="LTV5" s="227"/>
      <c r="LTW5" s="227"/>
      <c r="LTX5" s="227"/>
      <c r="LTY5" s="227"/>
      <c r="LTZ5" s="227"/>
      <c r="LUA5" s="227"/>
      <c r="LUB5" s="227"/>
      <c r="LUC5" s="227"/>
      <c r="LUD5" s="227"/>
      <c r="LUE5" s="227"/>
      <c r="LUF5" s="227"/>
      <c r="LUG5" s="227"/>
      <c r="LUH5" s="227"/>
      <c r="LUI5" s="227"/>
      <c r="LUJ5" s="227"/>
      <c r="LUK5" s="227"/>
      <c r="LUL5" s="227"/>
      <c r="LUM5" s="227"/>
      <c r="LUN5" s="227"/>
      <c r="LUO5" s="227"/>
      <c r="LUP5" s="227"/>
      <c r="LUQ5" s="227"/>
      <c r="LUR5" s="227"/>
      <c r="LUS5" s="227"/>
      <c r="LUT5" s="227"/>
      <c r="LUU5" s="227"/>
      <c r="LUV5" s="227"/>
      <c r="LUW5" s="227"/>
      <c r="LUX5" s="227"/>
      <c r="LUY5" s="227"/>
      <c r="LUZ5" s="227"/>
      <c r="LVA5" s="227"/>
      <c r="LVB5" s="227"/>
      <c r="LVC5" s="227"/>
      <c r="LVD5" s="227"/>
      <c r="LVE5" s="227"/>
      <c r="LVF5" s="227"/>
      <c r="LVG5" s="227"/>
      <c r="LVH5" s="227"/>
      <c r="LVI5" s="227"/>
      <c r="LVJ5" s="227"/>
      <c r="LVK5" s="227"/>
      <c r="LVL5" s="227"/>
      <c r="LVM5" s="227"/>
      <c r="LVN5" s="227"/>
      <c r="LVO5" s="227"/>
      <c r="LVP5" s="227"/>
      <c r="LVQ5" s="227"/>
      <c r="LVR5" s="227"/>
      <c r="LVS5" s="227"/>
      <c r="LVT5" s="227"/>
      <c r="LVU5" s="227"/>
      <c r="LVV5" s="227"/>
      <c r="LVW5" s="227"/>
      <c r="LVX5" s="227"/>
      <c r="LVY5" s="227"/>
      <c r="LVZ5" s="227"/>
      <c r="LWA5" s="227"/>
      <c r="LWB5" s="227"/>
      <c r="LWC5" s="227"/>
      <c r="LWD5" s="227"/>
      <c r="LWE5" s="227"/>
      <c r="LWF5" s="227"/>
      <c r="LWG5" s="227"/>
      <c r="LWH5" s="227"/>
      <c r="LWI5" s="227"/>
      <c r="LWJ5" s="227"/>
      <c r="LWK5" s="227"/>
      <c r="LWL5" s="227"/>
      <c r="LWM5" s="227"/>
      <c r="LWN5" s="227"/>
      <c r="LWO5" s="227"/>
      <c r="LWP5" s="227"/>
      <c r="LWQ5" s="227"/>
      <c r="LWR5" s="227"/>
      <c r="LWS5" s="227"/>
      <c r="LWT5" s="227"/>
      <c r="LWU5" s="227"/>
      <c r="LWV5" s="227"/>
      <c r="LWW5" s="227"/>
      <c r="LWX5" s="227"/>
      <c r="LWY5" s="227"/>
      <c r="LWZ5" s="227"/>
      <c r="LXA5" s="227"/>
      <c r="LXB5" s="227"/>
      <c r="LXC5" s="227"/>
      <c r="LXD5" s="227"/>
      <c r="LXE5" s="227"/>
      <c r="LXF5" s="227"/>
      <c r="LXG5" s="227"/>
      <c r="LXH5" s="227"/>
      <c r="LXI5" s="227"/>
      <c r="LXJ5" s="227"/>
      <c r="LXK5" s="227"/>
      <c r="LXL5" s="227"/>
      <c r="LXM5" s="227"/>
      <c r="LXN5" s="227"/>
      <c r="LXO5" s="227"/>
      <c r="LXP5" s="227"/>
      <c r="LXQ5" s="227"/>
      <c r="LXR5" s="227"/>
      <c r="LXS5" s="227"/>
      <c r="LXT5" s="227"/>
      <c r="LXU5" s="227"/>
      <c r="LXV5" s="227"/>
      <c r="LXW5" s="227"/>
      <c r="LXX5" s="227"/>
      <c r="LXY5" s="227"/>
      <c r="LXZ5" s="227"/>
      <c r="LYA5" s="227"/>
      <c r="LYB5" s="227"/>
      <c r="LYC5" s="227"/>
      <c r="LYD5" s="227"/>
      <c r="LYE5" s="227"/>
      <c r="LYF5" s="227"/>
      <c r="LYG5" s="227"/>
      <c r="LYH5" s="227"/>
      <c r="LYI5" s="227"/>
      <c r="LYJ5" s="227"/>
      <c r="LYK5" s="227"/>
      <c r="LYL5" s="227"/>
      <c r="LYM5" s="227"/>
      <c r="LYN5" s="227"/>
      <c r="LYO5" s="227"/>
      <c r="LYP5" s="227"/>
      <c r="LYQ5" s="227"/>
      <c r="LYR5" s="227"/>
      <c r="LYS5" s="227"/>
      <c r="LYT5" s="227"/>
      <c r="LYU5" s="227"/>
      <c r="LYV5" s="227"/>
      <c r="LYW5" s="227"/>
      <c r="LYX5" s="227"/>
      <c r="LYY5" s="227"/>
      <c r="LYZ5" s="227"/>
      <c r="LZA5" s="227"/>
      <c r="LZB5" s="227"/>
      <c r="LZC5" s="227"/>
      <c r="LZD5" s="227"/>
      <c r="LZE5" s="227"/>
      <c r="LZF5" s="227"/>
      <c r="LZG5" s="227"/>
      <c r="LZH5" s="227"/>
      <c r="LZI5" s="227"/>
      <c r="LZJ5" s="227"/>
      <c r="LZK5" s="227"/>
      <c r="LZL5" s="227"/>
      <c r="LZM5" s="227"/>
      <c r="LZN5" s="227"/>
      <c r="LZO5" s="227"/>
      <c r="LZP5" s="227"/>
      <c r="LZQ5" s="227"/>
      <c r="LZR5" s="227"/>
      <c r="LZS5" s="227"/>
      <c r="LZT5" s="227"/>
      <c r="LZU5" s="227"/>
      <c r="LZV5" s="227"/>
      <c r="LZW5" s="227"/>
      <c r="LZX5" s="227"/>
      <c r="LZY5" s="227"/>
      <c r="LZZ5" s="227"/>
      <c r="MAA5" s="227"/>
      <c r="MAB5" s="227"/>
      <c r="MAC5" s="227"/>
      <c r="MAD5" s="227"/>
      <c r="MAE5" s="227"/>
      <c r="MAF5" s="227"/>
      <c r="MAG5" s="227"/>
      <c r="MAH5" s="227"/>
      <c r="MAI5" s="227"/>
      <c r="MAJ5" s="227"/>
      <c r="MAK5" s="227"/>
      <c r="MAL5" s="227"/>
      <c r="MAM5" s="227"/>
      <c r="MAN5" s="227"/>
      <c r="MAO5" s="227"/>
      <c r="MAP5" s="227"/>
      <c r="MAQ5" s="227"/>
      <c r="MAR5" s="227"/>
      <c r="MAS5" s="227"/>
      <c r="MAT5" s="227"/>
      <c r="MAU5" s="227"/>
      <c r="MAV5" s="227"/>
      <c r="MAW5" s="227"/>
      <c r="MAX5" s="227"/>
      <c r="MAY5" s="227"/>
      <c r="MAZ5" s="227"/>
      <c r="MBA5" s="227"/>
      <c r="MBB5" s="227"/>
      <c r="MBC5" s="227"/>
      <c r="MBD5" s="227"/>
      <c r="MBE5" s="227"/>
      <c r="MBF5" s="227"/>
      <c r="MBG5" s="227"/>
      <c r="MBH5" s="227"/>
      <c r="MBI5" s="227"/>
      <c r="MBJ5" s="227"/>
      <c r="MBK5" s="227"/>
      <c r="MBL5" s="227"/>
      <c r="MBM5" s="227"/>
      <c r="MBN5" s="227"/>
      <c r="MBO5" s="227"/>
      <c r="MBP5" s="227"/>
      <c r="MBQ5" s="227"/>
      <c r="MBR5" s="227"/>
      <c r="MBS5" s="227"/>
      <c r="MBT5" s="227"/>
      <c r="MBU5" s="227"/>
      <c r="MBV5" s="227"/>
      <c r="MBW5" s="227"/>
      <c r="MBX5" s="227"/>
      <c r="MBY5" s="227"/>
      <c r="MBZ5" s="227"/>
      <c r="MCA5" s="227"/>
      <c r="MCB5" s="227"/>
      <c r="MCC5" s="227"/>
      <c r="MCD5" s="227"/>
      <c r="MCE5" s="227"/>
      <c r="MCF5" s="227"/>
      <c r="MCG5" s="227"/>
      <c r="MCH5" s="227"/>
      <c r="MCI5" s="227"/>
      <c r="MCJ5" s="227"/>
      <c r="MCK5" s="227"/>
      <c r="MCL5" s="227"/>
      <c r="MCM5" s="227"/>
      <c r="MCN5" s="227"/>
      <c r="MCO5" s="227"/>
      <c r="MCP5" s="227"/>
      <c r="MCQ5" s="227"/>
      <c r="MCR5" s="227"/>
      <c r="MCS5" s="227"/>
      <c r="MCT5" s="227"/>
      <c r="MCU5" s="227"/>
      <c r="MCV5" s="227"/>
      <c r="MCW5" s="227"/>
      <c r="MCX5" s="227"/>
      <c r="MCY5" s="227"/>
      <c r="MCZ5" s="227"/>
      <c r="MDA5" s="227"/>
      <c r="MDB5" s="227"/>
      <c r="MDC5" s="227"/>
      <c r="MDD5" s="227"/>
      <c r="MDE5" s="227"/>
      <c r="MDF5" s="227"/>
      <c r="MDG5" s="227"/>
      <c r="MDH5" s="227"/>
      <c r="MDI5" s="227"/>
      <c r="MDJ5" s="227"/>
      <c r="MDK5" s="227"/>
      <c r="MDL5" s="227"/>
      <c r="MDM5" s="227"/>
      <c r="MDN5" s="227"/>
      <c r="MDO5" s="227"/>
      <c r="MDP5" s="227"/>
      <c r="MDQ5" s="227"/>
      <c r="MDR5" s="227"/>
      <c r="MDS5" s="227"/>
      <c r="MDT5" s="227"/>
      <c r="MDU5" s="227"/>
      <c r="MDV5" s="227"/>
      <c r="MDW5" s="227"/>
      <c r="MDX5" s="227"/>
      <c r="MDY5" s="227"/>
      <c r="MDZ5" s="227"/>
      <c r="MEA5" s="227"/>
      <c r="MEB5" s="227"/>
      <c r="MEC5" s="227"/>
      <c r="MED5" s="227"/>
      <c r="MEE5" s="227"/>
      <c r="MEF5" s="227"/>
      <c r="MEG5" s="227"/>
      <c r="MEH5" s="227"/>
      <c r="MEI5" s="227"/>
      <c r="MEJ5" s="227"/>
      <c r="MEK5" s="227"/>
      <c r="MEL5" s="227"/>
      <c r="MEM5" s="227"/>
      <c r="MEN5" s="227"/>
      <c r="MEO5" s="227"/>
      <c r="MEP5" s="227"/>
      <c r="MEQ5" s="227"/>
      <c r="MER5" s="227"/>
      <c r="MES5" s="227"/>
      <c r="MET5" s="227"/>
      <c r="MEU5" s="227"/>
      <c r="MEV5" s="227"/>
      <c r="MEW5" s="227"/>
      <c r="MEX5" s="227"/>
      <c r="MEY5" s="227"/>
      <c r="MEZ5" s="227"/>
      <c r="MFA5" s="227"/>
      <c r="MFB5" s="227"/>
      <c r="MFC5" s="227"/>
      <c r="MFD5" s="227"/>
      <c r="MFE5" s="227"/>
      <c r="MFF5" s="227"/>
      <c r="MFG5" s="227"/>
      <c r="MFH5" s="227"/>
      <c r="MFI5" s="227"/>
      <c r="MFJ5" s="227"/>
      <c r="MFK5" s="227"/>
      <c r="MFL5" s="227"/>
      <c r="MFM5" s="227"/>
      <c r="MFN5" s="227"/>
      <c r="MFO5" s="227"/>
      <c r="MFP5" s="227"/>
      <c r="MFQ5" s="227"/>
      <c r="MFR5" s="227"/>
      <c r="MFS5" s="227"/>
      <c r="MFT5" s="227"/>
      <c r="MFU5" s="227"/>
      <c r="MFV5" s="227"/>
      <c r="MFW5" s="227"/>
      <c r="MFX5" s="227"/>
      <c r="MFY5" s="227"/>
      <c r="MFZ5" s="227"/>
      <c r="MGA5" s="227"/>
      <c r="MGB5" s="227"/>
      <c r="MGC5" s="227"/>
      <c r="MGD5" s="227"/>
      <c r="MGE5" s="227"/>
      <c r="MGF5" s="227"/>
      <c r="MGG5" s="227"/>
      <c r="MGH5" s="227"/>
      <c r="MGI5" s="227"/>
      <c r="MGJ5" s="227"/>
      <c r="MGK5" s="227"/>
      <c r="MGL5" s="227"/>
      <c r="MGM5" s="227"/>
      <c r="MGN5" s="227"/>
      <c r="MGO5" s="227"/>
      <c r="MGP5" s="227"/>
      <c r="MGQ5" s="227"/>
      <c r="MGR5" s="227"/>
      <c r="MGS5" s="227"/>
      <c r="MGT5" s="227"/>
      <c r="MGU5" s="227"/>
      <c r="MGV5" s="227"/>
      <c r="MGW5" s="227"/>
      <c r="MGX5" s="227"/>
      <c r="MGY5" s="227"/>
      <c r="MGZ5" s="227"/>
      <c r="MHA5" s="227"/>
      <c r="MHB5" s="227"/>
      <c r="MHC5" s="227"/>
      <c r="MHD5" s="227"/>
      <c r="MHE5" s="227"/>
      <c r="MHF5" s="227"/>
      <c r="MHG5" s="227"/>
      <c r="MHH5" s="227"/>
      <c r="MHI5" s="227"/>
      <c r="MHJ5" s="227"/>
      <c r="MHK5" s="227"/>
      <c r="MHL5" s="227"/>
      <c r="MHM5" s="227"/>
      <c r="MHN5" s="227"/>
      <c r="MHO5" s="227"/>
      <c r="MHP5" s="227"/>
      <c r="MHQ5" s="227"/>
      <c r="MHR5" s="227"/>
      <c r="MHS5" s="227"/>
      <c r="MHT5" s="227"/>
      <c r="MHU5" s="227"/>
      <c r="MHV5" s="227"/>
      <c r="MHW5" s="227"/>
      <c r="MHX5" s="227"/>
      <c r="MHY5" s="227"/>
      <c r="MHZ5" s="227"/>
      <c r="MIA5" s="227"/>
      <c r="MIB5" s="227"/>
      <c r="MIC5" s="227"/>
      <c r="MID5" s="227"/>
      <c r="MIE5" s="227"/>
      <c r="MIF5" s="227"/>
      <c r="MIG5" s="227"/>
      <c r="MIH5" s="227"/>
      <c r="MII5" s="227"/>
      <c r="MIJ5" s="227"/>
      <c r="MIK5" s="227"/>
      <c r="MIL5" s="227"/>
      <c r="MIM5" s="227"/>
      <c r="MIN5" s="227"/>
      <c r="MIO5" s="227"/>
      <c r="MIP5" s="227"/>
      <c r="MIQ5" s="227"/>
      <c r="MIR5" s="227"/>
      <c r="MIS5" s="227"/>
      <c r="MIT5" s="227"/>
      <c r="MIU5" s="227"/>
      <c r="MIV5" s="227"/>
      <c r="MIW5" s="227"/>
      <c r="MIX5" s="227"/>
      <c r="MIY5" s="227"/>
      <c r="MIZ5" s="227"/>
      <c r="MJA5" s="227"/>
      <c r="MJB5" s="227"/>
      <c r="MJC5" s="227"/>
      <c r="MJD5" s="227"/>
      <c r="MJE5" s="227"/>
      <c r="MJF5" s="227"/>
      <c r="MJG5" s="227"/>
      <c r="MJH5" s="227"/>
      <c r="MJI5" s="227"/>
      <c r="MJJ5" s="227"/>
      <c r="MJK5" s="227"/>
      <c r="MJL5" s="227"/>
      <c r="MJM5" s="227"/>
      <c r="MJN5" s="227"/>
      <c r="MJO5" s="227"/>
      <c r="MJP5" s="227"/>
      <c r="MJQ5" s="227"/>
      <c r="MJR5" s="227"/>
      <c r="MJS5" s="227"/>
      <c r="MJT5" s="227"/>
      <c r="MJU5" s="227"/>
      <c r="MJV5" s="227"/>
      <c r="MJW5" s="227"/>
      <c r="MJX5" s="227"/>
      <c r="MJY5" s="227"/>
      <c r="MJZ5" s="227"/>
      <c r="MKA5" s="227"/>
      <c r="MKB5" s="227"/>
      <c r="MKC5" s="227"/>
      <c r="MKD5" s="227"/>
      <c r="MKE5" s="227"/>
      <c r="MKF5" s="227"/>
      <c r="MKG5" s="227"/>
      <c r="MKH5" s="227"/>
      <c r="MKI5" s="227"/>
      <c r="MKJ5" s="227"/>
      <c r="MKK5" s="227"/>
      <c r="MKL5" s="227"/>
      <c r="MKM5" s="227"/>
      <c r="MKN5" s="227"/>
      <c r="MKO5" s="227"/>
      <c r="MKP5" s="227"/>
      <c r="MKQ5" s="227"/>
      <c r="MKR5" s="227"/>
      <c r="MKS5" s="227"/>
      <c r="MKT5" s="227"/>
      <c r="MKU5" s="227"/>
      <c r="MKV5" s="227"/>
      <c r="MKW5" s="227"/>
      <c r="MKX5" s="227"/>
      <c r="MKY5" s="227"/>
      <c r="MKZ5" s="227"/>
      <c r="MLA5" s="227"/>
      <c r="MLB5" s="227"/>
      <c r="MLC5" s="227"/>
      <c r="MLD5" s="227"/>
      <c r="MLE5" s="227"/>
      <c r="MLF5" s="227"/>
      <c r="MLG5" s="227"/>
      <c r="MLH5" s="227"/>
      <c r="MLI5" s="227"/>
      <c r="MLJ5" s="227"/>
      <c r="MLK5" s="227"/>
      <c r="MLL5" s="227"/>
      <c r="MLM5" s="227"/>
      <c r="MLN5" s="227"/>
      <c r="MLO5" s="227"/>
      <c r="MLP5" s="227"/>
      <c r="MLQ5" s="227"/>
      <c r="MLR5" s="227"/>
      <c r="MLS5" s="227"/>
      <c r="MLT5" s="227"/>
      <c r="MLU5" s="227"/>
      <c r="MLV5" s="227"/>
      <c r="MLW5" s="227"/>
      <c r="MLX5" s="227"/>
      <c r="MLY5" s="227"/>
      <c r="MLZ5" s="227"/>
      <c r="MMA5" s="227"/>
      <c r="MMB5" s="227"/>
      <c r="MMC5" s="227"/>
      <c r="MMD5" s="227"/>
      <c r="MME5" s="227"/>
      <c r="MMF5" s="227"/>
      <c r="MMG5" s="227"/>
      <c r="MMH5" s="227"/>
      <c r="MMI5" s="227"/>
      <c r="MMJ5" s="227"/>
      <c r="MMK5" s="227"/>
      <c r="MML5" s="227"/>
      <c r="MMM5" s="227"/>
      <c r="MMN5" s="227"/>
      <c r="MMO5" s="227"/>
      <c r="MMP5" s="227"/>
      <c r="MMQ5" s="227"/>
      <c r="MMR5" s="227"/>
      <c r="MMS5" s="227"/>
      <c r="MMT5" s="227"/>
      <c r="MMU5" s="227"/>
      <c r="MMV5" s="227"/>
      <c r="MMW5" s="227"/>
      <c r="MMX5" s="227"/>
      <c r="MMY5" s="227"/>
      <c r="MMZ5" s="227"/>
      <c r="MNA5" s="227"/>
      <c r="MNB5" s="227"/>
      <c r="MNC5" s="227"/>
      <c r="MND5" s="227"/>
      <c r="MNE5" s="227"/>
      <c r="MNF5" s="227"/>
      <c r="MNG5" s="227"/>
      <c r="MNH5" s="227"/>
      <c r="MNI5" s="227"/>
      <c r="MNJ5" s="227"/>
      <c r="MNK5" s="227"/>
      <c r="MNL5" s="227"/>
      <c r="MNM5" s="227"/>
      <c r="MNN5" s="227"/>
      <c r="MNO5" s="227"/>
      <c r="MNP5" s="227"/>
      <c r="MNQ5" s="227"/>
      <c r="MNR5" s="227"/>
      <c r="MNS5" s="227"/>
      <c r="MNT5" s="227"/>
      <c r="MNU5" s="227"/>
      <c r="MNV5" s="227"/>
      <c r="MNW5" s="227"/>
      <c r="MNX5" s="227"/>
      <c r="MNY5" s="227"/>
      <c r="MNZ5" s="227"/>
      <c r="MOA5" s="227"/>
      <c r="MOB5" s="227"/>
      <c r="MOC5" s="227"/>
      <c r="MOD5" s="227"/>
      <c r="MOE5" s="227"/>
      <c r="MOF5" s="227"/>
      <c r="MOG5" s="227"/>
      <c r="MOH5" s="227"/>
      <c r="MOI5" s="227"/>
      <c r="MOJ5" s="227"/>
      <c r="MOK5" s="227"/>
      <c r="MOL5" s="227"/>
      <c r="MOM5" s="227"/>
      <c r="MON5" s="227"/>
      <c r="MOO5" s="227"/>
      <c r="MOP5" s="227"/>
      <c r="MOQ5" s="227"/>
      <c r="MOR5" s="227"/>
      <c r="MOS5" s="227"/>
      <c r="MOT5" s="227"/>
      <c r="MOU5" s="227"/>
      <c r="MOV5" s="227"/>
      <c r="MOW5" s="227"/>
      <c r="MOX5" s="227"/>
      <c r="MOY5" s="227"/>
      <c r="MOZ5" s="227"/>
      <c r="MPA5" s="227"/>
      <c r="MPB5" s="227"/>
      <c r="MPC5" s="227"/>
      <c r="MPD5" s="227"/>
      <c r="MPE5" s="227"/>
      <c r="MPF5" s="227"/>
      <c r="MPG5" s="227"/>
      <c r="MPH5" s="227"/>
      <c r="MPI5" s="227"/>
      <c r="MPJ5" s="227"/>
      <c r="MPK5" s="227"/>
      <c r="MPL5" s="227"/>
      <c r="MPM5" s="227"/>
      <c r="MPN5" s="227"/>
      <c r="MPO5" s="227"/>
      <c r="MPP5" s="227"/>
      <c r="MPQ5" s="227"/>
      <c r="MPR5" s="227"/>
      <c r="MPS5" s="227"/>
      <c r="MPT5" s="227"/>
      <c r="MPU5" s="227"/>
      <c r="MPV5" s="227"/>
      <c r="MPW5" s="227"/>
      <c r="MPX5" s="227"/>
      <c r="MPY5" s="227"/>
      <c r="MPZ5" s="227"/>
      <c r="MQA5" s="227"/>
      <c r="MQB5" s="227"/>
      <c r="MQC5" s="227"/>
      <c r="MQD5" s="227"/>
      <c r="MQE5" s="227"/>
      <c r="MQF5" s="227"/>
      <c r="MQG5" s="227"/>
      <c r="MQH5" s="227"/>
      <c r="MQI5" s="227"/>
      <c r="MQJ5" s="227"/>
      <c r="MQK5" s="227"/>
      <c r="MQL5" s="227"/>
      <c r="MQM5" s="227"/>
      <c r="MQN5" s="227"/>
      <c r="MQO5" s="227"/>
      <c r="MQP5" s="227"/>
      <c r="MQQ5" s="227"/>
      <c r="MQR5" s="227"/>
      <c r="MQS5" s="227"/>
      <c r="MQT5" s="227"/>
      <c r="MQU5" s="227"/>
      <c r="MQV5" s="227"/>
      <c r="MQW5" s="227"/>
      <c r="MQX5" s="227"/>
      <c r="MQY5" s="227"/>
      <c r="MQZ5" s="227"/>
      <c r="MRA5" s="227"/>
      <c r="MRB5" s="227"/>
      <c r="MRC5" s="227"/>
      <c r="MRD5" s="227"/>
      <c r="MRE5" s="227"/>
      <c r="MRF5" s="227"/>
      <c r="MRG5" s="227"/>
      <c r="MRH5" s="227"/>
      <c r="MRI5" s="227"/>
      <c r="MRJ5" s="227"/>
      <c r="MRK5" s="227"/>
      <c r="MRL5" s="227"/>
      <c r="MRM5" s="227"/>
      <c r="MRN5" s="227"/>
      <c r="MRO5" s="227"/>
      <c r="MRP5" s="227"/>
      <c r="MRQ5" s="227"/>
      <c r="MRR5" s="227"/>
      <c r="MRS5" s="227"/>
      <c r="MRT5" s="227"/>
      <c r="MRU5" s="227"/>
      <c r="MRV5" s="227"/>
      <c r="MRW5" s="227"/>
      <c r="MRX5" s="227"/>
      <c r="MRY5" s="227"/>
      <c r="MRZ5" s="227"/>
      <c r="MSA5" s="227"/>
      <c r="MSB5" s="227"/>
      <c r="MSC5" s="227"/>
      <c r="MSD5" s="227"/>
      <c r="MSE5" s="227"/>
      <c r="MSF5" s="227"/>
      <c r="MSG5" s="227"/>
      <c r="MSH5" s="227"/>
      <c r="MSI5" s="227"/>
      <c r="MSJ5" s="227"/>
      <c r="MSK5" s="227"/>
      <c r="MSL5" s="227"/>
      <c r="MSM5" s="227"/>
      <c r="MSN5" s="227"/>
      <c r="MSO5" s="227"/>
      <c r="MSP5" s="227"/>
      <c r="MSQ5" s="227"/>
      <c r="MSR5" s="227"/>
      <c r="MSS5" s="227"/>
      <c r="MST5" s="227"/>
      <c r="MSU5" s="227"/>
      <c r="MSV5" s="227"/>
      <c r="MSW5" s="227"/>
      <c r="MSX5" s="227"/>
      <c r="MSY5" s="227"/>
      <c r="MSZ5" s="227"/>
      <c r="MTA5" s="227"/>
      <c r="MTB5" s="227"/>
      <c r="MTC5" s="227"/>
      <c r="MTD5" s="227"/>
      <c r="MTE5" s="227"/>
      <c r="MTF5" s="227"/>
      <c r="MTG5" s="227"/>
      <c r="MTH5" s="227"/>
      <c r="MTI5" s="227"/>
      <c r="MTJ5" s="227"/>
      <c r="MTK5" s="227"/>
      <c r="MTL5" s="227"/>
      <c r="MTM5" s="227"/>
      <c r="MTN5" s="227"/>
      <c r="MTO5" s="227"/>
      <c r="MTP5" s="227"/>
      <c r="MTQ5" s="227"/>
      <c r="MTR5" s="227"/>
      <c r="MTS5" s="227"/>
      <c r="MTT5" s="227"/>
      <c r="MTU5" s="227"/>
      <c r="MTV5" s="227"/>
      <c r="MTW5" s="227"/>
      <c r="MTX5" s="227"/>
      <c r="MTY5" s="227"/>
      <c r="MTZ5" s="227"/>
      <c r="MUA5" s="227"/>
      <c r="MUB5" s="227"/>
      <c r="MUC5" s="227"/>
      <c r="MUD5" s="227"/>
      <c r="MUE5" s="227"/>
      <c r="MUF5" s="227"/>
      <c r="MUG5" s="227"/>
      <c r="MUH5" s="227"/>
      <c r="MUI5" s="227"/>
      <c r="MUJ5" s="227"/>
      <c r="MUK5" s="227"/>
      <c r="MUL5" s="227"/>
      <c r="MUM5" s="227"/>
      <c r="MUN5" s="227"/>
      <c r="MUO5" s="227"/>
      <c r="MUP5" s="227"/>
      <c r="MUQ5" s="227"/>
      <c r="MUR5" s="227"/>
      <c r="MUS5" s="227"/>
      <c r="MUT5" s="227"/>
      <c r="MUU5" s="227"/>
      <c r="MUV5" s="227"/>
      <c r="MUW5" s="227"/>
      <c r="MUX5" s="227"/>
      <c r="MUY5" s="227"/>
      <c r="MUZ5" s="227"/>
      <c r="MVA5" s="227"/>
      <c r="MVB5" s="227"/>
      <c r="MVC5" s="227"/>
      <c r="MVD5" s="227"/>
      <c r="MVE5" s="227"/>
      <c r="MVF5" s="227"/>
      <c r="MVG5" s="227"/>
      <c r="MVH5" s="227"/>
      <c r="MVI5" s="227"/>
      <c r="MVJ5" s="227"/>
      <c r="MVK5" s="227"/>
      <c r="MVL5" s="227"/>
      <c r="MVM5" s="227"/>
      <c r="MVN5" s="227"/>
      <c r="MVO5" s="227"/>
      <c r="MVP5" s="227"/>
      <c r="MVQ5" s="227"/>
      <c r="MVR5" s="227"/>
      <c r="MVS5" s="227"/>
      <c r="MVT5" s="227"/>
      <c r="MVU5" s="227"/>
      <c r="MVV5" s="227"/>
      <c r="MVW5" s="227"/>
      <c r="MVX5" s="227"/>
      <c r="MVY5" s="227"/>
      <c r="MVZ5" s="227"/>
      <c r="MWA5" s="227"/>
      <c r="MWB5" s="227"/>
      <c r="MWC5" s="227"/>
      <c r="MWD5" s="227"/>
      <c r="MWE5" s="227"/>
      <c r="MWF5" s="227"/>
      <c r="MWG5" s="227"/>
      <c r="MWH5" s="227"/>
      <c r="MWI5" s="227"/>
      <c r="MWJ5" s="227"/>
      <c r="MWK5" s="227"/>
      <c r="MWL5" s="227"/>
      <c r="MWM5" s="227"/>
      <c r="MWN5" s="227"/>
      <c r="MWO5" s="227"/>
      <c r="MWP5" s="227"/>
      <c r="MWQ5" s="227"/>
      <c r="MWR5" s="227"/>
      <c r="MWS5" s="227"/>
      <c r="MWT5" s="227"/>
      <c r="MWU5" s="227"/>
      <c r="MWV5" s="227"/>
      <c r="MWW5" s="227"/>
      <c r="MWX5" s="227"/>
      <c r="MWY5" s="227"/>
      <c r="MWZ5" s="227"/>
      <c r="MXA5" s="227"/>
      <c r="MXB5" s="227"/>
      <c r="MXC5" s="227"/>
      <c r="MXD5" s="227"/>
      <c r="MXE5" s="227"/>
      <c r="MXF5" s="227"/>
      <c r="MXG5" s="227"/>
      <c r="MXH5" s="227"/>
      <c r="MXI5" s="227"/>
      <c r="MXJ5" s="227"/>
      <c r="MXK5" s="227"/>
      <c r="MXL5" s="227"/>
      <c r="MXM5" s="227"/>
      <c r="MXN5" s="227"/>
      <c r="MXO5" s="227"/>
      <c r="MXP5" s="227"/>
      <c r="MXQ5" s="227"/>
      <c r="MXR5" s="227"/>
      <c r="MXS5" s="227"/>
      <c r="MXT5" s="227"/>
      <c r="MXU5" s="227"/>
      <c r="MXV5" s="227"/>
      <c r="MXW5" s="227"/>
      <c r="MXX5" s="227"/>
      <c r="MXY5" s="227"/>
      <c r="MXZ5" s="227"/>
      <c r="MYA5" s="227"/>
      <c r="MYB5" s="227"/>
      <c r="MYC5" s="227"/>
      <c r="MYD5" s="227"/>
      <c r="MYE5" s="227"/>
      <c r="MYF5" s="227"/>
      <c r="MYG5" s="227"/>
      <c r="MYH5" s="227"/>
      <c r="MYI5" s="227"/>
      <c r="MYJ5" s="227"/>
      <c r="MYK5" s="227"/>
      <c r="MYL5" s="227"/>
      <c r="MYM5" s="227"/>
      <c r="MYN5" s="227"/>
      <c r="MYO5" s="227"/>
      <c r="MYP5" s="227"/>
      <c r="MYQ5" s="227"/>
      <c r="MYR5" s="227"/>
      <c r="MYS5" s="227"/>
      <c r="MYT5" s="227"/>
      <c r="MYU5" s="227"/>
      <c r="MYV5" s="227"/>
      <c r="MYW5" s="227"/>
      <c r="MYX5" s="227"/>
      <c r="MYY5" s="227"/>
      <c r="MYZ5" s="227"/>
      <c r="MZA5" s="227"/>
      <c r="MZB5" s="227"/>
      <c r="MZC5" s="227"/>
      <c r="MZD5" s="227"/>
      <c r="MZE5" s="227"/>
      <c r="MZF5" s="227"/>
      <c r="MZG5" s="227"/>
      <c r="MZH5" s="227"/>
      <c r="MZI5" s="227"/>
      <c r="MZJ5" s="227"/>
      <c r="MZK5" s="227"/>
      <c r="MZL5" s="227"/>
      <c r="MZM5" s="227"/>
      <c r="MZN5" s="227"/>
      <c r="MZO5" s="227"/>
      <c r="MZP5" s="227"/>
      <c r="MZQ5" s="227"/>
      <c r="MZR5" s="227"/>
      <c r="MZS5" s="227"/>
      <c r="MZT5" s="227"/>
      <c r="MZU5" s="227"/>
      <c r="MZV5" s="227"/>
      <c r="MZW5" s="227"/>
      <c r="MZX5" s="227"/>
      <c r="MZY5" s="227"/>
      <c r="MZZ5" s="227"/>
      <c r="NAA5" s="227"/>
      <c r="NAB5" s="227"/>
      <c r="NAC5" s="227"/>
      <c r="NAD5" s="227"/>
      <c r="NAE5" s="227"/>
      <c r="NAF5" s="227"/>
      <c r="NAG5" s="227"/>
      <c r="NAH5" s="227"/>
      <c r="NAI5" s="227"/>
      <c r="NAJ5" s="227"/>
      <c r="NAK5" s="227"/>
      <c r="NAL5" s="227"/>
      <c r="NAM5" s="227"/>
      <c r="NAN5" s="227"/>
      <c r="NAO5" s="227"/>
      <c r="NAP5" s="227"/>
      <c r="NAQ5" s="227"/>
      <c r="NAR5" s="227"/>
      <c r="NAS5" s="227"/>
      <c r="NAT5" s="227"/>
      <c r="NAU5" s="227"/>
      <c r="NAV5" s="227"/>
      <c r="NAW5" s="227"/>
      <c r="NAX5" s="227"/>
      <c r="NAY5" s="227"/>
      <c r="NAZ5" s="227"/>
      <c r="NBA5" s="227"/>
      <c r="NBB5" s="227"/>
      <c r="NBC5" s="227"/>
      <c r="NBD5" s="227"/>
      <c r="NBE5" s="227"/>
      <c r="NBF5" s="227"/>
      <c r="NBG5" s="227"/>
      <c r="NBH5" s="227"/>
      <c r="NBI5" s="227"/>
      <c r="NBJ5" s="227"/>
      <c r="NBK5" s="227"/>
      <c r="NBL5" s="227"/>
      <c r="NBM5" s="227"/>
      <c r="NBN5" s="227"/>
      <c r="NBO5" s="227"/>
      <c r="NBP5" s="227"/>
      <c r="NBQ5" s="227"/>
      <c r="NBR5" s="227"/>
      <c r="NBS5" s="227"/>
      <c r="NBT5" s="227"/>
      <c r="NBU5" s="227"/>
      <c r="NBV5" s="227"/>
      <c r="NBW5" s="227"/>
      <c r="NBX5" s="227"/>
      <c r="NBY5" s="227"/>
      <c r="NBZ5" s="227"/>
      <c r="NCA5" s="227"/>
      <c r="NCB5" s="227"/>
      <c r="NCC5" s="227"/>
      <c r="NCD5" s="227"/>
      <c r="NCE5" s="227"/>
      <c r="NCF5" s="227"/>
      <c r="NCG5" s="227"/>
      <c r="NCH5" s="227"/>
      <c r="NCI5" s="227"/>
      <c r="NCJ5" s="227"/>
      <c r="NCK5" s="227"/>
      <c r="NCL5" s="227"/>
      <c r="NCM5" s="227"/>
      <c r="NCN5" s="227"/>
      <c r="NCO5" s="227"/>
      <c r="NCP5" s="227"/>
      <c r="NCQ5" s="227"/>
      <c r="NCR5" s="227"/>
      <c r="NCS5" s="227"/>
      <c r="NCT5" s="227"/>
      <c r="NCU5" s="227"/>
      <c r="NCV5" s="227"/>
      <c r="NCW5" s="227"/>
      <c r="NCX5" s="227"/>
      <c r="NCY5" s="227"/>
      <c r="NCZ5" s="227"/>
      <c r="NDA5" s="227"/>
      <c r="NDB5" s="227"/>
      <c r="NDC5" s="227"/>
      <c r="NDD5" s="227"/>
      <c r="NDE5" s="227"/>
      <c r="NDF5" s="227"/>
      <c r="NDG5" s="227"/>
      <c r="NDH5" s="227"/>
      <c r="NDI5" s="227"/>
      <c r="NDJ5" s="227"/>
      <c r="NDK5" s="227"/>
      <c r="NDL5" s="227"/>
      <c r="NDM5" s="227"/>
      <c r="NDN5" s="227"/>
      <c r="NDO5" s="227"/>
      <c r="NDP5" s="227"/>
      <c r="NDQ5" s="227"/>
      <c r="NDR5" s="227"/>
      <c r="NDS5" s="227"/>
      <c r="NDT5" s="227"/>
      <c r="NDU5" s="227"/>
      <c r="NDV5" s="227"/>
      <c r="NDW5" s="227"/>
      <c r="NDX5" s="227"/>
      <c r="NDY5" s="227"/>
      <c r="NDZ5" s="227"/>
      <c r="NEA5" s="227"/>
      <c r="NEB5" s="227"/>
      <c r="NEC5" s="227"/>
      <c r="NED5" s="227"/>
      <c r="NEE5" s="227"/>
      <c r="NEF5" s="227"/>
      <c r="NEG5" s="227"/>
      <c r="NEH5" s="227"/>
      <c r="NEI5" s="227"/>
      <c r="NEJ5" s="227"/>
      <c r="NEK5" s="227"/>
      <c r="NEL5" s="227"/>
      <c r="NEM5" s="227"/>
      <c r="NEN5" s="227"/>
      <c r="NEO5" s="227"/>
      <c r="NEP5" s="227"/>
      <c r="NEQ5" s="227"/>
      <c r="NER5" s="227"/>
      <c r="NES5" s="227"/>
      <c r="NET5" s="227"/>
      <c r="NEU5" s="227"/>
      <c r="NEV5" s="227"/>
      <c r="NEW5" s="227"/>
      <c r="NEX5" s="227"/>
      <c r="NEY5" s="227"/>
      <c r="NEZ5" s="227"/>
      <c r="NFA5" s="227"/>
      <c r="NFB5" s="227"/>
      <c r="NFC5" s="227"/>
      <c r="NFD5" s="227"/>
      <c r="NFE5" s="227"/>
      <c r="NFF5" s="227"/>
      <c r="NFG5" s="227"/>
      <c r="NFH5" s="227"/>
      <c r="NFI5" s="227"/>
      <c r="NFJ5" s="227"/>
      <c r="NFK5" s="227"/>
      <c r="NFL5" s="227"/>
      <c r="NFM5" s="227"/>
      <c r="NFN5" s="227"/>
      <c r="NFO5" s="227"/>
      <c r="NFP5" s="227"/>
      <c r="NFQ5" s="227"/>
      <c r="NFR5" s="227"/>
      <c r="NFS5" s="227"/>
      <c r="NFT5" s="227"/>
      <c r="NFU5" s="227"/>
      <c r="NFV5" s="227"/>
      <c r="NFW5" s="227"/>
      <c r="NFX5" s="227"/>
      <c r="NFY5" s="227"/>
      <c r="NFZ5" s="227"/>
      <c r="NGA5" s="227"/>
      <c r="NGB5" s="227"/>
      <c r="NGC5" s="227"/>
      <c r="NGD5" s="227"/>
      <c r="NGE5" s="227"/>
      <c r="NGF5" s="227"/>
      <c r="NGG5" s="227"/>
      <c r="NGH5" s="227"/>
      <c r="NGI5" s="227"/>
      <c r="NGJ5" s="227"/>
      <c r="NGK5" s="227"/>
      <c r="NGL5" s="227"/>
      <c r="NGM5" s="227"/>
      <c r="NGN5" s="227"/>
      <c r="NGO5" s="227"/>
      <c r="NGP5" s="227"/>
      <c r="NGQ5" s="227"/>
      <c r="NGR5" s="227"/>
      <c r="NGS5" s="227"/>
      <c r="NGT5" s="227"/>
      <c r="NGU5" s="227"/>
      <c r="NGV5" s="227"/>
      <c r="NGW5" s="227"/>
      <c r="NGX5" s="227"/>
      <c r="NGY5" s="227"/>
      <c r="NGZ5" s="227"/>
      <c r="NHA5" s="227"/>
      <c r="NHB5" s="227"/>
      <c r="NHC5" s="227"/>
      <c r="NHD5" s="227"/>
      <c r="NHE5" s="227"/>
      <c r="NHF5" s="227"/>
      <c r="NHG5" s="227"/>
      <c r="NHH5" s="227"/>
      <c r="NHI5" s="227"/>
      <c r="NHJ5" s="227"/>
      <c r="NHK5" s="227"/>
      <c r="NHL5" s="227"/>
      <c r="NHM5" s="227"/>
      <c r="NHN5" s="227"/>
      <c r="NHO5" s="227"/>
      <c r="NHP5" s="227"/>
      <c r="NHQ5" s="227"/>
      <c r="NHR5" s="227"/>
      <c r="NHS5" s="227"/>
      <c r="NHT5" s="227"/>
      <c r="NHU5" s="227"/>
      <c r="NHV5" s="227"/>
      <c r="NHW5" s="227"/>
      <c r="NHX5" s="227"/>
      <c r="NHY5" s="227"/>
      <c r="NHZ5" s="227"/>
      <c r="NIA5" s="227"/>
      <c r="NIB5" s="227"/>
      <c r="NIC5" s="227"/>
      <c r="NID5" s="227"/>
      <c r="NIE5" s="227"/>
      <c r="NIF5" s="227"/>
      <c r="NIG5" s="227"/>
      <c r="NIH5" s="227"/>
      <c r="NII5" s="227"/>
      <c r="NIJ5" s="227"/>
      <c r="NIK5" s="227"/>
      <c r="NIL5" s="227"/>
      <c r="NIM5" s="227"/>
      <c r="NIN5" s="227"/>
      <c r="NIO5" s="227"/>
      <c r="NIP5" s="227"/>
      <c r="NIQ5" s="227"/>
      <c r="NIR5" s="227"/>
      <c r="NIS5" s="227"/>
      <c r="NIT5" s="227"/>
      <c r="NIU5" s="227"/>
      <c r="NIV5" s="227"/>
      <c r="NIW5" s="227"/>
      <c r="NIX5" s="227"/>
      <c r="NIY5" s="227"/>
      <c r="NIZ5" s="227"/>
      <c r="NJA5" s="227"/>
      <c r="NJB5" s="227"/>
      <c r="NJC5" s="227"/>
      <c r="NJD5" s="227"/>
      <c r="NJE5" s="227"/>
      <c r="NJF5" s="227"/>
      <c r="NJG5" s="227"/>
      <c r="NJH5" s="227"/>
      <c r="NJI5" s="227"/>
      <c r="NJJ5" s="227"/>
      <c r="NJK5" s="227"/>
      <c r="NJL5" s="227"/>
      <c r="NJM5" s="227"/>
      <c r="NJN5" s="227"/>
      <c r="NJO5" s="227"/>
      <c r="NJP5" s="227"/>
      <c r="NJQ5" s="227"/>
      <c r="NJR5" s="227"/>
      <c r="NJS5" s="227"/>
      <c r="NJT5" s="227"/>
      <c r="NJU5" s="227"/>
      <c r="NJV5" s="227"/>
      <c r="NJW5" s="227"/>
      <c r="NJX5" s="227"/>
      <c r="NJY5" s="227"/>
      <c r="NJZ5" s="227"/>
      <c r="NKA5" s="227"/>
      <c r="NKB5" s="227"/>
      <c r="NKC5" s="227"/>
      <c r="NKD5" s="227"/>
      <c r="NKE5" s="227"/>
      <c r="NKF5" s="227"/>
      <c r="NKG5" s="227"/>
      <c r="NKH5" s="227"/>
      <c r="NKI5" s="227"/>
      <c r="NKJ5" s="227"/>
      <c r="NKK5" s="227"/>
      <c r="NKL5" s="227"/>
      <c r="NKM5" s="227"/>
      <c r="NKN5" s="227"/>
      <c r="NKO5" s="227"/>
      <c r="NKP5" s="227"/>
      <c r="NKQ5" s="227"/>
      <c r="NKR5" s="227"/>
      <c r="NKS5" s="227"/>
      <c r="NKT5" s="227"/>
      <c r="NKU5" s="227"/>
      <c r="NKV5" s="227"/>
      <c r="NKW5" s="227"/>
      <c r="NKX5" s="227"/>
      <c r="NKY5" s="227"/>
      <c r="NKZ5" s="227"/>
      <c r="NLA5" s="227"/>
      <c r="NLB5" s="227"/>
      <c r="NLC5" s="227"/>
      <c r="NLD5" s="227"/>
      <c r="NLE5" s="227"/>
      <c r="NLF5" s="227"/>
      <c r="NLG5" s="227"/>
      <c r="NLH5" s="227"/>
      <c r="NLI5" s="227"/>
      <c r="NLJ5" s="227"/>
      <c r="NLK5" s="227"/>
      <c r="NLL5" s="227"/>
      <c r="NLM5" s="227"/>
      <c r="NLN5" s="227"/>
      <c r="NLO5" s="227"/>
      <c r="NLP5" s="227"/>
      <c r="NLQ5" s="227"/>
      <c r="NLR5" s="227"/>
      <c r="NLS5" s="227"/>
      <c r="NLT5" s="227"/>
      <c r="NLU5" s="227"/>
      <c r="NLV5" s="227"/>
      <c r="NLW5" s="227"/>
      <c r="NLX5" s="227"/>
      <c r="NLY5" s="227"/>
      <c r="NLZ5" s="227"/>
      <c r="NMA5" s="227"/>
      <c r="NMB5" s="227"/>
      <c r="NMC5" s="227"/>
      <c r="NMD5" s="227"/>
      <c r="NME5" s="227"/>
      <c r="NMF5" s="227"/>
      <c r="NMG5" s="227"/>
      <c r="NMH5" s="227"/>
      <c r="NMI5" s="227"/>
      <c r="NMJ5" s="227"/>
      <c r="NMK5" s="227"/>
      <c r="NML5" s="227"/>
      <c r="NMM5" s="227"/>
      <c r="NMN5" s="227"/>
      <c r="NMO5" s="227"/>
      <c r="NMP5" s="227"/>
      <c r="NMQ5" s="227"/>
      <c r="NMR5" s="227"/>
      <c r="NMS5" s="227"/>
      <c r="NMT5" s="227"/>
      <c r="NMU5" s="227"/>
      <c r="NMV5" s="227"/>
      <c r="NMW5" s="227"/>
      <c r="NMX5" s="227"/>
      <c r="NMY5" s="227"/>
      <c r="NMZ5" s="227"/>
      <c r="NNA5" s="227"/>
      <c r="NNB5" s="227"/>
      <c r="NNC5" s="227"/>
      <c r="NND5" s="227"/>
      <c r="NNE5" s="227"/>
      <c r="NNF5" s="227"/>
      <c r="NNG5" s="227"/>
      <c r="NNH5" s="227"/>
      <c r="NNI5" s="227"/>
      <c r="NNJ5" s="227"/>
      <c r="NNK5" s="227"/>
      <c r="NNL5" s="227"/>
      <c r="NNM5" s="227"/>
      <c r="NNN5" s="227"/>
      <c r="NNO5" s="227"/>
      <c r="NNP5" s="227"/>
      <c r="NNQ5" s="227"/>
      <c r="NNR5" s="227"/>
      <c r="NNS5" s="227"/>
      <c r="NNT5" s="227"/>
      <c r="NNU5" s="227"/>
      <c r="NNV5" s="227"/>
      <c r="NNW5" s="227"/>
      <c r="NNX5" s="227"/>
      <c r="NNY5" s="227"/>
      <c r="NNZ5" s="227"/>
      <c r="NOA5" s="227"/>
      <c r="NOB5" s="227"/>
      <c r="NOC5" s="227"/>
      <c r="NOD5" s="227"/>
      <c r="NOE5" s="227"/>
      <c r="NOF5" s="227"/>
      <c r="NOG5" s="227"/>
      <c r="NOH5" s="227"/>
      <c r="NOI5" s="227"/>
      <c r="NOJ5" s="227"/>
      <c r="NOK5" s="227"/>
      <c r="NOL5" s="227"/>
      <c r="NOM5" s="227"/>
      <c r="NON5" s="227"/>
      <c r="NOO5" s="227"/>
      <c r="NOP5" s="227"/>
      <c r="NOQ5" s="227"/>
      <c r="NOR5" s="227"/>
      <c r="NOS5" s="227"/>
      <c r="NOT5" s="227"/>
      <c r="NOU5" s="227"/>
      <c r="NOV5" s="227"/>
      <c r="NOW5" s="227"/>
      <c r="NOX5" s="227"/>
      <c r="NOY5" s="227"/>
      <c r="NOZ5" s="227"/>
      <c r="NPA5" s="227"/>
      <c r="NPB5" s="227"/>
      <c r="NPC5" s="227"/>
      <c r="NPD5" s="227"/>
      <c r="NPE5" s="227"/>
      <c r="NPF5" s="227"/>
      <c r="NPG5" s="227"/>
      <c r="NPH5" s="227"/>
      <c r="NPI5" s="227"/>
      <c r="NPJ5" s="227"/>
      <c r="NPK5" s="227"/>
      <c r="NPL5" s="227"/>
      <c r="NPM5" s="227"/>
      <c r="NPN5" s="227"/>
      <c r="NPO5" s="227"/>
      <c r="NPP5" s="227"/>
      <c r="NPQ5" s="227"/>
      <c r="NPR5" s="227"/>
      <c r="NPS5" s="227"/>
      <c r="NPT5" s="227"/>
      <c r="NPU5" s="227"/>
      <c r="NPV5" s="227"/>
      <c r="NPW5" s="227"/>
      <c r="NPX5" s="227"/>
      <c r="NPY5" s="227"/>
      <c r="NPZ5" s="227"/>
      <c r="NQA5" s="227"/>
      <c r="NQB5" s="227"/>
      <c r="NQC5" s="227"/>
      <c r="NQD5" s="227"/>
      <c r="NQE5" s="227"/>
      <c r="NQF5" s="227"/>
      <c r="NQG5" s="227"/>
      <c r="NQH5" s="227"/>
      <c r="NQI5" s="227"/>
      <c r="NQJ5" s="227"/>
      <c r="NQK5" s="227"/>
      <c r="NQL5" s="227"/>
      <c r="NQM5" s="227"/>
      <c r="NQN5" s="227"/>
      <c r="NQO5" s="227"/>
      <c r="NQP5" s="227"/>
      <c r="NQQ5" s="227"/>
      <c r="NQR5" s="227"/>
      <c r="NQS5" s="227"/>
      <c r="NQT5" s="227"/>
      <c r="NQU5" s="227"/>
      <c r="NQV5" s="227"/>
      <c r="NQW5" s="227"/>
      <c r="NQX5" s="227"/>
      <c r="NQY5" s="227"/>
      <c r="NQZ5" s="227"/>
      <c r="NRA5" s="227"/>
      <c r="NRB5" s="227"/>
      <c r="NRC5" s="227"/>
      <c r="NRD5" s="227"/>
      <c r="NRE5" s="227"/>
      <c r="NRF5" s="227"/>
      <c r="NRG5" s="227"/>
      <c r="NRH5" s="227"/>
      <c r="NRI5" s="227"/>
      <c r="NRJ5" s="227"/>
      <c r="NRK5" s="227"/>
      <c r="NRL5" s="227"/>
      <c r="NRM5" s="227"/>
      <c r="NRN5" s="227"/>
      <c r="NRO5" s="227"/>
      <c r="NRP5" s="227"/>
      <c r="NRQ5" s="227"/>
      <c r="NRR5" s="227"/>
      <c r="NRS5" s="227"/>
      <c r="NRT5" s="227"/>
      <c r="NRU5" s="227"/>
      <c r="NRV5" s="227"/>
      <c r="NRW5" s="227"/>
      <c r="NRX5" s="227"/>
      <c r="NRY5" s="227"/>
      <c r="NRZ5" s="227"/>
      <c r="NSA5" s="227"/>
      <c r="NSB5" s="227"/>
      <c r="NSC5" s="227"/>
      <c r="NSD5" s="227"/>
      <c r="NSE5" s="227"/>
      <c r="NSF5" s="227"/>
      <c r="NSG5" s="227"/>
      <c r="NSH5" s="227"/>
      <c r="NSI5" s="227"/>
      <c r="NSJ5" s="227"/>
      <c r="NSK5" s="227"/>
      <c r="NSL5" s="227"/>
      <c r="NSM5" s="227"/>
      <c r="NSN5" s="227"/>
      <c r="NSO5" s="227"/>
      <c r="NSP5" s="227"/>
      <c r="NSQ5" s="227"/>
      <c r="NSR5" s="227"/>
      <c r="NSS5" s="227"/>
      <c r="NST5" s="227"/>
      <c r="NSU5" s="227"/>
      <c r="NSV5" s="227"/>
      <c r="NSW5" s="227"/>
      <c r="NSX5" s="227"/>
      <c r="NSY5" s="227"/>
      <c r="NSZ5" s="227"/>
      <c r="NTA5" s="227"/>
      <c r="NTB5" s="227"/>
      <c r="NTC5" s="227"/>
      <c r="NTD5" s="227"/>
      <c r="NTE5" s="227"/>
      <c r="NTF5" s="227"/>
      <c r="NTG5" s="227"/>
      <c r="NTH5" s="227"/>
      <c r="NTI5" s="227"/>
      <c r="NTJ5" s="227"/>
      <c r="NTK5" s="227"/>
      <c r="NTL5" s="227"/>
      <c r="NTM5" s="227"/>
      <c r="NTN5" s="227"/>
      <c r="NTO5" s="227"/>
      <c r="NTP5" s="227"/>
      <c r="NTQ5" s="227"/>
      <c r="NTR5" s="227"/>
      <c r="NTS5" s="227"/>
      <c r="NTT5" s="227"/>
      <c r="NTU5" s="227"/>
      <c r="NTV5" s="227"/>
      <c r="NTW5" s="227"/>
      <c r="NTX5" s="227"/>
      <c r="NTY5" s="227"/>
      <c r="NTZ5" s="227"/>
      <c r="NUA5" s="227"/>
      <c r="NUB5" s="227"/>
      <c r="NUC5" s="227"/>
      <c r="NUD5" s="227"/>
      <c r="NUE5" s="227"/>
      <c r="NUF5" s="227"/>
      <c r="NUG5" s="227"/>
      <c r="NUH5" s="227"/>
      <c r="NUI5" s="227"/>
      <c r="NUJ5" s="227"/>
      <c r="NUK5" s="227"/>
      <c r="NUL5" s="227"/>
      <c r="NUM5" s="227"/>
      <c r="NUN5" s="227"/>
      <c r="NUO5" s="227"/>
      <c r="NUP5" s="227"/>
      <c r="NUQ5" s="227"/>
      <c r="NUR5" s="227"/>
      <c r="NUS5" s="227"/>
      <c r="NUT5" s="227"/>
      <c r="NUU5" s="227"/>
      <c r="NUV5" s="227"/>
      <c r="NUW5" s="227"/>
      <c r="NUX5" s="227"/>
      <c r="NUY5" s="227"/>
      <c r="NUZ5" s="227"/>
      <c r="NVA5" s="227"/>
      <c r="NVB5" s="227"/>
      <c r="NVC5" s="227"/>
      <c r="NVD5" s="227"/>
      <c r="NVE5" s="227"/>
      <c r="NVF5" s="227"/>
      <c r="NVG5" s="227"/>
      <c r="NVH5" s="227"/>
      <c r="NVI5" s="227"/>
      <c r="NVJ5" s="227"/>
      <c r="NVK5" s="227"/>
      <c r="NVL5" s="227"/>
      <c r="NVM5" s="227"/>
      <c r="NVN5" s="227"/>
      <c r="NVO5" s="227"/>
      <c r="NVP5" s="227"/>
      <c r="NVQ5" s="227"/>
      <c r="NVR5" s="227"/>
      <c r="NVS5" s="227"/>
      <c r="NVT5" s="227"/>
      <c r="NVU5" s="227"/>
      <c r="NVV5" s="227"/>
      <c r="NVW5" s="227"/>
      <c r="NVX5" s="227"/>
      <c r="NVY5" s="227"/>
      <c r="NVZ5" s="227"/>
      <c r="NWA5" s="227"/>
      <c r="NWB5" s="227"/>
      <c r="NWC5" s="227"/>
      <c r="NWD5" s="227"/>
      <c r="NWE5" s="227"/>
      <c r="NWF5" s="227"/>
      <c r="NWG5" s="227"/>
      <c r="NWH5" s="227"/>
      <c r="NWI5" s="227"/>
      <c r="NWJ5" s="227"/>
      <c r="NWK5" s="227"/>
      <c r="NWL5" s="227"/>
      <c r="NWM5" s="227"/>
      <c r="NWN5" s="227"/>
      <c r="NWO5" s="227"/>
      <c r="NWP5" s="227"/>
      <c r="NWQ5" s="227"/>
      <c r="NWR5" s="227"/>
      <c r="NWS5" s="227"/>
      <c r="NWT5" s="227"/>
      <c r="NWU5" s="227"/>
      <c r="NWV5" s="227"/>
      <c r="NWW5" s="227"/>
      <c r="NWX5" s="227"/>
      <c r="NWY5" s="227"/>
      <c r="NWZ5" s="227"/>
      <c r="NXA5" s="227"/>
      <c r="NXB5" s="227"/>
      <c r="NXC5" s="227"/>
      <c r="NXD5" s="227"/>
      <c r="NXE5" s="227"/>
      <c r="NXF5" s="227"/>
      <c r="NXG5" s="227"/>
      <c r="NXH5" s="227"/>
      <c r="NXI5" s="227"/>
      <c r="NXJ5" s="227"/>
      <c r="NXK5" s="227"/>
      <c r="NXL5" s="227"/>
      <c r="NXM5" s="227"/>
      <c r="NXN5" s="227"/>
      <c r="NXO5" s="227"/>
      <c r="NXP5" s="227"/>
      <c r="NXQ5" s="227"/>
      <c r="NXR5" s="227"/>
      <c r="NXS5" s="227"/>
      <c r="NXT5" s="227"/>
      <c r="NXU5" s="227"/>
      <c r="NXV5" s="227"/>
      <c r="NXW5" s="227"/>
      <c r="NXX5" s="227"/>
      <c r="NXY5" s="227"/>
      <c r="NXZ5" s="227"/>
      <c r="NYA5" s="227"/>
      <c r="NYB5" s="227"/>
      <c r="NYC5" s="227"/>
      <c r="NYD5" s="227"/>
      <c r="NYE5" s="227"/>
      <c r="NYF5" s="227"/>
      <c r="NYG5" s="227"/>
      <c r="NYH5" s="227"/>
      <c r="NYI5" s="227"/>
      <c r="NYJ5" s="227"/>
      <c r="NYK5" s="227"/>
      <c r="NYL5" s="227"/>
      <c r="NYM5" s="227"/>
      <c r="NYN5" s="227"/>
      <c r="NYO5" s="227"/>
      <c r="NYP5" s="227"/>
      <c r="NYQ5" s="227"/>
      <c r="NYR5" s="227"/>
      <c r="NYS5" s="227"/>
      <c r="NYT5" s="227"/>
      <c r="NYU5" s="227"/>
      <c r="NYV5" s="227"/>
      <c r="NYW5" s="227"/>
      <c r="NYX5" s="227"/>
      <c r="NYY5" s="227"/>
      <c r="NYZ5" s="227"/>
      <c r="NZA5" s="227"/>
      <c r="NZB5" s="227"/>
      <c r="NZC5" s="227"/>
      <c r="NZD5" s="227"/>
      <c r="NZE5" s="227"/>
      <c r="NZF5" s="227"/>
      <c r="NZG5" s="227"/>
      <c r="NZH5" s="227"/>
      <c r="NZI5" s="227"/>
      <c r="NZJ5" s="227"/>
      <c r="NZK5" s="227"/>
      <c r="NZL5" s="227"/>
      <c r="NZM5" s="227"/>
      <c r="NZN5" s="227"/>
      <c r="NZO5" s="227"/>
      <c r="NZP5" s="227"/>
      <c r="NZQ5" s="227"/>
      <c r="NZR5" s="227"/>
      <c r="NZS5" s="227"/>
      <c r="NZT5" s="227"/>
      <c r="NZU5" s="227"/>
      <c r="NZV5" s="227"/>
      <c r="NZW5" s="227"/>
      <c r="NZX5" s="227"/>
      <c r="NZY5" s="227"/>
      <c r="NZZ5" s="227"/>
      <c r="OAA5" s="227"/>
      <c r="OAB5" s="227"/>
      <c r="OAC5" s="227"/>
      <c r="OAD5" s="227"/>
      <c r="OAE5" s="227"/>
      <c r="OAF5" s="227"/>
      <c r="OAG5" s="227"/>
      <c r="OAH5" s="227"/>
      <c r="OAI5" s="227"/>
      <c r="OAJ5" s="227"/>
      <c r="OAK5" s="227"/>
      <c r="OAL5" s="227"/>
      <c r="OAM5" s="227"/>
      <c r="OAN5" s="227"/>
      <c r="OAO5" s="227"/>
      <c r="OAP5" s="227"/>
      <c r="OAQ5" s="227"/>
      <c r="OAR5" s="227"/>
      <c r="OAS5" s="227"/>
      <c r="OAT5" s="227"/>
      <c r="OAU5" s="227"/>
      <c r="OAV5" s="227"/>
      <c r="OAW5" s="227"/>
      <c r="OAX5" s="227"/>
      <c r="OAY5" s="227"/>
      <c r="OAZ5" s="227"/>
      <c r="OBA5" s="227"/>
      <c r="OBB5" s="227"/>
      <c r="OBC5" s="227"/>
      <c r="OBD5" s="227"/>
      <c r="OBE5" s="227"/>
      <c r="OBF5" s="227"/>
      <c r="OBG5" s="227"/>
      <c r="OBH5" s="227"/>
      <c r="OBI5" s="227"/>
      <c r="OBJ5" s="227"/>
      <c r="OBK5" s="227"/>
      <c r="OBL5" s="227"/>
      <c r="OBM5" s="227"/>
      <c r="OBN5" s="227"/>
      <c r="OBO5" s="227"/>
      <c r="OBP5" s="227"/>
      <c r="OBQ5" s="227"/>
      <c r="OBR5" s="227"/>
      <c r="OBS5" s="227"/>
      <c r="OBT5" s="227"/>
      <c r="OBU5" s="227"/>
      <c r="OBV5" s="227"/>
      <c r="OBW5" s="227"/>
      <c r="OBX5" s="227"/>
      <c r="OBY5" s="227"/>
      <c r="OBZ5" s="227"/>
      <c r="OCA5" s="227"/>
      <c r="OCB5" s="227"/>
      <c r="OCC5" s="227"/>
      <c r="OCD5" s="227"/>
      <c r="OCE5" s="227"/>
      <c r="OCF5" s="227"/>
      <c r="OCG5" s="227"/>
      <c r="OCH5" s="227"/>
      <c r="OCI5" s="227"/>
      <c r="OCJ5" s="227"/>
      <c r="OCK5" s="227"/>
      <c r="OCL5" s="227"/>
      <c r="OCM5" s="227"/>
      <c r="OCN5" s="227"/>
      <c r="OCO5" s="227"/>
      <c r="OCP5" s="227"/>
      <c r="OCQ5" s="227"/>
      <c r="OCR5" s="227"/>
      <c r="OCS5" s="227"/>
      <c r="OCT5" s="227"/>
      <c r="OCU5" s="227"/>
      <c r="OCV5" s="227"/>
      <c r="OCW5" s="227"/>
      <c r="OCX5" s="227"/>
      <c r="OCY5" s="227"/>
      <c r="OCZ5" s="227"/>
      <c r="ODA5" s="227"/>
      <c r="ODB5" s="227"/>
      <c r="ODC5" s="227"/>
      <c r="ODD5" s="227"/>
      <c r="ODE5" s="227"/>
      <c r="ODF5" s="227"/>
      <c r="ODG5" s="227"/>
      <c r="ODH5" s="227"/>
      <c r="ODI5" s="227"/>
      <c r="ODJ5" s="227"/>
      <c r="ODK5" s="227"/>
      <c r="ODL5" s="227"/>
      <c r="ODM5" s="227"/>
      <c r="ODN5" s="227"/>
      <c r="ODO5" s="227"/>
      <c r="ODP5" s="227"/>
      <c r="ODQ5" s="227"/>
      <c r="ODR5" s="227"/>
      <c r="ODS5" s="227"/>
      <c r="ODT5" s="227"/>
      <c r="ODU5" s="227"/>
      <c r="ODV5" s="227"/>
      <c r="ODW5" s="227"/>
      <c r="ODX5" s="227"/>
      <c r="ODY5" s="227"/>
      <c r="ODZ5" s="227"/>
      <c r="OEA5" s="227"/>
      <c r="OEB5" s="227"/>
      <c r="OEC5" s="227"/>
      <c r="OED5" s="227"/>
      <c r="OEE5" s="227"/>
      <c r="OEF5" s="227"/>
      <c r="OEG5" s="227"/>
      <c r="OEH5" s="227"/>
      <c r="OEI5" s="227"/>
      <c r="OEJ5" s="227"/>
      <c r="OEK5" s="227"/>
      <c r="OEL5" s="227"/>
      <c r="OEM5" s="227"/>
      <c r="OEN5" s="227"/>
      <c r="OEO5" s="227"/>
      <c r="OEP5" s="227"/>
      <c r="OEQ5" s="227"/>
      <c r="OER5" s="227"/>
      <c r="OES5" s="227"/>
      <c r="OET5" s="227"/>
      <c r="OEU5" s="227"/>
      <c r="OEV5" s="227"/>
      <c r="OEW5" s="227"/>
      <c r="OEX5" s="227"/>
      <c r="OEY5" s="227"/>
      <c r="OEZ5" s="227"/>
      <c r="OFA5" s="227"/>
      <c r="OFB5" s="227"/>
      <c r="OFC5" s="227"/>
      <c r="OFD5" s="227"/>
      <c r="OFE5" s="227"/>
      <c r="OFF5" s="227"/>
      <c r="OFG5" s="227"/>
      <c r="OFH5" s="227"/>
      <c r="OFI5" s="227"/>
      <c r="OFJ5" s="227"/>
      <c r="OFK5" s="227"/>
      <c r="OFL5" s="227"/>
      <c r="OFM5" s="227"/>
      <c r="OFN5" s="227"/>
      <c r="OFO5" s="227"/>
      <c r="OFP5" s="227"/>
      <c r="OFQ5" s="227"/>
      <c r="OFR5" s="227"/>
      <c r="OFS5" s="227"/>
      <c r="OFT5" s="227"/>
      <c r="OFU5" s="227"/>
      <c r="OFV5" s="227"/>
      <c r="OFW5" s="227"/>
      <c r="OFX5" s="227"/>
      <c r="OFY5" s="227"/>
      <c r="OFZ5" s="227"/>
      <c r="OGA5" s="227"/>
      <c r="OGB5" s="227"/>
      <c r="OGC5" s="227"/>
      <c r="OGD5" s="227"/>
      <c r="OGE5" s="227"/>
      <c r="OGF5" s="227"/>
      <c r="OGG5" s="227"/>
      <c r="OGH5" s="227"/>
      <c r="OGI5" s="227"/>
      <c r="OGJ5" s="227"/>
      <c r="OGK5" s="227"/>
      <c r="OGL5" s="227"/>
      <c r="OGM5" s="227"/>
      <c r="OGN5" s="227"/>
      <c r="OGO5" s="227"/>
      <c r="OGP5" s="227"/>
      <c r="OGQ5" s="227"/>
      <c r="OGR5" s="227"/>
      <c r="OGS5" s="227"/>
      <c r="OGT5" s="227"/>
      <c r="OGU5" s="227"/>
      <c r="OGV5" s="227"/>
      <c r="OGW5" s="227"/>
      <c r="OGX5" s="227"/>
      <c r="OGY5" s="227"/>
      <c r="OGZ5" s="227"/>
      <c r="OHA5" s="227"/>
      <c r="OHB5" s="227"/>
      <c r="OHC5" s="227"/>
      <c r="OHD5" s="227"/>
      <c r="OHE5" s="227"/>
      <c r="OHF5" s="227"/>
      <c r="OHG5" s="227"/>
      <c r="OHH5" s="227"/>
      <c r="OHI5" s="227"/>
      <c r="OHJ5" s="227"/>
      <c r="OHK5" s="227"/>
      <c r="OHL5" s="227"/>
      <c r="OHM5" s="227"/>
      <c r="OHN5" s="227"/>
      <c r="OHO5" s="227"/>
      <c r="OHP5" s="227"/>
      <c r="OHQ5" s="227"/>
      <c r="OHR5" s="227"/>
      <c r="OHS5" s="227"/>
      <c r="OHT5" s="227"/>
      <c r="OHU5" s="227"/>
      <c r="OHV5" s="227"/>
      <c r="OHW5" s="227"/>
      <c r="OHX5" s="227"/>
      <c r="OHY5" s="227"/>
      <c r="OHZ5" s="227"/>
      <c r="OIA5" s="227"/>
      <c r="OIB5" s="227"/>
      <c r="OIC5" s="227"/>
      <c r="OID5" s="227"/>
      <c r="OIE5" s="227"/>
      <c r="OIF5" s="227"/>
      <c r="OIG5" s="227"/>
      <c r="OIH5" s="227"/>
      <c r="OII5" s="227"/>
      <c r="OIJ5" s="227"/>
      <c r="OIK5" s="227"/>
      <c r="OIL5" s="227"/>
      <c r="OIM5" s="227"/>
      <c r="OIN5" s="227"/>
      <c r="OIO5" s="227"/>
      <c r="OIP5" s="227"/>
      <c r="OIQ5" s="227"/>
      <c r="OIR5" s="227"/>
      <c r="OIS5" s="227"/>
      <c r="OIT5" s="227"/>
      <c r="OIU5" s="227"/>
      <c r="OIV5" s="227"/>
      <c r="OIW5" s="227"/>
      <c r="OIX5" s="227"/>
      <c r="OIY5" s="227"/>
      <c r="OIZ5" s="227"/>
      <c r="OJA5" s="227"/>
      <c r="OJB5" s="227"/>
      <c r="OJC5" s="227"/>
      <c r="OJD5" s="227"/>
      <c r="OJE5" s="227"/>
      <c r="OJF5" s="227"/>
      <c r="OJG5" s="227"/>
      <c r="OJH5" s="227"/>
      <c r="OJI5" s="227"/>
      <c r="OJJ5" s="227"/>
      <c r="OJK5" s="227"/>
      <c r="OJL5" s="227"/>
      <c r="OJM5" s="227"/>
      <c r="OJN5" s="227"/>
      <c r="OJO5" s="227"/>
      <c r="OJP5" s="227"/>
      <c r="OJQ5" s="227"/>
      <c r="OJR5" s="227"/>
      <c r="OJS5" s="227"/>
      <c r="OJT5" s="227"/>
      <c r="OJU5" s="227"/>
      <c r="OJV5" s="227"/>
      <c r="OJW5" s="227"/>
      <c r="OJX5" s="227"/>
      <c r="OJY5" s="227"/>
      <c r="OJZ5" s="227"/>
      <c r="OKA5" s="227"/>
      <c r="OKB5" s="227"/>
      <c r="OKC5" s="227"/>
      <c r="OKD5" s="227"/>
      <c r="OKE5" s="227"/>
      <c r="OKF5" s="227"/>
      <c r="OKG5" s="227"/>
      <c r="OKH5" s="227"/>
      <c r="OKI5" s="227"/>
      <c r="OKJ5" s="227"/>
      <c r="OKK5" s="227"/>
      <c r="OKL5" s="227"/>
      <c r="OKM5" s="227"/>
      <c r="OKN5" s="227"/>
      <c r="OKO5" s="227"/>
      <c r="OKP5" s="227"/>
      <c r="OKQ5" s="227"/>
      <c r="OKR5" s="227"/>
      <c r="OKS5" s="227"/>
      <c r="OKT5" s="227"/>
      <c r="OKU5" s="227"/>
      <c r="OKV5" s="227"/>
      <c r="OKW5" s="227"/>
      <c r="OKX5" s="227"/>
      <c r="OKY5" s="227"/>
      <c r="OKZ5" s="227"/>
      <c r="OLA5" s="227"/>
      <c r="OLB5" s="227"/>
      <c r="OLC5" s="227"/>
      <c r="OLD5" s="227"/>
      <c r="OLE5" s="227"/>
      <c r="OLF5" s="227"/>
      <c r="OLG5" s="227"/>
      <c r="OLH5" s="227"/>
      <c r="OLI5" s="227"/>
      <c r="OLJ5" s="227"/>
      <c r="OLK5" s="227"/>
      <c r="OLL5" s="227"/>
      <c r="OLM5" s="227"/>
      <c r="OLN5" s="227"/>
      <c r="OLO5" s="227"/>
      <c r="OLP5" s="227"/>
      <c r="OLQ5" s="227"/>
      <c r="OLR5" s="227"/>
      <c r="OLS5" s="227"/>
      <c r="OLT5" s="227"/>
      <c r="OLU5" s="227"/>
      <c r="OLV5" s="227"/>
      <c r="OLW5" s="227"/>
      <c r="OLX5" s="227"/>
      <c r="OLY5" s="227"/>
      <c r="OLZ5" s="227"/>
      <c r="OMA5" s="227"/>
      <c r="OMB5" s="227"/>
      <c r="OMC5" s="227"/>
      <c r="OMD5" s="227"/>
      <c r="OME5" s="227"/>
      <c r="OMF5" s="227"/>
      <c r="OMG5" s="227"/>
      <c r="OMH5" s="227"/>
      <c r="OMI5" s="227"/>
      <c r="OMJ5" s="227"/>
      <c r="OMK5" s="227"/>
      <c r="OML5" s="227"/>
      <c r="OMM5" s="227"/>
      <c r="OMN5" s="227"/>
      <c r="OMO5" s="227"/>
      <c r="OMP5" s="227"/>
      <c r="OMQ5" s="227"/>
      <c r="OMR5" s="227"/>
      <c r="OMS5" s="227"/>
      <c r="OMT5" s="227"/>
      <c r="OMU5" s="227"/>
      <c r="OMV5" s="227"/>
      <c r="OMW5" s="227"/>
      <c r="OMX5" s="227"/>
      <c r="OMY5" s="227"/>
      <c r="OMZ5" s="227"/>
      <c r="ONA5" s="227"/>
      <c r="ONB5" s="227"/>
      <c r="ONC5" s="227"/>
      <c r="OND5" s="227"/>
      <c r="ONE5" s="227"/>
      <c r="ONF5" s="227"/>
      <c r="ONG5" s="227"/>
      <c r="ONH5" s="227"/>
      <c r="ONI5" s="227"/>
      <c r="ONJ5" s="227"/>
      <c r="ONK5" s="227"/>
      <c r="ONL5" s="227"/>
      <c r="ONM5" s="227"/>
      <c r="ONN5" s="227"/>
      <c r="ONO5" s="227"/>
      <c r="ONP5" s="227"/>
      <c r="ONQ5" s="227"/>
      <c r="ONR5" s="227"/>
      <c r="ONS5" s="227"/>
      <c r="ONT5" s="227"/>
      <c r="ONU5" s="227"/>
      <c r="ONV5" s="227"/>
      <c r="ONW5" s="227"/>
      <c r="ONX5" s="227"/>
      <c r="ONY5" s="227"/>
      <c r="ONZ5" s="227"/>
      <c r="OOA5" s="227"/>
      <c r="OOB5" s="227"/>
      <c r="OOC5" s="227"/>
      <c r="OOD5" s="227"/>
      <c r="OOE5" s="227"/>
      <c r="OOF5" s="227"/>
      <c r="OOG5" s="227"/>
      <c r="OOH5" s="227"/>
      <c r="OOI5" s="227"/>
      <c r="OOJ5" s="227"/>
      <c r="OOK5" s="227"/>
      <c r="OOL5" s="227"/>
      <c r="OOM5" s="227"/>
      <c r="OON5" s="227"/>
      <c r="OOO5" s="227"/>
      <c r="OOP5" s="227"/>
      <c r="OOQ5" s="227"/>
      <c r="OOR5" s="227"/>
      <c r="OOS5" s="227"/>
      <c r="OOT5" s="227"/>
      <c r="OOU5" s="227"/>
      <c r="OOV5" s="227"/>
      <c r="OOW5" s="227"/>
      <c r="OOX5" s="227"/>
      <c r="OOY5" s="227"/>
      <c r="OOZ5" s="227"/>
      <c r="OPA5" s="227"/>
      <c r="OPB5" s="227"/>
      <c r="OPC5" s="227"/>
      <c r="OPD5" s="227"/>
      <c r="OPE5" s="227"/>
      <c r="OPF5" s="227"/>
      <c r="OPG5" s="227"/>
      <c r="OPH5" s="227"/>
      <c r="OPI5" s="227"/>
      <c r="OPJ5" s="227"/>
      <c r="OPK5" s="227"/>
      <c r="OPL5" s="227"/>
      <c r="OPM5" s="227"/>
      <c r="OPN5" s="227"/>
      <c r="OPO5" s="227"/>
      <c r="OPP5" s="227"/>
      <c r="OPQ5" s="227"/>
      <c r="OPR5" s="227"/>
      <c r="OPS5" s="227"/>
      <c r="OPT5" s="227"/>
      <c r="OPU5" s="227"/>
      <c r="OPV5" s="227"/>
      <c r="OPW5" s="227"/>
      <c r="OPX5" s="227"/>
      <c r="OPY5" s="227"/>
      <c r="OPZ5" s="227"/>
      <c r="OQA5" s="227"/>
      <c r="OQB5" s="227"/>
      <c r="OQC5" s="227"/>
      <c r="OQD5" s="227"/>
      <c r="OQE5" s="227"/>
      <c r="OQF5" s="227"/>
      <c r="OQG5" s="227"/>
      <c r="OQH5" s="227"/>
      <c r="OQI5" s="227"/>
      <c r="OQJ5" s="227"/>
      <c r="OQK5" s="227"/>
      <c r="OQL5" s="227"/>
      <c r="OQM5" s="227"/>
      <c r="OQN5" s="227"/>
      <c r="OQO5" s="227"/>
      <c r="OQP5" s="227"/>
      <c r="OQQ5" s="227"/>
      <c r="OQR5" s="227"/>
      <c r="OQS5" s="227"/>
      <c r="OQT5" s="227"/>
      <c r="OQU5" s="227"/>
      <c r="OQV5" s="227"/>
      <c r="OQW5" s="227"/>
      <c r="OQX5" s="227"/>
      <c r="OQY5" s="227"/>
      <c r="OQZ5" s="227"/>
      <c r="ORA5" s="227"/>
      <c r="ORB5" s="227"/>
      <c r="ORC5" s="227"/>
      <c r="ORD5" s="227"/>
      <c r="ORE5" s="227"/>
      <c r="ORF5" s="227"/>
      <c r="ORG5" s="227"/>
      <c r="ORH5" s="227"/>
      <c r="ORI5" s="227"/>
      <c r="ORJ5" s="227"/>
      <c r="ORK5" s="227"/>
      <c r="ORL5" s="227"/>
      <c r="ORM5" s="227"/>
      <c r="ORN5" s="227"/>
      <c r="ORO5" s="227"/>
      <c r="ORP5" s="227"/>
      <c r="ORQ5" s="227"/>
      <c r="ORR5" s="227"/>
      <c r="ORS5" s="227"/>
      <c r="ORT5" s="227"/>
      <c r="ORU5" s="227"/>
      <c r="ORV5" s="227"/>
      <c r="ORW5" s="227"/>
      <c r="ORX5" s="227"/>
      <c r="ORY5" s="227"/>
      <c r="ORZ5" s="227"/>
      <c r="OSA5" s="227"/>
      <c r="OSB5" s="227"/>
      <c r="OSC5" s="227"/>
      <c r="OSD5" s="227"/>
      <c r="OSE5" s="227"/>
      <c r="OSF5" s="227"/>
      <c r="OSG5" s="227"/>
      <c r="OSH5" s="227"/>
      <c r="OSI5" s="227"/>
      <c r="OSJ5" s="227"/>
      <c r="OSK5" s="227"/>
      <c r="OSL5" s="227"/>
      <c r="OSM5" s="227"/>
      <c r="OSN5" s="227"/>
      <c r="OSO5" s="227"/>
      <c r="OSP5" s="227"/>
      <c r="OSQ5" s="227"/>
      <c r="OSR5" s="227"/>
      <c r="OSS5" s="227"/>
      <c r="OST5" s="227"/>
      <c r="OSU5" s="227"/>
      <c r="OSV5" s="227"/>
      <c r="OSW5" s="227"/>
      <c r="OSX5" s="227"/>
      <c r="OSY5" s="227"/>
      <c r="OSZ5" s="227"/>
      <c r="OTA5" s="227"/>
      <c r="OTB5" s="227"/>
      <c r="OTC5" s="227"/>
      <c r="OTD5" s="227"/>
      <c r="OTE5" s="227"/>
      <c r="OTF5" s="227"/>
      <c r="OTG5" s="227"/>
      <c r="OTH5" s="227"/>
      <c r="OTI5" s="227"/>
      <c r="OTJ5" s="227"/>
      <c r="OTK5" s="227"/>
      <c r="OTL5" s="227"/>
      <c r="OTM5" s="227"/>
      <c r="OTN5" s="227"/>
      <c r="OTO5" s="227"/>
      <c r="OTP5" s="227"/>
      <c r="OTQ5" s="227"/>
      <c r="OTR5" s="227"/>
      <c r="OTS5" s="227"/>
      <c r="OTT5" s="227"/>
      <c r="OTU5" s="227"/>
      <c r="OTV5" s="227"/>
      <c r="OTW5" s="227"/>
      <c r="OTX5" s="227"/>
      <c r="OTY5" s="227"/>
      <c r="OTZ5" s="227"/>
      <c r="OUA5" s="227"/>
      <c r="OUB5" s="227"/>
      <c r="OUC5" s="227"/>
      <c r="OUD5" s="227"/>
      <c r="OUE5" s="227"/>
      <c r="OUF5" s="227"/>
      <c r="OUG5" s="227"/>
      <c r="OUH5" s="227"/>
      <c r="OUI5" s="227"/>
      <c r="OUJ5" s="227"/>
      <c r="OUK5" s="227"/>
      <c r="OUL5" s="227"/>
      <c r="OUM5" s="227"/>
      <c r="OUN5" s="227"/>
      <c r="OUO5" s="227"/>
      <c r="OUP5" s="227"/>
      <c r="OUQ5" s="227"/>
      <c r="OUR5" s="227"/>
      <c r="OUS5" s="227"/>
      <c r="OUT5" s="227"/>
      <c r="OUU5" s="227"/>
      <c r="OUV5" s="227"/>
      <c r="OUW5" s="227"/>
      <c r="OUX5" s="227"/>
      <c r="OUY5" s="227"/>
      <c r="OUZ5" s="227"/>
      <c r="OVA5" s="227"/>
      <c r="OVB5" s="227"/>
      <c r="OVC5" s="227"/>
      <c r="OVD5" s="227"/>
      <c r="OVE5" s="227"/>
      <c r="OVF5" s="227"/>
      <c r="OVG5" s="227"/>
      <c r="OVH5" s="227"/>
      <c r="OVI5" s="227"/>
      <c r="OVJ5" s="227"/>
      <c r="OVK5" s="227"/>
      <c r="OVL5" s="227"/>
      <c r="OVM5" s="227"/>
      <c r="OVN5" s="227"/>
      <c r="OVO5" s="227"/>
      <c r="OVP5" s="227"/>
      <c r="OVQ5" s="227"/>
      <c r="OVR5" s="227"/>
      <c r="OVS5" s="227"/>
      <c r="OVT5" s="227"/>
      <c r="OVU5" s="227"/>
      <c r="OVV5" s="227"/>
      <c r="OVW5" s="227"/>
      <c r="OVX5" s="227"/>
      <c r="OVY5" s="227"/>
      <c r="OVZ5" s="227"/>
      <c r="OWA5" s="227"/>
      <c r="OWB5" s="227"/>
      <c r="OWC5" s="227"/>
      <c r="OWD5" s="227"/>
      <c r="OWE5" s="227"/>
      <c r="OWF5" s="227"/>
      <c r="OWG5" s="227"/>
      <c r="OWH5" s="227"/>
      <c r="OWI5" s="227"/>
      <c r="OWJ5" s="227"/>
      <c r="OWK5" s="227"/>
      <c r="OWL5" s="227"/>
      <c r="OWM5" s="227"/>
      <c r="OWN5" s="227"/>
      <c r="OWO5" s="227"/>
      <c r="OWP5" s="227"/>
      <c r="OWQ5" s="227"/>
      <c r="OWR5" s="227"/>
      <c r="OWS5" s="227"/>
      <c r="OWT5" s="227"/>
      <c r="OWU5" s="227"/>
      <c r="OWV5" s="227"/>
      <c r="OWW5" s="227"/>
      <c r="OWX5" s="227"/>
      <c r="OWY5" s="227"/>
      <c r="OWZ5" s="227"/>
      <c r="OXA5" s="227"/>
      <c r="OXB5" s="227"/>
      <c r="OXC5" s="227"/>
      <c r="OXD5" s="227"/>
      <c r="OXE5" s="227"/>
      <c r="OXF5" s="227"/>
      <c r="OXG5" s="227"/>
      <c r="OXH5" s="227"/>
      <c r="OXI5" s="227"/>
      <c r="OXJ5" s="227"/>
      <c r="OXK5" s="227"/>
      <c r="OXL5" s="227"/>
      <c r="OXM5" s="227"/>
      <c r="OXN5" s="227"/>
      <c r="OXO5" s="227"/>
      <c r="OXP5" s="227"/>
      <c r="OXQ5" s="227"/>
      <c r="OXR5" s="227"/>
      <c r="OXS5" s="227"/>
      <c r="OXT5" s="227"/>
      <c r="OXU5" s="227"/>
      <c r="OXV5" s="227"/>
      <c r="OXW5" s="227"/>
      <c r="OXX5" s="227"/>
      <c r="OXY5" s="227"/>
      <c r="OXZ5" s="227"/>
      <c r="OYA5" s="227"/>
      <c r="OYB5" s="227"/>
      <c r="OYC5" s="227"/>
      <c r="OYD5" s="227"/>
      <c r="OYE5" s="227"/>
      <c r="OYF5" s="227"/>
      <c r="OYG5" s="227"/>
      <c r="OYH5" s="227"/>
      <c r="OYI5" s="227"/>
      <c r="OYJ5" s="227"/>
      <c r="OYK5" s="227"/>
      <c r="OYL5" s="227"/>
      <c r="OYM5" s="227"/>
      <c r="OYN5" s="227"/>
      <c r="OYO5" s="227"/>
      <c r="OYP5" s="227"/>
      <c r="OYQ5" s="227"/>
      <c r="OYR5" s="227"/>
      <c r="OYS5" s="227"/>
      <c r="OYT5" s="227"/>
      <c r="OYU5" s="227"/>
      <c r="OYV5" s="227"/>
      <c r="OYW5" s="227"/>
      <c r="OYX5" s="227"/>
      <c r="OYY5" s="227"/>
      <c r="OYZ5" s="227"/>
      <c r="OZA5" s="227"/>
      <c r="OZB5" s="227"/>
      <c r="OZC5" s="227"/>
      <c r="OZD5" s="227"/>
      <c r="OZE5" s="227"/>
      <c r="OZF5" s="227"/>
      <c r="OZG5" s="227"/>
      <c r="OZH5" s="227"/>
      <c r="OZI5" s="227"/>
      <c r="OZJ5" s="227"/>
      <c r="OZK5" s="227"/>
      <c r="OZL5" s="227"/>
      <c r="OZM5" s="227"/>
      <c r="OZN5" s="227"/>
      <c r="OZO5" s="227"/>
      <c r="OZP5" s="227"/>
      <c r="OZQ5" s="227"/>
      <c r="OZR5" s="227"/>
      <c r="OZS5" s="227"/>
      <c r="OZT5" s="227"/>
      <c r="OZU5" s="227"/>
      <c r="OZV5" s="227"/>
      <c r="OZW5" s="227"/>
      <c r="OZX5" s="227"/>
      <c r="OZY5" s="227"/>
      <c r="OZZ5" s="227"/>
      <c r="PAA5" s="227"/>
      <c r="PAB5" s="227"/>
      <c r="PAC5" s="227"/>
      <c r="PAD5" s="227"/>
      <c r="PAE5" s="227"/>
      <c r="PAF5" s="227"/>
      <c r="PAG5" s="227"/>
      <c r="PAH5" s="227"/>
      <c r="PAI5" s="227"/>
      <c r="PAJ5" s="227"/>
      <c r="PAK5" s="227"/>
      <c r="PAL5" s="227"/>
      <c r="PAM5" s="227"/>
      <c r="PAN5" s="227"/>
      <c r="PAO5" s="227"/>
      <c r="PAP5" s="227"/>
      <c r="PAQ5" s="227"/>
      <c r="PAR5" s="227"/>
      <c r="PAS5" s="227"/>
      <c r="PAT5" s="227"/>
      <c r="PAU5" s="227"/>
      <c r="PAV5" s="227"/>
      <c r="PAW5" s="227"/>
      <c r="PAX5" s="227"/>
      <c r="PAY5" s="227"/>
      <c r="PAZ5" s="227"/>
      <c r="PBA5" s="227"/>
      <c r="PBB5" s="227"/>
      <c r="PBC5" s="227"/>
      <c r="PBD5" s="227"/>
      <c r="PBE5" s="227"/>
      <c r="PBF5" s="227"/>
      <c r="PBG5" s="227"/>
      <c r="PBH5" s="227"/>
      <c r="PBI5" s="227"/>
      <c r="PBJ5" s="227"/>
      <c r="PBK5" s="227"/>
      <c r="PBL5" s="227"/>
      <c r="PBM5" s="227"/>
      <c r="PBN5" s="227"/>
      <c r="PBO5" s="227"/>
      <c r="PBP5" s="227"/>
      <c r="PBQ5" s="227"/>
      <c r="PBR5" s="227"/>
      <c r="PBS5" s="227"/>
      <c r="PBT5" s="227"/>
      <c r="PBU5" s="227"/>
      <c r="PBV5" s="227"/>
      <c r="PBW5" s="227"/>
      <c r="PBX5" s="227"/>
      <c r="PBY5" s="227"/>
      <c r="PBZ5" s="227"/>
      <c r="PCA5" s="227"/>
      <c r="PCB5" s="227"/>
      <c r="PCC5" s="227"/>
      <c r="PCD5" s="227"/>
      <c r="PCE5" s="227"/>
      <c r="PCF5" s="227"/>
      <c r="PCG5" s="227"/>
      <c r="PCH5" s="227"/>
      <c r="PCI5" s="227"/>
      <c r="PCJ5" s="227"/>
      <c r="PCK5" s="227"/>
      <c r="PCL5" s="227"/>
      <c r="PCM5" s="227"/>
      <c r="PCN5" s="227"/>
      <c r="PCO5" s="227"/>
      <c r="PCP5" s="227"/>
      <c r="PCQ5" s="227"/>
      <c r="PCR5" s="227"/>
      <c r="PCS5" s="227"/>
      <c r="PCT5" s="227"/>
      <c r="PCU5" s="227"/>
      <c r="PCV5" s="227"/>
      <c r="PCW5" s="227"/>
      <c r="PCX5" s="227"/>
      <c r="PCY5" s="227"/>
      <c r="PCZ5" s="227"/>
      <c r="PDA5" s="227"/>
      <c r="PDB5" s="227"/>
      <c r="PDC5" s="227"/>
      <c r="PDD5" s="227"/>
      <c r="PDE5" s="227"/>
      <c r="PDF5" s="227"/>
      <c r="PDG5" s="227"/>
      <c r="PDH5" s="227"/>
      <c r="PDI5" s="227"/>
      <c r="PDJ5" s="227"/>
      <c r="PDK5" s="227"/>
      <c r="PDL5" s="227"/>
      <c r="PDM5" s="227"/>
      <c r="PDN5" s="227"/>
      <c r="PDO5" s="227"/>
      <c r="PDP5" s="227"/>
      <c r="PDQ5" s="227"/>
      <c r="PDR5" s="227"/>
      <c r="PDS5" s="227"/>
      <c r="PDT5" s="227"/>
      <c r="PDU5" s="227"/>
      <c r="PDV5" s="227"/>
      <c r="PDW5" s="227"/>
      <c r="PDX5" s="227"/>
      <c r="PDY5" s="227"/>
      <c r="PDZ5" s="227"/>
      <c r="PEA5" s="227"/>
      <c r="PEB5" s="227"/>
      <c r="PEC5" s="227"/>
      <c r="PED5" s="227"/>
      <c r="PEE5" s="227"/>
      <c r="PEF5" s="227"/>
      <c r="PEG5" s="227"/>
      <c r="PEH5" s="227"/>
      <c r="PEI5" s="227"/>
      <c r="PEJ5" s="227"/>
      <c r="PEK5" s="227"/>
      <c r="PEL5" s="227"/>
      <c r="PEM5" s="227"/>
      <c r="PEN5" s="227"/>
      <c r="PEO5" s="227"/>
      <c r="PEP5" s="227"/>
      <c r="PEQ5" s="227"/>
      <c r="PER5" s="227"/>
      <c r="PES5" s="227"/>
      <c r="PET5" s="227"/>
      <c r="PEU5" s="227"/>
      <c r="PEV5" s="227"/>
      <c r="PEW5" s="227"/>
      <c r="PEX5" s="227"/>
      <c r="PEY5" s="227"/>
      <c r="PEZ5" s="227"/>
      <c r="PFA5" s="227"/>
      <c r="PFB5" s="227"/>
      <c r="PFC5" s="227"/>
      <c r="PFD5" s="227"/>
      <c r="PFE5" s="227"/>
      <c r="PFF5" s="227"/>
      <c r="PFG5" s="227"/>
      <c r="PFH5" s="227"/>
      <c r="PFI5" s="227"/>
      <c r="PFJ5" s="227"/>
      <c r="PFK5" s="227"/>
      <c r="PFL5" s="227"/>
      <c r="PFM5" s="227"/>
      <c r="PFN5" s="227"/>
      <c r="PFO5" s="227"/>
      <c r="PFP5" s="227"/>
      <c r="PFQ5" s="227"/>
      <c r="PFR5" s="227"/>
      <c r="PFS5" s="227"/>
      <c r="PFT5" s="227"/>
      <c r="PFU5" s="227"/>
      <c r="PFV5" s="227"/>
      <c r="PFW5" s="227"/>
      <c r="PFX5" s="227"/>
      <c r="PFY5" s="227"/>
      <c r="PFZ5" s="227"/>
      <c r="PGA5" s="227"/>
      <c r="PGB5" s="227"/>
      <c r="PGC5" s="227"/>
      <c r="PGD5" s="227"/>
      <c r="PGE5" s="227"/>
      <c r="PGF5" s="227"/>
      <c r="PGG5" s="227"/>
      <c r="PGH5" s="227"/>
      <c r="PGI5" s="227"/>
      <c r="PGJ5" s="227"/>
      <c r="PGK5" s="227"/>
      <c r="PGL5" s="227"/>
      <c r="PGM5" s="227"/>
      <c r="PGN5" s="227"/>
      <c r="PGO5" s="227"/>
      <c r="PGP5" s="227"/>
      <c r="PGQ5" s="227"/>
      <c r="PGR5" s="227"/>
      <c r="PGS5" s="227"/>
      <c r="PGT5" s="227"/>
      <c r="PGU5" s="227"/>
      <c r="PGV5" s="227"/>
      <c r="PGW5" s="227"/>
      <c r="PGX5" s="227"/>
      <c r="PGY5" s="227"/>
      <c r="PGZ5" s="227"/>
      <c r="PHA5" s="227"/>
      <c r="PHB5" s="227"/>
      <c r="PHC5" s="227"/>
      <c r="PHD5" s="227"/>
      <c r="PHE5" s="227"/>
      <c r="PHF5" s="227"/>
      <c r="PHG5" s="227"/>
      <c r="PHH5" s="227"/>
      <c r="PHI5" s="227"/>
      <c r="PHJ5" s="227"/>
      <c r="PHK5" s="227"/>
      <c r="PHL5" s="227"/>
      <c r="PHM5" s="227"/>
      <c r="PHN5" s="227"/>
      <c r="PHO5" s="227"/>
      <c r="PHP5" s="227"/>
      <c r="PHQ5" s="227"/>
      <c r="PHR5" s="227"/>
      <c r="PHS5" s="227"/>
      <c r="PHT5" s="227"/>
      <c r="PHU5" s="227"/>
      <c r="PHV5" s="227"/>
      <c r="PHW5" s="227"/>
      <c r="PHX5" s="227"/>
      <c r="PHY5" s="227"/>
      <c r="PHZ5" s="227"/>
      <c r="PIA5" s="227"/>
      <c r="PIB5" s="227"/>
      <c r="PIC5" s="227"/>
      <c r="PID5" s="227"/>
      <c r="PIE5" s="227"/>
      <c r="PIF5" s="227"/>
      <c r="PIG5" s="227"/>
      <c r="PIH5" s="227"/>
      <c r="PII5" s="227"/>
      <c r="PIJ5" s="227"/>
      <c r="PIK5" s="227"/>
      <c r="PIL5" s="227"/>
      <c r="PIM5" s="227"/>
      <c r="PIN5" s="227"/>
      <c r="PIO5" s="227"/>
      <c r="PIP5" s="227"/>
      <c r="PIQ5" s="227"/>
      <c r="PIR5" s="227"/>
      <c r="PIS5" s="227"/>
      <c r="PIT5" s="227"/>
      <c r="PIU5" s="227"/>
      <c r="PIV5" s="227"/>
      <c r="PIW5" s="227"/>
      <c r="PIX5" s="227"/>
      <c r="PIY5" s="227"/>
      <c r="PIZ5" s="227"/>
      <c r="PJA5" s="227"/>
      <c r="PJB5" s="227"/>
      <c r="PJC5" s="227"/>
      <c r="PJD5" s="227"/>
      <c r="PJE5" s="227"/>
      <c r="PJF5" s="227"/>
      <c r="PJG5" s="227"/>
      <c r="PJH5" s="227"/>
      <c r="PJI5" s="227"/>
      <c r="PJJ5" s="227"/>
      <c r="PJK5" s="227"/>
      <c r="PJL5" s="227"/>
      <c r="PJM5" s="227"/>
      <c r="PJN5" s="227"/>
      <c r="PJO5" s="227"/>
      <c r="PJP5" s="227"/>
      <c r="PJQ5" s="227"/>
      <c r="PJR5" s="227"/>
      <c r="PJS5" s="227"/>
      <c r="PJT5" s="227"/>
      <c r="PJU5" s="227"/>
      <c r="PJV5" s="227"/>
      <c r="PJW5" s="227"/>
      <c r="PJX5" s="227"/>
      <c r="PJY5" s="227"/>
      <c r="PJZ5" s="227"/>
      <c r="PKA5" s="227"/>
      <c r="PKB5" s="227"/>
      <c r="PKC5" s="227"/>
      <c r="PKD5" s="227"/>
      <c r="PKE5" s="227"/>
      <c r="PKF5" s="227"/>
      <c r="PKG5" s="227"/>
      <c r="PKH5" s="227"/>
      <c r="PKI5" s="227"/>
      <c r="PKJ5" s="227"/>
      <c r="PKK5" s="227"/>
      <c r="PKL5" s="227"/>
      <c r="PKM5" s="227"/>
      <c r="PKN5" s="227"/>
      <c r="PKO5" s="227"/>
      <c r="PKP5" s="227"/>
      <c r="PKQ5" s="227"/>
      <c r="PKR5" s="227"/>
      <c r="PKS5" s="227"/>
      <c r="PKT5" s="227"/>
      <c r="PKU5" s="227"/>
      <c r="PKV5" s="227"/>
      <c r="PKW5" s="227"/>
      <c r="PKX5" s="227"/>
      <c r="PKY5" s="227"/>
      <c r="PKZ5" s="227"/>
      <c r="PLA5" s="227"/>
      <c r="PLB5" s="227"/>
      <c r="PLC5" s="227"/>
      <c r="PLD5" s="227"/>
      <c r="PLE5" s="227"/>
      <c r="PLF5" s="227"/>
      <c r="PLG5" s="227"/>
      <c r="PLH5" s="227"/>
      <c r="PLI5" s="227"/>
      <c r="PLJ5" s="227"/>
      <c r="PLK5" s="227"/>
      <c r="PLL5" s="227"/>
      <c r="PLM5" s="227"/>
      <c r="PLN5" s="227"/>
      <c r="PLO5" s="227"/>
      <c r="PLP5" s="227"/>
      <c r="PLQ5" s="227"/>
      <c r="PLR5" s="227"/>
      <c r="PLS5" s="227"/>
      <c r="PLT5" s="227"/>
      <c r="PLU5" s="227"/>
      <c r="PLV5" s="227"/>
      <c r="PLW5" s="227"/>
      <c r="PLX5" s="227"/>
      <c r="PLY5" s="227"/>
      <c r="PLZ5" s="227"/>
      <c r="PMA5" s="227"/>
      <c r="PMB5" s="227"/>
      <c r="PMC5" s="227"/>
      <c r="PMD5" s="227"/>
      <c r="PME5" s="227"/>
      <c r="PMF5" s="227"/>
      <c r="PMG5" s="227"/>
      <c r="PMH5" s="227"/>
      <c r="PMI5" s="227"/>
      <c r="PMJ5" s="227"/>
      <c r="PMK5" s="227"/>
      <c r="PML5" s="227"/>
      <c r="PMM5" s="227"/>
      <c r="PMN5" s="227"/>
      <c r="PMO5" s="227"/>
      <c r="PMP5" s="227"/>
      <c r="PMQ5" s="227"/>
      <c r="PMR5" s="227"/>
      <c r="PMS5" s="227"/>
      <c r="PMT5" s="227"/>
      <c r="PMU5" s="227"/>
      <c r="PMV5" s="227"/>
      <c r="PMW5" s="227"/>
      <c r="PMX5" s="227"/>
      <c r="PMY5" s="227"/>
      <c r="PMZ5" s="227"/>
      <c r="PNA5" s="227"/>
      <c r="PNB5" s="227"/>
      <c r="PNC5" s="227"/>
      <c r="PND5" s="227"/>
      <c r="PNE5" s="227"/>
      <c r="PNF5" s="227"/>
      <c r="PNG5" s="227"/>
      <c r="PNH5" s="227"/>
      <c r="PNI5" s="227"/>
      <c r="PNJ5" s="227"/>
      <c r="PNK5" s="227"/>
      <c r="PNL5" s="227"/>
      <c r="PNM5" s="227"/>
      <c r="PNN5" s="227"/>
      <c r="PNO5" s="227"/>
      <c r="PNP5" s="227"/>
      <c r="PNQ5" s="227"/>
      <c r="PNR5" s="227"/>
      <c r="PNS5" s="227"/>
      <c r="PNT5" s="227"/>
      <c r="PNU5" s="227"/>
      <c r="PNV5" s="227"/>
      <c r="PNW5" s="227"/>
      <c r="PNX5" s="227"/>
      <c r="PNY5" s="227"/>
      <c r="PNZ5" s="227"/>
      <c r="POA5" s="227"/>
      <c r="POB5" s="227"/>
      <c r="POC5" s="227"/>
      <c r="POD5" s="227"/>
      <c r="POE5" s="227"/>
      <c r="POF5" s="227"/>
      <c r="POG5" s="227"/>
      <c r="POH5" s="227"/>
      <c r="POI5" s="227"/>
      <c r="POJ5" s="227"/>
      <c r="POK5" s="227"/>
      <c r="POL5" s="227"/>
      <c r="POM5" s="227"/>
      <c r="PON5" s="227"/>
      <c r="POO5" s="227"/>
      <c r="POP5" s="227"/>
      <c r="POQ5" s="227"/>
      <c r="POR5" s="227"/>
      <c r="POS5" s="227"/>
      <c r="POT5" s="227"/>
      <c r="POU5" s="227"/>
      <c r="POV5" s="227"/>
      <c r="POW5" s="227"/>
      <c r="POX5" s="227"/>
      <c r="POY5" s="227"/>
      <c r="POZ5" s="227"/>
      <c r="PPA5" s="227"/>
      <c r="PPB5" s="227"/>
      <c r="PPC5" s="227"/>
      <c r="PPD5" s="227"/>
      <c r="PPE5" s="227"/>
      <c r="PPF5" s="227"/>
      <c r="PPG5" s="227"/>
      <c r="PPH5" s="227"/>
      <c r="PPI5" s="227"/>
      <c r="PPJ5" s="227"/>
      <c r="PPK5" s="227"/>
      <c r="PPL5" s="227"/>
      <c r="PPM5" s="227"/>
      <c r="PPN5" s="227"/>
      <c r="PPO5" s="227"/>
      <c r="PPP5" s="227"/>
      <c r="PPQ5" s="227"/>
      <c r="PPR5" s="227"/>
      <c r="PPS5" s="227"/>
      <c r="PPT5" s="227"/>
      <c r="PPU5" s="227"/>
      <c r="PPV5" s="227"/>
      <c r="PPW5" s="227"/>
      <c r="PPX5" s="227"/>
      <c r="PPY5" s="227"/>
      <c r="PPZ5" s="227"/>
      <c r="PQA5" s="227"/>
      <c r="PQB5" s="227"/>
      <c r="PQC5" s="227"/>
      <c r="PQD5" s="227"/>
      <c r="PQE5" s="227"/>
      <c r="PQF5" s="227"/>
      <c r="PQG5" s="227"/>
      <c r="PQH5" s="227"/>
      <c r="PQI5" s="227"/>
      <c r="PQJ5" s="227"/>
      <c r="PQK5" s="227"/>
      <c r="PQL5" s="227"/>
      <c r="PQM5" s="227"/>
      <c r="PQN5" s="227"/>
      <c r="PQO5" s="227"/>
      <c r="PQP5" s="227"/>
      <c r="PQQ5" s="227"/>
      <c r="PQR5" s="227"/>
      <c r="PQS5" s="227"/>
      <c r="PQT5" s="227"/>
      <c r="PQU5" s="227"/>
      <c r="PQV5" s="227"/>
      <c r="PQW5" s="227"/>
      <c r="PQX5" s="227"/>
      <c r="PQY5" s="227"/>
      <c r="PQZ5" s="227"/>
      <c r="PRA5" s="227"/>
      <c r="PRB5" s="227"/>
      <c r="PRC5" s="227"/>
      <c r="PRD5" s="227"/>
      <c r="PRE5" s="227"/>
      <c r="PRF5" s="227"/>
      <c r="PRG5" s="227"/>
      <c r="PRH5" s="227"/>
      <c r="PRI5" s="227"/>
      <c r="PRJ5" s="227"/>
      <c r="PRK5" s="227"/>
      <c r="PRL5" s="227"/>
      <c r="PRM5" s="227"/>
      <c r="PRN5" s="227"/>
      <c r="PRO5" s="227"/>
      <c r="PRP5" s="227"/>
      <c r="PRQ5" s="227"/>
      <c r="PRR5" s="227"/>
      <c r="PRS5" s="227"/>
      <c r="PRT5" s="227"/>
      <c r="PRU5" s="227"/>
      <c r="PRV5" s="227"/>
      <c r="PRW5" s="227"/>
      <c r="PRX5" s="227"/>
      <c r="PRY5" s="227"/>
      <c r="PRZ5" s="227"/>
      <c r="PSA5" s="227"/>
      <c r="PSB5" s="227"/>
      <c r="PSC5" s="227"/>
      <c r="PSD5" s="227"/>
      <c r="PSE5" s="227"/>
      <c r="PSF5" s="227"/>
      <c r="PSG5" s="227"/>
      <c r="PSH5" s="227"/>
      <c r="PSI5" s="227"/>
      <c r="PSJ5" s="227"/>
      <c r="PSK5" s="227"/>
      <c r="PSL5" s="227"/>
      <c r="PSM5" s="227"/>
      <c r="PSN5" s="227"/>
      <c r="PSO5" s="227"/>
      <c r="PSP5" s="227"/>
      <c r="PSQ5" s="227"/>
      <c r="PSR5" s="227"/>
      <c r="PSS5" s="227"/>
      <c r="PST5" s="227"/>
      <c r="PSU5" s="227"/>
      <c r="PSV5" s="227"/>
      <c r="PSW5" s="227"/>
      <c r="PSX5" s="227"/>
      <c r="PSY5" s="227"/>
      <c r="PSZ5" s="227"/>
      <c r="PTA5" s="227"/>
      <c r="PTB5" s="227"/>
      <c r="PTC5" s="227"/>
      <c r="PTD5" s="227"/>
      <c r="PTE5" s="227"/>
      <c r="PTF5" s="227"/>
      <c r="PTG5" s="227"/>
      <c r="PTH5" s="227"/>
      <c r="PTI5" s="227"/>
      <c r="PTJ5" s="227"/>
      <c r="PTK5" s="227"/>
      <c r="PTL5" s="227"/>
      <c r="PTM5" s="227"/>
      <c r="PTN5" s="227"/>
      <c r="PTO5" s="227"/>
      <c r="PTP5" s="227"/>
      <c r="PTQ5" s="227"/>
      <c r="PTR5" s="227"/>
      <c r="PTS5" s="227"/>
      <c r="PTT5" s="227"/>
      <c r="PTU5" s="227"/>
      <c r="PTV5" s="227"/>
      <c r="PTW5" s="227"/>
      <c r="PTX5" s="227"/>
      <c r="PTY5" s="227"/>
      <c r="PTZ5" s="227"/>
      <c r="PUA5" s="227"/>
      <c r="PUB5" s="227"/>
      <c r="PUC5" s="227"/>
      <c r="PUD5" s="227"/>
      <c r="PUE5" s="227"/>
      <c r="PUF5" s="227"/>
      <c r="PUG5" s="227"/>
      <c r="PUH5" s="227"/>
      <c r="PUI5" s="227"/>
      <c r="PUJ5" s="227"/>
      <c r="PUK5" s="227"/>
      <c r="PUL5" s="227"/>
      <c r="PUM5" s="227"/>
      <c r="PUN5" s="227"/>
      <c r="PUO5" s="227"/>
      <c r="PUP5" s="227"/>
      <c r="PUQ5" s="227"/>
      <c r="PUR5" s="227"/>
      <c r="PUS5" s="227"/>
      <c r="PUT5" s="227"/>
      <c r="PUU5" s="227"/>
      <c r="PUV5" s="227"/>
      <c r="PUW5" s="227"/>
      <c r="PUX5" s="227"/>
      <c r="PUY5" s="227"/>
      <c r="PUZ5" s="227"/>
      <c r="PVA5" s="227"/>
      <c r="PVB5" s="227"/>
      <c r="PVC5" s="227"/>
      <c r="PVD5" s="227"/>
      <c r="PVE5" s="227"/>
      <c r="PVF5" s="227"/>
      <c r="PVG5" s="227"/>
      <c r="PVH5" s="227"/>
      <c r="PVI5" s="227"/>
      <c r="PVJ5" s="227"/>
      <c r="PVK5" s="227"/>
      <c r="PVL5" s="227"/>
      <c r="PVM5" s="227"/>
      <c r="PVN5" s="227"/>
      <c r="PVO5" s="227"/>
      <c r="PVP5" s="227"/>
      <c r="PVQ5" s="227"/>
      <c r="PVR5" s="227"/>
      <c r="PVS5" s="227"/>
      <c r="PVT5" s="227"/>
      <c r="PVU5" s="227"/>
      <c r="PVV5" s="227"/>
      <c r="PVW5" s="227"/>
      <c r="PVX5" s="227"/>
      <c r="PVY5" s="227"/>
      <c r="PVZ5" s="227"/>
      <c r="PWA5" s="227"/>
      <c r="PWB5" s="227"/>
      <c r="PWC5" s="227"/>
      <c r="PWD5" s="227"/>
      <c r="PWE5" s="227"/>
      <c r="PWF5" s="227"/>
      <c r="PWG5" s="227"/>
      <c r="PWH5" s="227"/>
      <c r="PWI5" s="227"/>
      <c r="PWJ5" s="227"/>
      <c r="PWK5" s="227"/>
      <c r="PWL5" s="227"/>
      <c r="PWM5" s="227"/>
      <c r="PWN5" s="227"/>
      <c r="PWO5" s="227"/>
      <c r="PWP5" s="227"/>
      <c r="PWQ5" s="227"/>
      <c r="PWR5" s="227"/>
      <c r="PWS5" s="227"/>
      <c r="PWT5" s="227"/>
      <c r="PWU5" s="227"/>
      <c r="PWV5" s="227"/>
      <c r="PWW5" s="227"/>
      <c r="PWX5" s="227"/>
      <c r="PWY5" s="227"/>
      <c r="PWZ5" s="227"/>
      <c r="PXA5" s="227"/>
      <c r="PXB5" s="227"/>
      <c r="PXC5" s="227"/>
      <c r="PXD5" s="227"/>
      <c r="PXE5" s="227"/>
      <c r="PXF5" s="227"/>
      <c r="PXG5" s="227"/>
      <c r="PXH5" s="227"/>
      <c r="PXI5" s="227"/>
      <c r="PXJ5" s="227"/>
      <c r="PXK5" s="227"/>
      <c r="PXL5" s="227"/>
      <c r="PXM5" s="227"/>
      <c r="PXN5" s="227"/>
      <c r="PXO5" s="227"/>
      <c r="PXP5" s="227"/>
      <c r="PXQ5" s="227"/>
      <c r="PXR5" s="227"/>
      <c r="PXS5" s="227"/>
      <c r="PXT5" s="227"/>
      <c r="PXU5" s="227"/>
      <c r="PXV5" s="227"/>
      <c r="PXW5" s="227"/>
      <c r="PXX5" s="227"/>
      <c r="PXY5" s="227"/>
      <c r="PXZ5" s="227"/>
      <c r="PYA5" s="227"/>
      <c r="PYB5" s="227"/>
      <c r="PYC5" s="227"/>
      <c r="PYD5" s="227"/>
      <c r="PYE5" s="227"/>
      <c r="PYF5" s="227"/>
      <c r="PYG5" s="227"/>
      <c r="PYH5" s="227"/>
      <c r="PYI5" s="227"/>
      <c r="PYJ5" s="227"/>
      <c r="PYK5" s="227"/>
      <c r="PYL5" s="227"/>
      <c r="PYM5" s="227"/>
      <c r="PYN5" s="227"/>
      <c r="PYO5" s="227"/>
      <c r="PYP5" s="227"/>
      <c r="PYQ5" s="227"/>
      <c r="PYR5" s="227"/>
      <c r="PYS5" s="227"/>
      <c r="PYT5" s="227"/>
      <c r="PYU5" s="227"/>
      <c r="PYV5" s="227"/>
      <c r="PYW5" s="227"/>
      <c r="PYX5" s="227"/>
      <c r="PYY5" s="227"/>
      <c r="PYZ5" s="227"/>
      <c r="PZA5" s="227"/>
      <c r="PZB5" s="227"/>
      <c r="PZC5" s="227"/>
      <c r="PZD5" s="227"/>
      <c r="PZE5" s="227"/>
      <c r="PZF5" s="227"/>
      <c r="PZG5" s="227"/>
      <c r="PZH5" s="227"/>
      <c r="PZI5" s="227"/>
      <c r="PZJ5" s="227"/>
      <c r="PZK5" s="227"/>
      <c r="PZL5" s="227"/>
      <c r="PZM5" s="227"/>
      <c r="PZN5" s="227"/>
      <c r="PZO5" s="227"/>
      <c r="PZP5" s="227"/>
      <c r="PZQ5" s="227"/>
      <c r="PZR5" s="227"/>
      <c r="PZS5" s="227"/>
      <c r="PZT5" s="227"/>
      <c r="PZU5" s="227"/>
      <c r="PZV5" s="227"/>
      <c r="PZW5" s="227"/>
      <c r="PZX5" s="227"/>
      <c r="PZY5" s="227"/>
      <c r="PZZ5" s="227"/>
      <c r="QAA5" s="227"/>
      <c r="QAB5" s="227"/>
      <c r="QAC5" s="227"/>
      <c r="QAD5" s="227"/>
      <c r="QAE5" s="227"/>
      <c r="QAF5" s="227"/>
      <c r="QAG5" s="227"/>
      <c r="QAH5" s="227"/>
      <c r="QAI5" s="227"/>
      <c r="QAJ5" s="227"/>
      <c r="QAK5" s="227"/>
      <c r="QAL5" s="227"/>
      <c r="QAM5" s="227"/>
      <c r="QAN5" s="227"/>
      <c r="QAO5" s="227"/>
      <c r="QAP5" s="227"/>
      <c r="QAQ5" s="227"/>
      <c r="QAR5" s="227"/>
      <c r="QAS5" s="227"/>
      <c r="QAT5" s="227"/>
      <c r="QAU5" s="227"/>
      <c r="QAV5" s="227"/>
      <c r="QAW5" s="227"/>
      <c r="QAX5" s="227"/>
      <c r="QAY5" s="227"/>
      <c r="QAZ5" s="227"/>
      <c r="QBA5" s="227"/>
      <c r="QBB5" s="227"/>
      <c r="QBC5" s="227"/>
      <c r="QBD5" s="227"/>
      <c r="QBE5" s="227"/>
      <c r="QBF5" s="227"/>
      <c r="QBG5" s="227"/>
      <c r="QBH5" s="227"/>
      <c r="QBI5" s="227"/>
      <c r="QBJ5" s="227"/>
      <c r="QBK5" s="227"/>
      <c r="QBL5" s="227"/>
      <c r="QBM5" s="227"/>
      <c r="QBN5" s="227"/>
      <c r="QBO5" s="227"/>
      <c r="QBP5" s="227"/>
      <c r="QBQ5" s="227"/>
      <c r="QBR5" s="227"/>
      <c r="QBS5" s="227"/>
      <c r="QBT5" s="227"/>
      <c r="QBU5" s="227"/>
      <c r="QBV5" s="227"/>
      <c r="QBW5" s="227"/>
      <c r="QBX5" s="227"/>
      <c r="QBY5" s="227"/>
      <c r="QBZ5" s="227"/>
      <c r="QCA5" s="227"/>
      <c r="QCB5" s="227"/>
      <c r="QCC5" s="227"/>
      <c r="QCD5" s="227"/>
      <c r="QCE5" s="227"/>
      <c r="QCF5" s="227"/>
      <c r="QCG5" s="227"/>
      <c r="QCH5" s="227"/>
      <c r="QCI5" s="227"/>
      <c r="QCJ5" s="227"/>
      <c r="QCK5" s="227"/>
      <c r="QCL5" s="227"/>
      <c r="QCM5" s="227"/>
      <c r="QCN5" s="227"/>
      <c r="QCO5" s="227"/>
      <c r="QCP5" s="227"/>
      <c r="QCQ5" s="227"/>
      <c r="QCR5" s="227"/>
      <c r="QCS5" s="227"/>
      <c r="QCT5" s="227"/>
      <c r="QCU5" s="227"/>
      <c r="QCV5" s="227"/>
      <c r="QCW5" s="227"/>
      <c r="QCX5" s="227"/>
      <c r="QCY5" s="227"/>
      <c r="QCZ5" s="227"/>
      <c r="QDA5" s="227"/>
      <c r="QDB5" s="227"/>
      <c r="QDC5" s="227"/>
      <c r="QDD5" s="227"/>
      <c r="QDE5" s="227"/>
      <c r="QDF5" s="227"/>
      <c r="QDG5" s="227"/>
      <c r="QDH5" s="227"/>
      <c r="QDI5" s="227"/>
      <c r="QDJ5" s="227"/>
      <c r="QDK5" s="227"/>
      <c r="QDL5" s="227"/>
      <c r="QDM5" s="227"/>
      <c r="QDN5" s="227"/>
      <c r="QDO5" s="227"/>
      <c r="QDP5" s="227"/>
      <c r="QDQ5" s="227"/>
      <c r="QDR5" s="227"/>
      <c r="QDS5" s="227"/>
      <c r="QDT5" s="227"/>
      <c r="QDU5" s="227"/>
      <c r="QDV5" s="227"/>
      <c r="QDW5" s="227"/>
      <c r="QDX5" s="227"/>
      <c r="QDY5" s="227"/>
      <c r="QDZ5" s="227"/>
      <c r="QEA5" s="227"/>
      <c r="QEB5" s="227"/>
      <c r="QEC5" s="227"/>
      <c r="QED5" s="227"/>
      <c r="QEE5" s="227"/>
      <c r="QEF5" s="227"/>
      <c r="QEG5" s="227"/>
      <c r="QEH5" s="227"/>
      <c r="QEI5" s="227"/>
      <c r="QEJ5" s="227"/>
      <c r="QEK5" s="227"/>
      <c r="QEL5" s="227"/>
      <c r="QEM5" s="227"/>
      <c r="QEN5" s="227"/>
      <c r="QEO5" s="227"/>
      <c r="QEP5" s="227"/>
      <c r="QEQ5" s="227"/>
      <c r="QER5" s="227"/>
      <c r="QES5" s="227"/>
      <c r="QET5" s="227"/>
      <c r="QEU5" s="227"/>
      <c r="QEV5" s="227"/>
      <c r="QEW5" s="227"/>
      <c r="QEX5" s="227"/>
      <c r="QEY5" s="227"/>
      <c r="QEZ5" s="227"/>
      <c r="QFA5" s="227"/>
      <c r="QFB5" s="227"/>
      <c r="QFC5" s="227"/>
      <c r="QFD5" s="227"/>
      <c r="QFE5" s="227"/>
      <c r="QFF5" s="227"/>
      <c r="QFG5" s="227"/>
      <c r="QFH5" s="227"/>
      <c r="QFI5" s="227"/>
      <c r="QFJ5" s="227"/>
      <c r="QFK5" s="227"/>
      <c r="QFL5" s="227"/>
      <c r="QFM5" s="227"/>
      <c r="QFN5" s="227"/>
      <c r="QFO5" s="227"/>
      <c r="QFP5" s="227"/>
      <c r="QFQ5" s="227"/>
      <c r="QFR5" s="227"/>
      <c r="QFS5" s="227"/>
      <c r="QFT5" s="227"/>
      <c r="QFU5" s="227"/>
      <c r="QFV5" s="227"/>
      <c r="QFW5" s="227"/>
      <c r="QFX5" s="227"/>
      <c r="QFY5" s="227"/>
      <c r="QFZ5" s="227"/>
      <c r="QGA5" s="227"/>
      <c r="QGB5" s="227"/>
      <c r="QGC5" s="227"/>
      <c r="QGD5" s="227"/>
      <c r="QGE5" s="227"/>
      <c r="QGF5" s="227"/>
      <c r="QGG5" s="227"/>
      <c r="QGH5" s="227"/>
      <c r="QGI5" s="227"/>
      <c r="QGJ5" s="227"/>
      <c r="QGK5" s="227"/>
      <c r="QGL5" s="227"/>
      <c r="QGM5" s="227"/>
      <c r="QGN5" s="227"/>
      <c r="QGO5" s="227"/>
      <c r="QGP5" s="227"/>
      <c r="QGQ5" s="227"/>
      <c r="QGR5" s="227"/>
      <c r="QGS5" s="227"/>
      <c r="QGT5" s="227"/>
      <c r="QGU5" s="227"/>
      <c r="QGV5" s="227"/>
      <c r="QGW5" s="227"/>
      <c r="QGX5" s="227"/>
      <c r="QGY5" s="227"/>
      <c r="QGZ5" s="227"/>
      <c r="QHA5" s="227"/>
      <c r="QHB5" s="227"/>
      <c r="QHC5" s="227"/>
      <c r="QHD5" s="227"/>
      <c r="QHE5" s="227"/>
      <c r="QHF5" s="227"/>
      <c r="QHG5" s="227"/>
      <c r="QHH5" s="227"/>
      <c r="QHI5" s="227"/>
      <c r="QHJ5" s="227"/>
      <c r="QHK5" s="227"/>
      <c r="QHL5" s="227"/>
      <c r="QHM5" s="227"/>
      <c r="QHN5" s="227"/>
      <c r="QHO5" s="227"/>
      <c r="QHP5" s="227"/>
      <c r="QHQ5" s="227"/>
      <c r="QHR5" s="227"/>
      <c r="QHS5" s="227"/>
      <c r="QHT5" s="227"/>
      <c r="QHU5" s="227"/>
      <c r="QHV5" s="227"/>
      <c r="QHW5" s="227"/>
      <c r="QHX5" s="227"/>
      <c r="QHY5" s="227"/>
      <c r="QHZ5" s="227"/>
      <c r="QIA5" s="227"/>
      <c r="QIB5" s="227"/>
      <c r="QIC5" s="227"/>
      <c r="QID5" s="227"/>
      <c r="QIE5" s="227"/>
      <c r="QIF5" s="227"/>
      <c r="QIG5" s="227"/>
      <c r="QIH5" s="227"/>
      <c r="QII5" s="227"/>
      <c r="QIJ5" s="227"/>
      <c r="QIK5" s="227"/>
      <c r="QIL5" s="227"/>
      <c r="QIM5" s="227"/>
      <c r="QIN5" s="227"/>
      <c r="QIO5" s="227"/>
      <c r="QIP5" s="227"/>
      <c r="QIQ5" s="227"/>
      <c r="QIR5" s="227"/>
      <c r="QIS5" s="227"/>
      <c r="QIT5" s="227"/>
      <c r="QIU5" s="227"/>
      <c r="QIV5" s="227"/>
      <c r="QIW5" s="227"/>
      <c r="QIX5" s="227"/>
      <c r="QIY5" s="227"/>
      <c r="QIZ5" s="227"/>
      <c r="QJA5" s="227"/>
      <c r="QJB5" s="227"/>
      <c r="QJC5" s="227"/>
      <c r="QJD5" s="227"/>
      <c r="QJE5" s="227"/>
      <c r="QJF5" s="227"/>
      <c r="QJG5" s="227"/>
      <c r="QJH5" s="227"/>
      <c r="QJI5" s="227"/>
      <c r="QJJ5" s="227"/>
      <c r="QJK5" s="227"/>
      <c r="QJL5" s="227"/>
      <c r="QJM5" s="227"/>
      <c r="QJN5" s="227"/>
      <c r="QJO5" s="227"/>
      <c r="QJP5" s="227"/>
      <c r="QJQ5" s="227"/>
      <c r="QJR5" s="227"/>
      <c r="QJS5" s="227"/>
      <c r="QJT5" s="227"/>
      <c r="QJU5" s="227"/>
      <c r="QJV5" s="227"/>
      <c r="QJW5" s="227"/>
      <c r="QJX5" s="227"/>
      <c r="QJY5" s="227"/>
      <c r="QJZ5" s="227"/>
      <c r="QKA5" s="227"/>
      <c r="QKB5" s="227"/>
      <c r="QKC5" s="227"/>
      <c r="QKD5" s="227"/>
      <c r="QKE5" s="227"/>
      <c r="QKF5" s="227"/>
      <c r="QKG5" s="227"/>
      <c r="QKH5" s="227"/>
      <c r="QKI5" s="227"/>
      <c r="QKJ5" s="227"/>
      <c r="QKK5" s="227"/>
      <c r="QKL5" s="227"/>
      <c r="QKM5" s="227"/>
      <c r="QKN5" s="227"/>
      <c r="QKO5" s="227"/>
      <c r="QKP5" s="227"/>
      <c r="QKQ5" s="227"/>
      <c r="QKR5" s="227"/>
      <c r="QKS5" s="227"/>
      <c r="QKT5" s="227"/>
      <c r="QKU5" s="227"/>
      <c r="QKV5" s="227"/>
      <c r="QKW5" s="227"/>
      <c r="QKX5" s="227"/>
      <c r="QKY5" s="227"/>
      <c r="QKZ5" s="227"/>
      <c r="QLA5" s="227"/>
      <c r="QLB5" s="227"/>
      <c r="QLC5" s="227"/>
      <c r="QLD5" s="227"/>
      <c r="QLE5" s="227"/>
      <c r="QLF5" s="227"/>
      <c r="QLG5" s="227"/>
      <c r="QLH5" s="227"/>
      <c r="QLI5" s="227"/>
      <c r="QLJ5" s="227"/>
      <c r="QLK5" s="227"/>
      <c r="QLL5" s="227"/>
      <c r="QLM5" s="227"/>
      <c r="QLN5" s="227"/>
      <c r="QLO5" s="227"/>
      <c r="QLP5" s="227"/>
      <c r="QLQ5" s="227"/>
      <c r="QLR5" s="227"/>
      <c r="QLS5" s="227"/>
      <c r="QLT5" s="227"/>
      <c r="QLU5" s="227"/>
      <c r="QLV5" s="227"/>
      <c r="QLW5" s="227"/>
      <c r="QLX5" s="227"/>
      <c r="QLY5" s="227"/>
      <c r="QLZ5" s="227"/>
      <c r="QMA5" s="227"/>
      <c r="QMB5" s="227"/>
      <c r="QMC5" s="227"/>
      <c r="QMD5" s="227"/>
      <c r="QME5" s="227"/>
      <c r="QMF5" s="227"/>
      <c r="QMG5" s="227"/>
      <c r="QMH5" s="227"/>
      <c r="QMI5" s="227"/>
      <c r="QMJ5" s="227"/>
      <c r="QMK5" s="227"/>
      <c r="QML5" s="227"/>
      <c r="QMM5" s="227"/>
      <c r="QMN5" s="227"/>
      <c r="QMO5" s="227"/>
      <c r="QMP5" s="227"/>
      <c r="QMQ5" s="227"/>
      <c r="QMR5" s="227"/>
      <c r="QMS5" s="227"/>
      <c r="QMT5" s="227"/>
      <c r="QMU5" s="227"/>
      <c r="QMV5" s="227"/>
      <c r="QMW5" s="227"/>
      <c r="QMX5" s="227"/>
      <c r="QMY5" s="227"/>
      <c r="QMZ5" s="227"/>
      <c r="QNA5" s="227"/>
      <c r="QNB5" s="227"/>
      <c r="QNC5" s="227"/>
      <c r="QND5" s="227"/>
      <c r="QNE5" s="227"/>
      <c r="QNF5" s="227"/>
      <c r="QNG5" s="227"/>
      <c r="QNH5" s="227"/>
      <c r="QNI5" s="227"/>
      <c r="QNJ5" s="227"/>
      <c r="QNK5" s="227"/>
      <c r="QNL5" s="227"/>
      <c r="QNM5" s="227"/>
      <c r="QNN5" s="227"/>
      <c r="QNO5" s="227"/>
      <c r="QNP5" s="227"/>
      <c r="QNQ5" s="227"/>
      <c r="QNR5" s="227"/>
      <c r="QNS5" s="227"/>
      <c r="QNT5" s="227"/>
      <c r="QNU5" s="227"/>
      <c r="QNV5" s="227"/>
      <c r="QNW5" s="227"/>
      <c r="QNX5" s="227"/>
      <c r="QNY5" s="227"/>
      <c r="QNZ5" s="227"/>
      <c r="QOA5" s="227"/>
      <c r="QOB5" s="227"/>
      <c r="QOC5" s="227"/>
      <c r="QOD5" s="227"/>
      <c r="QOE5" s="227"/>
      <c r="QOF5" s="227"/>
      <c r="QOG5" s="227"/>
      <c r="QOH5" s="227"/>
      <c r="QOI5" s="227"/>
      <c r="QOJ5" s="227"/>
      <c r="QOK5" s="227"/>
      <c r="QOL5" s="227"/>
      <c r="QOM5" s="227"/>
      <c r="QON5" s="227"/>
      <c r="QOO5" s="227"/>
      <c r="QOP5" s="227"/>
      <c r="QOQ5" s="227"/>
      <c r="QOR5" s="227"/>
      <c r="QOS5" s="227"/>
      <c r="QOT5" s="227"/>
      <c r="QOU5" s="227"/>
      <c r="QOV5" s="227"/>
      <c r="QOW5" s="227"/>
      <c r="QOX5" s="227"/>
      <c r="QOY5" s="227"/>
      <c r="QOZ5" s="227"/>
      <c r="QPA5" s="227"/>
      <c r="QPB5" s="227"/>
      <c r="QPC5" s="227"/>
      <c r="QPD5" s="227"/>
      <c r="QPE5" s="227"/>
      <c r="QPF5" s="227"/>
      <c r="QPG5" s="227"/>
      <c r="QPH5" s="227"/>
      <c r="QPI5" s="227"/>
      <c r="QPJ5" s="227"/>
      <c r="QPK5" s="227"/>
      <c r="QPL5" s="227"/>
      <c r="QPM5" s="227"/>
      <c r="QPN5" s="227"/>
      <c r="QPO5" s="227"/>
      <c r="QPP5" s="227"/>
      <c r="QPQ5" s="227"/>
      <c r="QPR5" s="227"/>
      <c r="QPS5" s="227"/>
      <c r="QPT5" s="227"/>
      <c r="QPU5" s="227"/>
      <c r="QPV5" s="227"/>
      <c r="QPW5" s="227"/>
      <c r="QPX5" s="227"/>
      <c r="QPY5" s="227"/>
      <c r="QPZ5" s="227"/>
      <c r="QQA5" s="227"/>
      <c r="QQB5" s="227"/>
      <c r="QQC5" s="227"/>
      <c r="QQD5" s="227"/>
      <c r="QQE5" s="227"/>
      <c r="QQF5" s="227"/>
      <c r="QQG5" s="227"/>
      <c r="QQH5" s="227"/>
      <c r="QQI5" s="227"/>
      <c r="QQJ5" s="227"/>
      <c r="QQK5" s="227"/>
      <c r="QQL5" s="227"/>
      <c r="QQM5" s="227"/>
      <c r="QQN5" s="227"/>
      <c r="QQO5" s="227"/>
      <c r="QQP5" s="227"/>
      <c r="QQQ5" s="227"/>
      <c r="QQR5" s="227"/>
      <c r="QQS5" s="227"/>
      <c r="QQT5" s="227"/>
      <c r="QQU5" s="227"/>
      <c r="QQV5" s="227"/>
      <c r="QQW5" s="227"/>
      <c r="QQX5" s="227"/>
      <c r="QQY5" s="227"/>
      <c r="QQZ5" s="227"/>
      <c r="QRA5" s="227"/>
      <c r="QRB5" s="227"/>
      <c r="QRC5" s="227"/>
      <c r="QRD5" s="227"/>
      <c r="QRE5" s="227"/>
      <c r="QRF5" s="227"/>
      <c r="QRG5" s="227"/>
      <c r="QRH5" s="227"/>
      <c r="QRI5" s="227"/>
      <c r="QRJ5" s="227"/>
      <c r="QRK5" s="227"/>
      <c r="QRL5" s="227"/>
      <c r="QRM5" s="227"/>
      <c r="QRN5" s="227"/>
      <c r="QRO5" s="227"/>
      <c r="QRP5" s="227"/>
      <c r="QRQ5" s="227"/>
      <c r="QRR5" s="227"/>
      <c r="QRS5" s="227"/>
      <c r="QRT5" s="227"/>
      <c r="QRU5" s="227"/>
      <c r="QRV5" s="227"/>
      <c r="QRW5" s="227"/>
      <c r="QRX5" s="227"/>
      <c r="QRY5" s="227"/>
      <c r="QRZ5" s="227"/>
      <c r="QSA5" s="227"/>
      <c r="QSB5" s="227"/>
      <c r="QSC5" s="227"/>
      <c r="QSD5" s="227"/>
      <c r="QSE5" s="227"/>
      <c r="QSF5" s="227"/>
      <c r="QSG5" s="227"/>
      <c r="QSH5" s="227"/>
      <c r="QSI5" s="227"/>
      <c r="QSJ5" s="227"/>
      <c r="QSK5" s="227"/>
      <c r="QSL5" s="227"/>
      <c r="QSM5" s="227"/>
      <c r="QSN5" s="227"/>
      <c r="QSO5" s="227"/>
      <c r="QSP5" s="227"/>
      <c r="QSQ5" s="227"/>
      <c r="QSR5" s="227"/>
      <c r="QSS5" s="227"/>
      <c r="QST5" s="227"/>
      <c r="QSU5" s="227"/>
      <c r="QSV5" s="227"/>
      <c r="QSW5" s="227"/>
      <c r="QSX5" s="227"/>
      <c r="QSY5" s="227"/>
      <c r="QSZ5" s="227"/>
      <c r="QTA5" s="227"/>
      <c r="QTB5" s="227"/>
      <c r="QTC5" s="227"/>
      <c r="QTD5" s="227"/>
      <c r="QTE5" s="227"/>
      <c r="QTF5" s="227"/>
      <c r="QTG5" s="227"/>
      <c r="QTH5" s="227"/>
      <c r="QTI5" s="227"/>
      <c r="QTJ5" s="227"/>
      <c r="QTK5" s="227"/>
      <c r="QTL5" s="227"/>
      <c r="QTM5" s="227"/>
      <c r="QTN5" s="227"/>
      <c r="QTO5" s="227"/>
      <c r="QTP5" s="227"/>
      <c r="QTQ5" s="227"/>
      <c r="QTR5" s="227"/>
      <c r="QTS5" s="227"/>
      <c r="QTT5" s="227"/>
      <c r="QTU5" s="227"/>
      <c r="QTV5" s="227"/>
      <c r="QTW5" s="227"/>
      <c r="QTX5" s="227"/>
      <c r="QTY5" s="227"/>
      <c r="QTZ5" s="227"/>
      <c r="QUA5" s="227"/>
      <c r="QUB5" s="227"/>
      <c r="QUC5" s="227"/>
      <c r="QUD5" s="227"/>
      <c r="QUE5" s="227"/>
      <c r="QUF5" s="227"/>
      <c r="QUG5" s="227"/>
      <c r="QUH5" s="227"/>
      <c r="QUI5" s="227"/>
      <c r="QUJ5" s="227"/>
      <c r="QUK5" s="227"/>
      <c r="QUL5" s="227"/>
      <c r="QUM5" s="227"/>
      <c r="QUN5" s="227"/>
      <c r="QUO5" s="227"/>
      <c r="QUP5" s="227"/>
      <c r="QUQ5" s="227"/>
      <c r="QUR5" s="227"/>
      <c r="QUS5" s="227"/>
      <c r="QUT5" s="227"/>
      <c r="QUU5" s="227"/>
      <c r="QUV5" s="227"/>
      <c r="QUW5" s="227"/>
      <c r="QUX5" s="227"/>
      <c r="QUY5" s="227"/>
      <c r="QUZ5" s="227"/>
      <c r="QVA5" s="227"/>
      <c r="QVB5" s="227"/>
      <c r="QVC5" s="227"/>
      <c r="QVD5" s="227"/>
      <c r="QVE5" s="227"/>
      <c r="QVF5" s="227"/>
      <c r="QVG5" s="227"/>
      <c r="QVH5" s="227"/>
      <c r="QVI5" s="227"/>
      <c r="QVJ5" s="227"/>
      <c r="QVK5" s="227"/>
      <c r="QVL5" s="227"/>
      <c r="QVM5" s="227"/>
      <c r="QVN5" s="227"/>
      <c r="QVO5" s="227"/>
      <c r="QVP5" s="227"/>
      <c r="QVQ5" s="227"/>
      <c r="QVR5" s="227"/>
      <c r="QVS5" s="227"/>
      <c r="QVT5" s="227"/>
      <c r="QVU5" s="227"/>
      <c r="QVV5" s="227"/>
      <c r="QVW5" s="227"/>
      <c r="QVX5" s="227"/>
      <c r="QVY5" s="227"/>
      <c r="QVZ5" s="227"/>
      <c r="QWA5" s="227"/>
      <c r="QWB5" s="227"/>
      <c r="QWC5" s="227"/>
      <c r="QWD5" s="227"/>
      <c r="QWE5" s="227"/>
      <c r="QWF5" s="227"/>
      <c r="QWG5" s="227"/>
      <c r="QWH5" s="227"/>
      <c r="QWI5" s="227"/>
      <c r="QWJ5" s="227"/>
      <c r="QWK5" s="227"/>
      <c r="QWL5" s="227"/>
      <c r="QWM5" s="227"/>
      <c r="QWN5" s="227"/>
      <c r="QWO5" s="227"/>
      <c r="QWP5" s="227"/>
      <c r="QWQ5" s="227"/>
      <c r="QWR5" s="227"/>
      <c r="QWS5" s="227"/>
      <c r="QWT5" s="227"/>
      <c r="QWU5" s="227"/>
      <c r="QWV5" s="227"/>
      <c r="QWW5" s="227"/>
      <c r="QWX5" s="227"/>
      <c r="QWY5" s="227"/>
      <c r="QWZ5" s="227"/>
      <c r="QXA5" s="227"/>
      <c r="QXB5" s="227"/>
      <c r="QXC5" s="227"/>
      <c r="QXD5" s="227"/>
      <c r="QXE5" s="227"/>
      <c r="QXF5" s="227"/>
      <c r="QXG5" s="227"/>
      <c r="QXH5" s="227"/>
      <c r="QXI5" s="227"/>
      <c r="QXJ5" s="227"/>
      <c r="QXK5" s="227"/>
      <c r="QXL5" s="227"/>
      <c r="QXM5" s="227"/>
      <c r="QXN5" s="227"/>
      <c r="QXO5" s="227"/>
      <c r="QXP5" s="227"/>
      <c r="QXQ5" s="227"/>
      <c r="QXR5" s="227"/>
      <c r="QXS5" s="227"/>
      <c r="QXT5" s="227"/>
      <c r="QXU5" s="227"/>
      <c r="QXV5" s="227"/>
      <c r="QXW5" s="227"/>
      <c r="QXX5" s="227"/>
      <c r="QXY5" s="227"/>
      <c r="QXZ5" s="227"/>
      <c r="QYA5" s="227"/>
      <c r="QYB5" s="227"/>
      <c r="QYC5" s="227"/>
      <c r="QYD5" s="227"/>
      <c r="QYE5" s="227"/>
      <c r="QYF5" s="227"/>
      <c r="QYG5" s="227"/>
      <c r="QYH5" s="227"/>
      <c r="QYI5" s="227"/>
      <c r="QYJ5" s="227"/>
      <c r="QYK5" s="227"/>
      <c r="QYL5" s="227"/>
      <c r="QYM5" s="227"/>
      <c r="QYN5" s="227"/>
      <c r="QYO5" s="227"/>
      <c r="QYP5" s="227"/>
      <c r="QYQ5" s="227"/>
      <c r="QYR5" s="227"/>
      <c r="QYS5" s="227"/>
      <c r="QYT5" s="227"/>
      <c r="QYU5" s="227"/>
      <c r="QYV5" s="227"/>
      <c r="QYW5" s="227"/>
      <c r="QYX5" s="227"/>
      <c r="QYY5" s="227"/>
      <c r="QYZ5" s="227"/>
      <c r="QZA5" s="227"/>
      <c r="QZB5" s="227"/>
      <c r="QZC5" s="227"/>
      <c r="QZD5" s="227"/>
      <c r="QZE5" s="227"/>
      <c r="QZF5" s="227"/>
      <c r="QZG5" s="227"/>
      <c r="QZH5" s="227"/>
      <c r="QZI5" s="227"/>
      <c r="QZJ5" s="227"/>
      <c r="QZK5" s="227"/>
      <c r="QZL5" s="227"/>
      <c r="QZM5" s="227"/>
      <c r="QZN5" s="227"/>
      <c r="QZO5" s="227"/>
      <c r="QZP5" s="227"/>
      <c r="QZQ5" s="227"/>
      <c r="QZR5" s="227"/>
      <c r="QZS5" s="227"/>
      <c r="QZT5" s="227"/>
      <c r="QZU5" s="227"/>
      <c r="QZV5" s="227"/>
      <c r="QZW5" s="227"/>
      <c r="QZX5" s="227"/>
      <c r="QZY5" s="227"/>
      <c r="QZZ5" s="227"/>
      <c r="RAA5" s="227"/>
      <c r="RAB5" s="227"/>
      <c r="RAC5" s="227"/>
      <c r="RAD5" s="227"/>
      <c r="RAE5" s="227"/>
      <c r="RAF5" s="227"/>
      <c r="RAG5" s="227"/>
      <c r="RAH5" s="227"/>
      <c r="RAI5" s="227"/>
      <c r="RAJ5" s="227"/>
      <c r="RAK5" s="227"/>
      <c r="RAL5" s="227"/>
      <c r="RAM5" s="227"/>
      <c r="RAN5" s="227"/>
      <c r="RAO5" s="227"/>
      <c r="RAP5" s="227"/>
      <c r="RAQ5" s="227"/>
      <c r="RAR5" s="227"/>
      <c r="RAS5" s="227"/>
      <c r="RAT5" s="227"/>
      <c r="RAU5" s="227"/>
      <c r="RAV5" s="227"/>
      <c r="RAW5" s="227"/>
      <c r="RAX5" s="227"/>
      <c r="RAY5" s="227"/>
      <c r="RAZ5" s="227"/>
      <c r="RBA5" s="227"/>
      <c r="RBB5" s="227"/>
      <c r="RBC5" s="227"/>
      <c r="RBD5" s="227"/>
      <c r="RBE5" s="227"/>
      <c r="RBF5" s="227"/>
      <c r="RBG5" s="227"/>
      <c r="RBH5" s="227"/>
      <c r="RBI5" s="227"/>
      <c r="RBJ5" s="227"/>
      <c r="RBK5" s="227"/>
      <c r="RBL5" s="227"/>
      <c r="RBM5" s="227"/>
      <c r="RBN5" s="227"/>
      <c r="RBO5" s="227"/>
      <c r="RBP5" s="227"/>
      <c r="RBQ5" s="227"/>
      <c r="RBR5" s="227"/>
      <c r="RBS5" s="227"/>
      <c r="RBT5" s="227"/>
      <c r="RBU5" s="227"/>
      <c r="RBV5" s="227"/>
      <c r="RBW5" s="227"/>
      <c r="RBX5" s="227"/>
      <c r="RBY5" s="227"/>
      <c r="RBZ5" s="227"/>
      <c r="RCA5" s="227"/>
      <c r="RCB5" s="227"/>
      <c r="RCC5" s="227"/>
      <c r="RCD5" s="227"/>
      <c r="RCE5" s="227"/>
      <c r="RCF5" s="227"/>
      <c r="RCG5" s="227"/>
      <c r="RCH5" s="227"/>
      <c r="RCI5" s="227"/>
      <c r="RCJ5" s="227"/>
      <c r="RCK5" s="227"/>
      <c r="RCL5" s="227"/>
      <c r="RCM5" s="227"/>
      <c r="RCN5" s="227"/>
      <c r="RCO5" s="227"/>
      <c r="RCP5" s="227"/>
      <c r="RCQ5" s="227"/>
      <c r="RCR5" s="227"/>
      <c r="RCS5" s="227"/>
      <c r="RCT5" s="227"/>
      <c r="RCU5" s="227"/>
      <c r="RCV5" s="227"/>
      <c r="RCW5" s="227"/>
      <c r="RCX5" s="227"/>
      <c r="RCY5" s="227"/>
      <c r="RCZ5" s="227"/>
      <c r="RDA5" s="227"/>
      <c r="RDB5" s="227"/>
      <c r="RDC5" s="227"/>
      <c r="RDD5" s="227"/>
      <c r="RDE5" s="227"/>
      <c r="RDF5" s="227"/>
      <c r="RDG5" s="227"/>
      <c r="RDH5" s="227"/>
      <c r="RDI5" s="227"/>
      <c r="RDJ5" s="227"/>
      <c r="RDK5" s="227"/>
      <c r="RDL5" s="227"/>
      <c r="RDM5" s="227"/>
      <c r="RDN5" s="227"/>
      <c r="RDO5" s="227"/>
      <c r="RDP5" s="227"/>
      <c r="RDQ5" s="227"/>
      <c r="RDR5" s="227"/>
      <c r="RDS5" s="227"/>
      <c r="RDT5" s="227"/>
      <c r="RDU5" s="227"/>
      <c r="RDV5" s="227"/>
      <c r="RDW5" s="227"/>
      <c r="RDX5" s="227"/>
      <c r="RDY5" s="227"/>
      <c r="RDZ5" s="227"/>
      <c r="REA5" s="227"/>
      <c r="REB5" s="227"/>
      <c r="REC5" s="227"/>
      <c r="RED5" s="227"/>
      <c r="REE5" s="227"/>
      <c r="REF5" s="227"/>
      <c r="REG5" s="227"/>
      <c r="REH5" s="227"/>
      <c r="REI5" s="227"/>
      <c r="REJ5" s="227"/>
      <c r="REK5" s="227"/>
      <c r="REL5" s="227"/>
      <c r="REM5" s="227"/>
      <c r="REN5" s="227"/>
      <c r="REO5" s="227"/>
      <c r="REP5" s="227"/>
      <c r="REQ5" s="227"/>
      <c r="RER5" s="227"/>
      <c r="RES5" s="227"/>
      <c r="RET5" s="227"/>
      <c r="REU5" s="227"/>
      <c r="REV5" s="227"/>
      <c r="REW5" s="227"/>
      <c r="REX5" s="227"/>
      <c r="REY5" s="227"/>
      <c r="REZ5" s="227"/>
      <c r="RFA5" s="227"/>
      <c r="RFB5" s="227"/>
      <c r="RFC5" s="227"/>
      <c r="RFD5" s="227"/>
      <c r="RFE5" s="227"/>
      <c r="RFF5" s="227"/>
      <c r="RFG5" s="227"/>
      <c r="RFH5" s="227"/>
      <c r="RFI5" s="227"/>
      <c r="RFJ5" s="227"/>
      <c r="RFK5" s="227"/>
      <c r="RFL5" s="227"/>
      <c r="RFM5" s="227"/>
      <c r="RFN5" s="227"/>
      <c r="RFO5" s="227"/>
      <c r="RFP5" s="227"/>
      <c r="RFQ5" s="227"/>
      <c r="RFR5" s="227"/>
      <c r="RFS5" s="227"/>
      <c r="RFT5" s="227"/>
      <c r="RFU5" s="227"/>
      <c r="RFV5" s="227"/>
      <c r="RFW5" s="227"/>
      <c r="RFX5" s="227"/>
      <c r="RFY5" s="227"/>
      <c r="RFZ5" s="227"/>
      <c r="RGA5" s="227"/>
      <c r="RGB5" s="227"/>
      <c r="RGC5" s="227"/>
      <c r="RGD5" s="227"/>
      <c r="RGE5" s="227"/>
      <c r="RGF5" s="227"/>
      <c r="RGG5" s="227"/>
      <c r="RGH5" s="227"/>
      <c r="RGI5" s="227"/>
      <c r="RGJ5" s="227"/>
      <c r="RGK5" s="227"/>
      <c r="RGL5" s="227"/>
      <c r="RGM5" s="227"/>
      <c r="RGN5" s="227"/>
      <c r="RGO5" s="227"/>
      <c r="RGP5" s="227"/>
      <c r="RGQ5" s="227"/>
      <c r="RGR5" s="227"/>
      <c r="RGS5" s="227"/>
      <c r="RGT5" s="227"/>
      <c r="RGU5" s="227"/>
      <c r="RGV5" s="227"/>
      <c r="RGW5" s="227"/>
      <c r="RGX5" s="227"/>
      <c r="RGY5" s="227"/>
      <c r="RGZ5" s="227"/>
      <c r="RHA5" s="227"/>
      <c r="RHB5" s="227"/>
      <c r="RHC5" s="227"/>
      <c r="RHD5" s="227"/>
      <c r="RHE5" s="227"/>
      <c r="RHF5" s="227"/>
      <c r="RHG5" s="227"/>
      <c r="RHH5" s="227"/>
      <c r="RHI5" s="227"/>
      <c r="RHJ5" s="227"/>
      <c r="RHK5" s="227"/>
      <c r="RHL5" s="227"/>
      <c r="RHM5" s="227"/>
      <c r="RHN5" s="227"/>
      <c r="RHO5" s="227"/>
      <c r="RHP5" s="227"/>
      <c r="RHQ5" s="227"/>
      <c r="RHR5" s="227"/>
      <c r="RHS5" s="227"/>
      <c r="RHT5" s="227"/>
      <c r="RHU5" s="227"/>
      <c r="RHV5" s="227"/>
      <c r="RHW5" s="227"/>
      <c r="RHX5" s="227"/>
      <c r="RHY5" s="227"/>
      <c r="RHZ5" s="227"/>
      <c r="RIA5" s="227"/>
      <c r="RIB5" s="227"/>
      <c r="RIC5" s="227"/>
      <c r="RID5" s="227"/>
      <c r="RIE5" s="227"/>
      <c r="RIF5" s="227"/>
      <c r="RIG5" s="227"/>
      <c r="RIH5" s="227"/>
      <c r="RII5" s="227"/>
      <c r="RIJ5" s="227"/>
      <c r="RIK5" s="227"/>
      <c r="RIL5" s="227"/>
      <c r="RIM5" s="227"/>
      <c r="RIN5" s="227"/>
      <c r="RIO5" s="227"/>
      <c r="RIP5" s="227"/>
      <c r="RIQ5" s="227"/>
      <c r="RIR5" s="227"/>
      <c r="RIS5" s="227"/>
      <c r="RIT5" s="227"/>
      <c r="RIU5" s="227"/>
      <c r="RIV5" s="227"/>
      <c r="RIW5" s="227"/>
      <c r="RIX5" s="227"/>
      <c r="RIY5" s="227"/>
      <c r="RIZ5" s="227"/>
      <c r="RJA5" s="227"/>
      <c r="RJB5" s="227"/>
      <c r="RJC5" s="227"/>
      <c r="RJD5" s="227"/>
      <c r="RJE5" s="227"/>
      <c r="RJF5" s="227"/>
      <c r="RJG5" s="227"/>
      <c r="RJH5" s="227"/>
      <c r="RJI5" s="227"/>
      <c r="RJJ5" s="227"/>
      <c r="RJK5" s="227"/>
      <c r="RJL5" s="227"/>
      <c r="RJM5" s="227"/>
      <c r="RJN5" s="227"/>
      <c r="RJO5" s="227"/>
      <c r="RJP5" s="227"/>
      <c r="RJQ5" s="227"/>
      <c r="RJR5" s="227"/>
      <c r="RJS5" s="227"/>
      <c r="RJT5" s="227"/>
      <c r="RJU5" s="227"/>
      <c r="RJV5" s="227"/>
      <c r="RJW5" s="227"/>
      <c r="RJX5" s="227"/>
      <c r="RJY5" s="227"/>
      <c r="RJZ5" s="227"/>
      <c r="RKA5" s="227"/>
      <c r="RKB5" s="227"/>
      <c r="RKC5" s="227"/>
      <c r="RKD5" s="227"/>
      <c r="RKE5" s="227"/>
      <c r="RKF5" s="227"/>
      <c r="RKG5" s="227"/>
      <c r="RKH5" s="227"/>
      <c r="RKI5" s="227"/>
      <c r="RKJ5" s="227"/>
      <c r="RKK5" s="227"/>
      <c r="RKL5" s="227"/>
      <c r="RKM5" s="227"/>
      <c r="RKN5" s="227"/>
      <c r="RKO5" s="227"/>
      <c r="RKP5" s="227"/>
      <c r="RKQ5" s="227"/>
      <c r="RKR5" s="227"/>
      <c r="RKS5" s="227"/>
      <c r="RKT5" s="227"/>
      <c r="RKU5" s="227"/>
      <c r="RKV5" s="227"/>
      <c r="RKW5" s="227"/>
      <c r="RKX5" s="227"/>
      <c r="RKY5" s="227"/>
      <c r="RKZ5" s="227"/>
      <c r="RLA5" s="227"/>
      <c r="RLB5" s="227"/>
      <c r="RLC5" s="227"/>
      <c r="RLD5" s="227"/>
      <c r="RLE5" s="227"/>
      <c r="RLF5" s="227"/>
      <c r="RLG5" s="227"/>
      <c r="RLH5" s="227"/>
      <c r="RLI5" s="227"/>
      <c r="RLJ5" s="227"/>
      <c r="RLK5" s="227"/>
      <c r="RLL5" s="227"/>
      <c r="RLM5" s="227"/>
      <c r="RLN5" s="227"/>
      <c r="RLO5" s="227"/>
      <c r="RLP5" s="227"/>
      <c r="RLQ5" s="227"/>
      <c r="RLR5" s="227"/>
      <c r="RLS5" s="227"/>
      <c r="RLT5" s="227"/>
      <c r="RLU5" s="227"/>
      <c r="RLV5" s="227"/>
      <c r="RLW5" s="227"/>
      <c r="RLX5" s="227"/>
      <c r="RLY5" s="227"/>
      <c r="RLZ5" s="227"/>
      <c r="RMA5" s="227"/>
      <c r="RMB5" s="227"/>
      <c r="RMC5" s="227"/>
      <c r="RMD5" s="227"/>
      <c r="RME5" s="227"/>
      <c r="RMF5" s="227"/>
      <c r="RMG5" s="227"/>
      <c r="RMH5" s="227"/>
      <c r="RMI5" s="227"/>
      <c r="RMJ5" s="227"/>
      <c r="RMK5" s="227"/>
      <c r="RML5" s="227"/>
      <c r="RMM5" s="227"/>
      <c r="RMN5" s="227"/>
      <c r="RMO5" s="227"/>
      <c r="RMP5" s="227"/>
      <c r="RMQ5" s="227"/>
      <c r="RMR5" s="227"/>
      <c r="RMS5" s="227"/>
      <c r="RMT5" s="227"/>
      <c r="RMU5" s="227"/>
      <c r="RMV5" s="227"/>
      <c r="RMW5" s="227"/>
      <c r="RMX5" s="227"/>
      <c r="RMY5" s="227"/>
      <c r="RMZ5" s="227"/>
      <c r="RNA5" s="227"/>
      <c r="RNB5" s="227"/>
      <c r="RNC5" s="227"/>
      <c r="RND5" s="227"/>
      <c r="RNE5" s="227"/>
      <c r="RNF5" s="227"/>
      <c r="RNG5" s="227"/>
      <c r="RNH5" s="227"/>
      <c r="RNI5" s="227"/>
      <c r="RNJ5" s="227"/>
      <c r="RNK5" s="227"/>
      <c r="RNL5" s="227"/>
      <c r="RNM5" s="227"/>
      <c r="RNN5" s="227"/>
      <c r="RNO5" s="227"/>
      <c r="RNP5" s="227"/>
      <c r="RNQ5" s="227"/>
      <c r="RNR5" s="227"/>
      <c r="RNS5" s="227"/>
      <c r="RNT5" s="227"/>
      <c r="RNU5" s="227"/>
      <c r="RNV5" s="227"/>
      <c r="RNW5" s="227"/>
      <c r="RNX5" s="227"/>
      <c r="RNY5" s="227"/>
      <c r="RNZ5" s="227"/>
      <c r="ROA5" s="227"/>
      <c r="ROB5" s="227"/>
      <c r="ROC5" s="227"/>
      <c r="ROD5" s="227"/>
      <c r="ROE5" s="227"/>
      <c r="ROF5" s="227"/>
      <c r="ROG5" s="227"/>
      <c r="ROH5" s="227"/>
      <c r="ROI5" s="227"/>
      <c r="ROJ5" s="227"/>
      <c r="ROK5" s="227"/>
      <c r="ROL5" s="227"/>
      <c r="ROM5" s="227"/>
      <c r="RON5" s="227"/>
      <c r="ROO5" s="227"/>
      <c r="ROP5" s="227"/>
      <c r="ROQ5" s="227"/>
      <c r="ROR5" s="227"/>
      <c r="ROS5" s="227"/>
      <c r="ROT5" s="227"/>
      <c r="ROU5" s="227"/>
      <c r="ROV5" s="227"/>
      <c r="ROW5" s="227"/>
      <c r="ROX5" s="227"/>
      <c r="ROY5" s="227"/>
      <c r="ROZ5" s="227"/>
      <c r="RPA5" s="227"/>
      <c r="RPB5" s="227"/>
      <c r="RPC5" s="227"/>
      <c r="RPD5" s="227"/>
      <c r="RPE5" s="227"/>
      <c r="RPF5" s="227"/>
      <c r="RPG5" s="227"/>
      <c r="RPH5" s="227"/>
      <c r="RPI5" s="227"/>
      <c r="RPJ5" s="227"/>
      <c r="RPK5" s="227"/>
      <c r="RPL5" s="227"/>
      <c r="RPM5" s="227"/>
      <c r="RPN5" s="227"/>
      <c r="RPO5" s="227"/>
      <c r="RPP5" s="227"/>
      <c r="RPQ5" s="227"/>
      <c r="RPR5" s="227"/>
      <c r="RPS5" s="227"/>
      <c r="RPT5" s="227"/>
      <c r="RPU5" s="227"/>
      <c r="RPV5" s="227"/>
      <c r="RPW5" s="227"/>
      <c r="RPX5" s="227"/>
      <c r="RPY5" s="227"/>
      <c r="RPZ5" s="227"/>
      <c r="RQA5" s="227"/>
      <c r="RQB5" s="227"/>
      <c r="RQC5" s="227"/>
      <c r="RQD5" s="227"/>
      <c r="RQE5" s="227"/>
      <c r="RQF5" s="227"/>
      <c r="RQG5" s="227"/>
      <c r="RQH5" s="227"/>
      <c r="RQI5" s="227"/>
      <c r="RQJ5" s="227"/>
      <c r="RQK5" s="227"/>
      <c r="RQL5" s="227"/>
      <c r="RQM5" s="227"/>
      <c r="RQN5" s="227"/>
      <c r="RQO5" s="227"/>
      <c r="RQP5" s="227"/>
      <c r="RQQ5" s="227"/>
      <c r="RQR5" s="227"/>
      <c r="RQS5" s="227"/>
      <c r="RQT5" s="227"/>
      <c r="RQU5" s="227"/>
      <c r="RQV5" s="227"/>
      <c r="RQW5" s="227"/>
      <c r="RQX5" s="227"/>
      <c r="RQY5" s="227"/>
      <c r="RQZ5" s="227"/>
      <c r="RRA5" s="227"/>
      <c r="RRB5" s="227"/>
      <c r="RRC5" s="227"/>
      <c r="RRD5" s="227"/>
      <c r="RRE5" s="227"/>
      <c r="RRF5" s="227"/>
      <c r="RRG5" s="227"/>
      <c r="RRH5" s="227"/>
      <c r="RRI5" s="227"/>
      <c r="RRJ5" s="227"/>
      <c r="RRK5" s="227"/>
      <c r="RRL5" s="227"/>
      <c r="RRM5" s="227"/>
      <c r="RRN5" s="227"/>
      <c r="RRO5" s="227"/>
      <c r="RRP5" s="227"/>
      <c r="RRQ5" s="227"/>
      <c r="RRR5" s="227"/>
      <c r="RRS5" s="227"/>
      <c r="RRT5" s="227"/>
      <c r="RRU5" s="227"/>
      <c r="RRV5" s="227"/>
      <c r="RRW5" s="227"/>
      <c r="RRX5" s="227"/>
      <c r="RRY5" s="227"/>
      <c r="RRZ5" s="227"/>
      <c r="RSA5" s="227"/>
      <c r="RSB5" s="227"/>
      <c r="RSC5" s="227"/>
      <c r="RSD5" s="227"/>
      <c r="RSE5" s="227"/>
      <c r="RSF5" s="227"/>
      <c r="RSG5" s="227"/>
      <c r="RSH5" s="227"/>
      <c r="RSI5" s="227"/>
      <c r="RSJ5" s="227"/>
      <c r="RSK5" s="227"/>
      <c r="RSL5" s="227"/>
      <c r="RSM5" s="227"/>
      <c r="RSN5" s="227"/>
      <c r="RSO5" s="227"/>
      <c r="RSP5" s="227"/>
      <c r="RSQ5" s="227"/>
      <c r="RSR5" s="227"/>
      <c r="RSS5" s="227"/>
      <c r="RST5" s="227"/>
      <c r="RSU5" s="227"/>
      <c r="RSV5" s="227"/>
      <c r="RSW5" s="227"/>
      <c r="RSX5" s="227"/>
      <c r="RSY5" s="227"/>
      <c r="RSZ5" s="227"/>
      <c r="RTA5" s="227"/>
      <c r="RTB5" s="227"/>
      <c r="RTC5" s="227"/>
      <c r="RTD5" s="227"/>
      <c r="RTE5" s="227"/>
      <c r="RTF5" s="227"/>
      <c r="RTG5" s="227"/>
      <c r="RTH5" s="227"/>
      <c r="RTI5" s="227"/>
      <c r="RTJ5" s="227"/>
      <c r="RTK5" s="227"/>
      <c r="RTL5" s="227"/>
      <c r="RTM5" s="227"/>
      <c r="RTN5" s="227"/>
      <c r="RTO5" s="227"/>
      <c r="RTP5" s="227"/>
      <c r="RTQ5" s="227"/>
      <c r="RTR5" s="227"/>
      <c r="RTS5" s="227"/>
      <c r="RTT5" s="227"/>
      <c r="RTU5" s="227"/>
      <c r="RTV5" s="227"/>
      <c r="RTW5" s="227"/>
      <c r="RTX5" s="227"/>
      <c r="RTY5" s="227"/>
      <c r="RTZ5" s="227"/>
      <c r="RUA5" s="227"/>
      <c r="RUB5" s="227"/>
      <c r="RUC5" s="227"/>
      <c r="RUD5" s="227"/>
      <c r="RUE5" s="227"/>
      <c r="RUF5" s="227"/>
      <c r="RUG5" s="227"/>
      <c r="RUH5" s="227"/>
      <c r="RUI5" s="227"/>
      <c r="RUJ5" s="227"/>
      <c r="RUK5" s="227"/>
      <c r="RUL5" s="227"/>
      <c r="RUM5" s="227"/>
      <c r="RUN5" s="227"/>
      <c r="RUO5" s="227"/>
      <c r="RUP5" s="227"/>
      <c r="RUQ5" s="227"/>
      <c r="RUR5" s="227"/>
      <c r="RUS5" s="227"/>
      <c r="RUT5" s="227"/>
      <c r="RUU5" s="227"/>
      <c r="RUV5" s="227"/>
      <c r="RUW5" s="227"/>
      <c r="RUX5" s="227"/>
      <c r="RUY5" s="227"/>
      <c r="RUZ5" s="227"/>
      <c r="RVA5" s="227"/>
      <c r="RVB5" s="227"/>
      <c r="RVC5" s="227"/>
      <c r="RVD5" s="227"/>
      <c r="RVE5" s="227"/>
      <c r="RVF5" s="227"/>
      <c r="RVG5" s="227"/>
      <c r="RVH5" s="227"/>
      <c r="RVI5" s="227"/>
      <c r="RVJ5" s="227"/>
      <c r="RVK5" s="227"/>
      <c r="RVL5" s="227"/>
      <c r="RVM5" s="227"/>
      <c r="RVN5" s="227"/>
      <c r="RVO5" s="227"/>
      <c r="RVP5" s="227"/>
      <c r="RVQ5" s="227"/>
      <c r="RVR5" s="227"/>
      <c r="RVS5" s="227"/>
      <c r="RVT5" s="227"/>
      <c r="RVU5" s="227"/>
      <c r="RVV5" s="227"/>
      <c r="RVW5" s="227"/>
      <c r="RVX5" s="227"/>
      <c r="RVY5" s="227"/>
      <c r="RVZ5" s="227"/>
      <c r="RWA5" s="227"/>
      <c r="RWB5" s="227"/>
      <c r="RWC5" s="227"/>
      <c r="RWD5" s="227"/>
      <c r="RWE5" s="227"/>
      <c r="RWF5" s="227"/>
      <c r="RWG5" s="227"/>
      <c r="RWH5" s="227"/>
      <c r="RWI5" s="227"/>
      <c r="RWJ5" s="227"/>
      <c r="RWK5" s="227"/>
      <c r="RWL5" s="227"/>
      <c r="RWM5" s="227"/>
      <c r="RWN5" s="227"/>
      <c r="RWO5" s="227"/>
      <c r="RWP5" s="227"/>
      <c r="RWQ5" s="227"/>
      <c r="RWR5" s="227"/>
      <c r="RWS5" s="227"/>
      <c r="RWT5" s="227"/>
      <c r="RWU5" s="227"/>
      <c r="RWV5" s="227"/>
      <c r="RWW5" s="227"/>
      <c r="RWX5" s="227"/>
      <c r="RWY5" s="227"/>
      <c r="RWZ5" s="227"/>
      <c r="RXA5" s="227"/>
      <c r="RXB5" s="227"/>
      <c r="RXC5" s="227"/>
      <c r="RXD5" s="227"/>
      <c r="RXE5" s="227"/>
      <c r="RXF5" s="227"/>
      <c r="RXG5" s="227"/>
      <c r="RXH5" s="227"/>
      <c r="RXI5" s="227"/>
      <c r="RXJ5" s="227"/>
      <c r="RXK5" s="227"/>
      <c r="RXL5" s="227"/>
      <c r="RXM5" s="227"/>
      <c r="RXN5" s="227"/>
      <c r="RXO5" s="227"/>
      <c r="RXP5" s="227"/>
      <c r="RXQ5" s="227"/>
      <c r="RXR5" s="227"/>
      <c r="RXS5" s="227"/>
      <c r="RXT5" s="227"/>
      <c r="RXU5" s="227"/>
      <c r="RXV5" s="227"/>
      <c r="RXW5" s="227"/>
      <c r="RXX5" s="227"/>
      <c r="RXY5" s="227"/>
      <c r="RXZ5" s="227"/>
      <c r="RYA5" s="227"/>
      <c r="RYB5" s="227"/>
      <c r="RYC5" s="227"/>
      <c r="RYD5" s="227"/>
      <c r="RYE5" s="227"/>
      <c r="RYF5" s="227"/>
      <c r="RYG5" s="227"/>
      <c r="RYH5" s="227"/>
      <c r="RYI5" s="227"/>
      <c r="RYJ5" s="227"/>
      <c r="RYK5" s="227"/>
      <c r="RYL5" s="227"/>
      <c r="RYM5" s="227"/>
      <c r="RYN5" s="227"/>
      <c r="RYO5" s="227"/>
      <c r="RYP5" s="227"/>
      <c r="RYQ5" s="227"/>
      <c r="RYR5" s="227"/>
      <c r="RYS5" s="227"/>
      <c r="RYT5" s="227"/>
      <c r="RYU5" s="227"/>
      <c r="RYV5" s="227"/>
      <c r="RYW5" s="227"/>
      <c r="RYX5" s="227"/>
      <c r="RYY5" s="227"/>
      <c r="RYZ5" s="227"/>
      <c r="RZA5" s="227"/>
      <c r="RZB5" s="227"/>
      <c r="RZC5" s="227"/>
      <c r="RZD5" s="227"/>
      <c r="RZE5" s="227"/>
      <c r="RZF5" s="227"/>
      <c r="RZG5" s="227"/>
      <c r="RZH5" s="227"/>
      <c r="RZI5" s="227"/>
      <c r="RZJ5" s="227"/>
      <c r="RZK5" s="227"/>
      <c r="RZL5" s="227"/>
      <c r="RZM5" s="227"/>
      <c r="RZN5" s="227"/>
      <c r="RZO5" s="227"/>
      <c r="RZP5" s="227"/>
      <c r="RZQ5" s="227"/>
      <c r="RZR5" s="227"/>
      <c r="RZS5" s="227"/>
      <c r="RZT5" s="227"/>
      <c r="RZU5" s="227"/>
      <c r="RZV5" s="227"/>
      <c r="RZW5" s="227"/>
      <c r="RZX5" s="227"/>
      <c r="RZY5" s="227"/>
      <c r="RZZ5" s="227"/>
      <c r="SAA5" s="227"/>
      <c r="SAB5" s="227"/>
      <c r="SAC5" s="227"/>
      <c r="SAD5" s="227"/>
      <c r="SAE5" s="227"/>
      <c r="SAF5" s="227"/>
      <c r="SAG5" s="227"/>
      <c r="SAH5" s="227"/>
      <c r="SAI5" s="227"/>
      <c r="SAJ5" s="227"/>
      <c r="SAK5" s="227"/>
      <c r="SAL5" s="227"/>
      <c r="SAM5" s="227"/>
      <c r="SAN5" s="227"/>
      <c r="SAO5" s="227"/>
      <c r="SAP5" s="227"/>
      <c r="SAQ5" s="227"/>
      <c r="SAR5" s="227"/>
      <c r="SAS5" s="227"/>
      <c r="SAT5" s="227"/>
      <c r="SAU5" s="227"/>
      <c r="SAV5" s="227"/>
      <c r="SAW5" s="227"/>
      <c r="SAX5" s="227"/>
      <c r="SAY5" s="227"/>
      <c r="SAZ5" s="227"/>
      <c r="SBA5" s="227"/>
      <c r="SBB5" s="227"/>
      <c r="SBC5" s="227"/>
      <c r="SBD5" s="227"/>
      <c r="SBE5" s="227"/>
      <c r="SBF5" s="227"/>
      <c r="SBG5" s="227"/>
      <c r="SBH5" s="227"/>
      <c r="SBI5" s="227"/>
      <c r="SBJ5" s="227"/>
      <c r="SBK5" s="227"/>
      <c r="SBL5" s="227"/>
      <c r="SBM5" s="227"/>
      <c r="SBN5" s="227"/>
      <c r="SBO5" s="227"/>
      <c r="SBP5" s="227"/>
      <c r="SBQ5" s="227"/>
      <c r="SBR5" s="227"/>
      <c r="SBS5" s="227"/>
      <c r="SBT5" s="227"/>
      <c r="SBU5" s="227"/>
      <c r="SBV5" s="227"/>
      <c r="SBW5" s="227"/>
      <c r="SBX5" s="227"/>
      <c r="SBY5" s="227"/>
      <c r="SBZ5" s="227"/>
      <c r="SCA5" s="227"/>
      <c r="SCB5" s="227"/>
      <c r="SCC5" s="227"/>
      <c r="SCD5" s="227"/>
      <c r="SCE5" s="227"/>
      <c r="SCF5" s="227"/>
      <c r="SCG5" s="227"/>
      <c r="SCH5" s="227"/>
      <c r="SCI5" s="227"/>
      <c r="SCJ5" s="227"/>
      <c r="SCK5" s="227"/>
      <c r="SCL5" s="227"/>
      <c r="SCM5" s="227"/>
      <c r="SCN5" s="227"/>
      <c r="SCO5" s="227"/>
      <c r="SCP5" s="227"/>
      <c r="SCQ5" s="227"/>
      <c r="SCR5" s="227"/>
      <c r="SCS5" s="227"/>
      <c r="SCT5" s="227"/>
      <c r="SCU5" s="227"/>
      <c r="SCV5" s="227"/>
      <c r="SCW5" s="227"/>
      <c r="SCX5" s="227"/>
      <c r="SCY5" s="227"/>
      <c r="SCZ5" s="227"/>
      <c r="SDA5" s="227"/>
      <c r="SDB5" s="227"/>
      <c r="SDC5" s="227"/>
      <c r="SDD5" s="227"/>
      <c r="SDE5" s="227"/>
      <c r="SDF5" s="227"/>
      <c r="SDG5" s="227"/>
      <c r="SDH5" s="227"/>
      <c r="SDI5" s="227"/>
      <c r="SDJ5" s="227"/>
      <c r="SDK5" s="227"/>
      <c r="SDL5" s="227"/>
      <c r="SDM5" s="227"/>
      <c r="SDN5" s="227"/>
      <c r="SDO5" s="227"/>
      <c r="SDP5" s="227"/>
      <c r="SDQ5" s="227"/>
      <c r="SDR5" s="227"/>
      <c r="SDS5" s="227"/>
      <c r="SDT5" s="227"/>
      <c r="SDU5" s="227"/>
      <c r="SDV5" s="227"/>
      <c r="SDW5" s="227"/>
      <c r="SDX5" s="227"/>
      <c r="SDY5" s="227"/>
      <c r="SDZ5" s="227"/>
      <c r="SEA5" s="227"/>
      <c r="SEB5" s="227"/>
      <c r="SEC5" s="227"/>
      <c r="SED5" s="227"/>
      <c r="SEE5" s="227"/>
      <c r="SEF5" s="227"/>
      <c r="SEG5" s="227"/>
      <c r="SEH5" s="227"/>
      <c r="SEI5" s="227"/>
      <c r="SEJ5" s="227"/>
      <c r="SEK5" s="227"/>
      <c r="SEL5" s="227"/>
      <c r="SEM5" s="227"/>
      <c r="SEN5" s="227"/>
      <c r="SEO5" s="227"/>
      <c r="SEP5" s="227"/>
      <c r="SEQ5" s="227"/>
      <c r="SER5" s="227"/>
      <c r="SES5" s="227"/>
      <c r="SET5" s="227"/>
      <c r="SEU5" s="227"/>
      <c r="SEV5" s="227"/>
      <c r="SEW5" s="227"/>
      <c r="SEX5" s="227"/>
      <c r="SEY5" s="227"/>
      <c r="SEZ5" s="227"/>
      <c r="SFA5" s="227"/>
      <c r="SFB5" s="227"/>
      <c r="SFC5" s="227"/>
      <c r="SFD5" s="227"/>
      <c r="SFE5" s="227"/>
      <c r="SFF5" s="227"/>
      <c r="SFG5" s="227"/>
      <c r="SFH5" s="227"/>
      <c r="SFI5" s="227"/>
      <c r="SFJ5" s="227"/>
      <c r="SFK5" s="227"/>
      <c r="SFL5" s="227"/>
      <c r="SFM5" s="227"/>
      <c r="SFN5" s="227"/>
      <c r="SFO5" s="227"/>
      <c r="SFP5" s="227"/>
      <c r="SFQ5" s="227"/>
      <c r="SFR5" s="227"/>
      <c r="SFS5" s="227"/>
      <c r="SFT5" s="227"/>
      <c r="SFU5" s="227"/>
      <c r="SFV5" s="227"/>
      <c r="SFW5" s="227"/>
      <c r="SFX5" s="227"/>
      <c r="SFY5" s="227"/>
      <c r="SFZ5" s="227"/>
      <c r="SGA5" s="227"/>
      <c r="SGB5" s="227"/>
      <c r="SGC5" s="227"/>
      <c r="SGD5" s="227"/>
      <c r="SGE5" s="227"/>
      <c r="SGF5" s="227"/>
      <c r="SGG5" s="227"/>
      <c r="SGH5" s="227"/>
      <c r="SGI5" s="227"/>
      <c r="SGJ5" s="227"/>
      <c r="SGK5" s="227"/>
      <c r="SGL5" s="227"/>
      <c r="SGM5" s="227"/>
      <c r="SGN5" s="227"/>
      <c r="SGO5" s="227"/>
      <c r="SGP5" s="227"/>
      <c r="SGQ5" s="227"/>
      <c r="SGR5" s="227"/>
      <c r="SGS5" s="227"/>
      <c r="SGT5" s="227"/>
      <c r="SGU5" s="227"/>
      <c r="SGV5" s="227"/>
      <c r="SGW5" s="227"/>
      <c r="SGX5" s="227"/>
      <c r="SGY5" s="227"/>
      <c r="SGZ5" s="227"/>
      <c r="SHA5" s="227"/>
      <c r="SHB5" s="227"/>
      <c r="SHC5" s="227"/>
      <c r="SHD5" s="227"/>
      <c r="SHE5" s="227"/>
      <c r="SHF5" s="227"/>
      <c r="SHG5" s="227"/>
      <c r="SHH5" s="227"/>
      <c r="SHI5" s="227"/>
      <c r="SHJ5" s="227"/>
      <c r="SHK5" s="227"/>
      <c r="SHL5" s="227"/>
      <c r="SHM5" s="227"/>
      <c r="SHN5" s="227"/>
      <c r="SHO5" s="227"/>
      <c r="SHP5" s="227"/>
      <c r="SHQ5" s="227"/>
      <c r="SHR5" s="227"/>
      <c r="SHS5" s="227"/>
      <c r="SHT5" s="227"/>
      <c r="SHU5" s="227"/>
      <c r="SHV5" s="227"/>
      <c r="SHW5" s="227"/>
      <c r="SHX5" s="227"/>
      <c r="SHY5" s="227"/>
      <c r="SHZ5" s="227"/>
      <c r="SIA5" s="227"/>
      <c r="SIB5" s="227"/>
      <c r="SIC5" s="227"/>
      <c r="SID5" s="227"/>
      <c r="SIE5" s="227"/>
      <c r="SIF5" s="227"/>
      <c r="SIG5" s="227"/>
      <c r="SIH5" s="227"/>
      <c r="SII5" s="227"/>
      <c r="SIJ5" s="227"/>
      <c r="SIK5" s="227"/>
      <c r="SIL5" s="227"/>
      <c r="SIM5" s="227"/>
      <c r="SIN5" s="227"/>
      <c r="SIO5" s="227"/>
      <c r="SIP5" s="227"/>
      <c r="SIQ5" s="227"/>
      <c r="SIR5" s="227"/>
      <c r="SIS5" s="227"/>
      <c r="SIT5" s="227"/>
      <c r="SIU5" s="227"/>
      <c r="SIV5" s="227"/>
      <c r="SIW5" s="227"/>
      <c r="SIX5" s="227"/>
      <c r="SIY5" s="227"/>
      <c r="SIZ5" s="227"/>
      <c r="SJA5" s="227"/>
      <c r="SJB5" s="227"/>
      <c r="SJC5" s="227"/>
      <c r="SJD5" s="227"/>
      <c r="SJE5" s="227"/>
      <c r="SJF5" s="227"/>
      <c r="SJG5" s="227"/>
      <c r="SJH5" s="227"/>
      <c r="SJI5" s="227"/>
      <c r="SJJ5" s="227"/>
      <c r="SJK5" s="227"/>
      <c r="SJL5" s="227"/>
      <c r="SJM5" s="227"/>
      <c r="SJN5" s="227"/>
      <c r="SJO5" s="227"/>
      <c r="SJP5" s="227"/>
      <c r="SJQ5" s="227"/>
      <c r="SJR5" s="227"/>
      <c r="SJS5" s="227"/>
      <c r="SJT5" s="227"/>
      <c r="SJU5" s="227"/>
      <c r="SJV5" s="227"/>
      <c r="SJW5" s="227"/>
      <c r="SJX5" s="227"/>
      <c r="SJY5" s="227"/>
      <c r="SJZ5" s="227"/>
      <c r="SKA5" s="227"/>
      <c r="SKB5" s="227"/>
      <c r="SKC5" s="227"/>
      <c r="SKD5" s="227"/>
      <c r="SKE5" s="227"/>
      <c r="SKF5" s="227"/>
      <c r="SKG5" s="227"/>
      <c r="SKH5" s="227"/>
      <c r="SKI5" s="227"/>
      <c r="SKJ5" s="227"/>
      <c r="SKK5" s="227"/>
      <c r="SKL5" s="227"/>
      <c r="SKM5" s="227"/>
      <c r="SKN5" s="227"/>
      <c r="SKO5" s="227"/>
      <c r="SKP5" s="227"/>
      <c r="SKQ5" s="227"/>
      <c r="SKR5" s="227"/>
      <c r="SKS5" s="227"/>
      <c r="SKT5" s="227"/>
      <c r="SKU5" s="227"/>
      <c r="SKV5" s="227"/>
      <c r="SKW5" s="227"/>
      <c r="SKX5" s="227"/>
      <c r="SKY5" s="227"/>
      <c r="SKZ5" s="227"/>
      <c r="SLA5" s="227"/>
      <c r="SLB5" s="227"/>
      <c r="SLC5" s="227"/>
      <c r="SLD5" s="227"/>
      <c r="SLE5" s="227"/>
      <c r="SLF5" s="227"/>
      <c r="SLG5" s="227"/>
      <c r="SLH5" s="227"/>
      <c r="SLI5" s="227"/>
      <c r="SLJ5" s="227"/>
      <c r="SLK5" s="227"/>
      <c r="SLL5" s="227"/>
      <c r="SLM5" s="227"/>
      <c r="SLN5" s="227"/>
      <c r="SLO5" s="227"/>
      <c r="SLP5" s="227"/>
      <c r="SLQ5" s="227"/>
      <c r="SLR5" s="227"/>
      <c r="SLS5" s="227"/>
      <c r="SLT5" s="227"/>
      <c r="SLU5" s="227"/>
      <c r="SLV5" s="227"/>
      <c r="SLW5" s="227"/>
      <c r="SLX5" s="227"/>
      <c r="SLY5" s="227"/>
      <c r="SLZ5" s="227"/>
      <c r="SMA5" s="227"/>
      <c r="SMB5" s="227"/>
      <c r="SMC5" s="227"/>
      <c r="SMD5" s="227"/>
      <c r="SME5" s="227"/>
      <c r="SMF5" s="227"/>
      <c r="SMG5" s="227"/>
      <c r="SMH5" s="227"/>
      <c r="SMI5" s="227"/>
      <c r="SMJ5" s="227"/>
      <c r="SMK5" s="227"/>
      <c r="SML5" s="227"/>
      <c r="SMM5" s="227"/>
      <c r="SMN5" s="227"/>
      <c r="SMO5" s="227"/>
      <c r="SMP5" s="227"/>
      <c r="SMQ5" s="227"/>
      <c r="SMR5" s="227"/>
      <c r="SMS5" s="227"/>
      <c r="SMT5" s="227"/>
      <c r="SMU5" s="227"/>
      <c r="SMV5" s="227"/>
      <c r="SMW5" s="227"/>
      <c r="SMX5" s="227"/>
      <c r="SMY5" s="227"/>
      <c r="SMZ5" s="227"/>
      <c r="SNA5" s="227"/>
      <c r="SNB5" s="227"/>
      <c r="SNC5" s="227"/>
      <c r="SND5" s="227"/>
      <c r="SNE5" s="227"/>
      <c r="SNF5" s="227"/>
      <c r="SNG5" s="227"/>
      <c r="SNH5" s="227"/>
      <c r="SNI5" s="227"/>
      <c r="SNJ5" s="227"/>
      <c r="SNK5" s="227"/>
      <c r="SNL5" s="227"/>
      <c r="SNM5" s="227"/>
      <c r="SNN5" s="227"/>
      <c r="SNO5" s="227"/>
      <c r="SNP5" s="227"/>
      <c r="SNQ5" s="227"/>
      <c r="SNR5" s="227"/>
      <c r="SNS5" s="227"/>
      <c r="SNT5" s="227"/>
      <c r="SNU5" s="227"/>
      <c r="SNV5" s="227"/>
      <c r="SNW5" s="227"/>
      <c r="SNX5" s="227"/>
      <c r="SNY5" s="227"/>
      <c r="SNZ5" s="227"/>
      <c r="SOA5" s="227"/>
      <c r="SOB5" s="227"/>
      <c r="SOC5" s="227"/>
      <c r="SOD5" s="227"/>
      <c r="SOE5" s="227"/>
      <c r="SOF5" s="227"/>
      <c r="SOG5" s="227"/>
      <c r="SOH5" s="227"/>
      <c r="SOI5" s="227"/>
      <c r="SOJ5" s="227"/>
      <c r="SOK5" s="227"/>
      <c r="SOL5" s="227"/>
      <c r="SOM5" s="227"/>
      <c r="SON5" s="227"/>
      <c r="SOO5" s="227"/>
      <c r="SOP5" s="227"/>
      <c r="SOQ5" s="227"/>
      <c r="SOR5" s="227"/>
      <c r="SOS5" s="227"/>
      <c r="SOT5" s="227"/>
      <c r="SOU5" s="227"/>
      <c r="SOV5" s="227"/>
      <c r="SOW5" s="227"/>
      <c r="SOX5" s="227"/>
      <c r="SOY5" s="227"/>
      <c r="SOZ5" s="227"/>
      <c r="SPA5" s="227"/>
      <c r="SPB5" s="227"/>
      <c r="SPC5" s="227"/>
      <c r="SPD5" s="227"/>
      <c r="SPE5" s="227"/>
      <c r="SPF5" s="227"/>
      <c r="SPG5" s="227"/>
      <c r="SPH5" s="227"/>
      <c r="SPI5" s="227"/>
      <c r="SPJ5" s="227"/>
      <c r="SPK5" s="227"/>
      <c r="SPL5" s="227"/>
      <c r="SPM5" s="227"/>
      <c r="SPN5" s="227"/>
      <c r="SPO5" s="227"/>
      <c r="SPP5" s="227"/>
      <c r="SPQ5" s="227"/>
      <c r="SPR5" s="227"/>
      <c r="SPS5" s="227"/>
      <c r="SPT5" s="227"/>
      <c r="SPU5" s="227"/>
      <c r="SPV5" s="227"/>
      <c r="SPW5" s="227"/>
      <c r="SPX5" s="227"/>
      <c r="SPY5" s="227"/>
      <c r="SPZ5" s="227"/>
      <c r="SQA5" s="227"/>
      <c r="SQB5" s="227"/>
      <c r="SQC5" s="227"/>
      <c r="SQD5" s="227"/>
      <c r="SQE5" s="227"/>
      <c r="SQF5" s="227"/>
      <c r="SQG5" s="227"/>
      <c r="SQH5" s="227"/>
      <c r="SQI5" s="227"/>
      <c r="SQJ5" s="227"/>
      <c r="SQK5" s="227"/>
      <c r="SQL5" s="227"/>
      <c r="SQM5" s="227"/>
      <c r="SQN5" s="227"/>
      <c r="SQO5" s="227"/>
      <c r="SQP5" s="227"/>
      <c r="SQQ5" s="227"/>
      <c r="SQR5" s="227"/>
      <c r="SQS5" s="227"/>
      <c r="SQT5" s="227"/>
      <c r="SQU5" s="227"/>
      <c r="SQV5" s="227"/>
      <c r="SQW5" s="227"/>
      <c r="SQX5" s="227"/>
      <c r="SQY5" s="227"/>
      <c r="SQZ5" s="227"/>
      <c r="SRA5" s="227"/>
      <c r="SRB5" s="227"/>
      <c r="SRC5" s="227"/>
      <c r="SRD5" s="227"/>
      <c r="SRE5" s="227"/>
      <c r="SRF5" s="227"/>
      <c r="SRG5" s="227"/>
      <c r="SRH5" s="227"/>
      <c r="SRI5" s="227"/>
      <c r="SRJ5" s="227"/>
      <c r="SRK5" s="227"/>
      <c r="SRL5" s="227"/>
      <c r="SRM5" s="227"/>
      <c r="SRN5" s="227"/>
      <c r="SRO5" s="227"/>
      <c r="SRP5" s="227"/>
      <c r="SRQ5" s="227"/>
      <c r="SRR5" s="227"/>
      <c r="SRS5" s="227"/>
      <c r="SRT5" s="227"/>
      <c r="SRU5" s="227"/>
      <c r="SRV5" s="227"/>
      <c r="SRW5" s="227"/>
      <c r="SRX5" s="227"/>
      <c r="SRY5" s="227"/>
      <c r="SRZ5" s="227"/>
      <c r="SSA5" s="227"/>
      <c r="SSB5" s="227"/>
      <c r="SSC5" s="227"/>
      <c r="SSD5" s="227"/>
      <c r="SSE5" s="227"/>
      <c r="SSF5" s="227"/>
      <c r="SSG5" s="227"/>
      <c r="SSH5" s="227"/>
      <c r="SSI5" s="227"/>
      <c r="SSJ5" s="227"/>
      <c r="SSK5" s="227"/>
      <c r="SSL5" s="227"/>
      <c r="SSM5" s="227"/>
      <c r="SSN5" s="227"/>
      <c r="SSO5" s="227"/>
      <c r="SSP5" s="227"/>
      <c r="SSQ5" s="227"/>
      <c r="SSR5" s="227"/>
      <c r="SSS5" s="227"/>
      <c r="SST5" s="227"/>
      <c r="SSU5" s="227"/>
      <c r="SSV5" s="227"/>
      <c r="SSW5" s="227"/>
      <c r="SSX5" s="227"/>
      <c r="SSY5" s="227"/>
      <c r="SSZ5" s="227"/>
      <c r="STA5" s="227"/>
      <c r="STB5" s="227"/>
      <c r="STC5" s="227"/>
      <c r="STD5" s="227"/>
      <c r="STE5" s="227"/>
      <c r="STF5" s="227"/>
      <c r="STG5" s="227"/>
      <c r="STH5" s="227"/>
      <c r="STI5" s="227"/>
      <c r="STJ5" s="227"/>
      <c r="STK5" s="227"/>
      <c r="STL5" s="227"/>
      <c r="STM5" s="227"/>
      <c r="STN5" s="227"/>
      <c r="STO5" s="227"/>
      <c r="STP5" s="227"/>
      <c r="STQ5" s="227"/>
      <c r="STR5" s="227"/>
      <c r="STS5" s="227"/>
      <c r="STT5" s="227"/>
      <c r="STU5" s="227"/>
      <c r="STV5" s="227"/>
      <c r="STW5" s="227"/>
      <c r="STX5" s="227"/>
      <c r="STY5" s="227"/>
      <c r="STZ5" s="227"/>
      <c r="SUA5" s="227"/>
      <c r="SUB5" s="227"/>
      <c r="SUC5" s="227"/>
      <c r="SUD5" s="227"/>
      <c r="SUE5" s="227"/>
      <c r="SUF5" s="227"/>
      <c r="SUG5" s="227"/>
      <c r="SUH5" s="227"/>
      <c r="SUI5" s="227"/>
      <c r="SUJ5" s="227"/>
      <c r="SUK5" s="227"/>
      <c r="SUL5" s="227"/>
      <c r="SUM5" s="227"/>
      <c r="SUN5" s="227"/>
      <c r="SUO5" s="227"/>
      <c r="SUP5" s="227"/>
      <c r="SUQ5" s="227"/>
      <c r="SUR5" s="227"/>
      <c r="SUS5" s="227"/>
      <c r="SUT5" s="227"/>
      <c r="SUU5" s="227"/>
      <c r="SUV5" s="227"/>
      <c r="SUW5" s="227"/>
      <c r="SUX5" s="227"/>
      <c r="SUY5" s="227"/>
      <c r="SUZ5" s="227"/>
      <c r="SVA5" s="227"/>
      <c r="SVB5" s="227"/>
      <c r="SVC5" s="227"/>
      <c r="SVD5" s="227"/>
      <c r="SVE5" s="227"/>
      <c r="SVF5" s="227"/>
      <c r="SVG5" s="227"/>
      <c r="SVH5" s="227"/>
      <c r="SVI5" s="227"/>
      <c r="SVJ5" s="227"/>
      <c r="SVK5" s="227"/>
      <c r="SVL5" s="227"/>
      <c r="SVM5" s="227"/>
      <c r="SVN5" s="227"/>
      <c r="SVO5" s="227"/>
      <c r="SVP5" s="227"/>
      <c r="SVQ5" s="227"/>
      <c r="SVR5" s="227"/>
      <c r="SVS5" s="227"/>
      <c r="SVT5" s="227"/>
      <c r="SVU5" s="227"/>
      <c r="SVV5" s="227"/>
      <c r="SVW5" s="227"/>
      <c r="SVX5" s="227"/>
      <c r="SVY5" s="227"/>
      <c r="SVZ5" s="227"/>
      <c r="SWA5" s="227"/>
      <c r="SWB5" s="227"/>
      <c r="SWC5" s="227"/>
      <c r="SWD5" s="227"/>
      <c r="SWE5" s="227"/>
      <c r="SWF5" s="227"/>
      <c r="SWG5" s="227"/>
      <c r="SWH5" s="227"/>
      <c r="SWI5" s="227"/>
      <c r="SWJ5" s="227"/>
      <c r="SWK5" s="227"/>
      <c r="SWL5" s="227"/>
      <c r="SWM5" s="227"/>
      <c r="SWN5" s="227"/>
      <c r="SWO5" s="227"/>
      <c r="SWP5" s="227"/>
      <c r="SWQ5" s="227"/>
      <c r="SWR5" s="227"/>
      <c r="SWS5" s="227"/>
      <c r="SWT5" s="227"/>
      <c r="SWU5" s="227"/>
      <c r="SWV5" s="227"/>
      <c r="SWW5" s="227"/>
      <c r="SWX5" s="227"/>
      <c r="SWY5" s="227"/>
      <c r="SWZ5" s="227"/>
      <c r="SXA5" s="227"/>
      <c r="SXB5" s="227"/>
      <c r="SXC5" s="227"/>
      <c r="SXD5" s="227"/>
      <c r="SXE5" s="227"/>
      <c r="SXF5" s="227"/>
      <c r="SXG5" s="227"/>
      <c r="SXH5" s="227"/>
      <c r="SXI5" s="227"/>
      <c r="SXJ5" s="227"/>
      <c r="SXK5" s="227"/>
      <c r="SXL5" s="227"/>
      <c r="SXM5" s="227"/>
      <c r="SXN5" s="227"/>
      <c r="SXO5" s="227"/>
      <c r="SXP5" s="227"/>
      <c r="SXQ5" s="227"/>
      <c r="SXR5" s="227"/>
      <c r="SXS5" s="227"/>
      <c r="SXT5" s="227"/>
      <c r="SXU5" s="227"/>
      <c r="SXV5" s="227"/>
      <c r="SXW5" s="227"/>
      <c r="SXX5" s="227"/>
      <c r="SXY5" s="227"/>
      <c r="SXZ5" s="227"/>
      <c r="SYA5" s="227"/>
      <c r="SYB5" s="227"/>
      <c r="SYC5" s="227"/>
      <c r="SYD5" s="227"/>
      <c r="SYE5" s="227"/>
      <c r="SYF5" s="227"/>
      <c r="SYG5" s="227"/>
      <c r="SYH5" s="227"/>
      <c r="SYI5" s="227"/>
      <c r="SYJ5" s="227"/>
      <c r="SYK5" s="227"/>
      <c r="SYL5" s="227"/>
      <c r="SYM5" s="227"/>
      <c r="SYN5" s="227"/>
      <c r="SYO5" s="227"/>
      <c r="SYP5" s="227"/>
      <c r="SYQ5" s="227"/>
      <c r="SYR5" s="227"/>
      <c r="SYS5" s="227"/>
      <c r="SYT5" s="227"/>
      <c r="SYU5" s="227"/>
      <c r="SYV5" s="227"/>
      <c r="SYW5" s="227"/>
      <c r="SYX5" s="227"/>
      <c r="SYY5" s="227"/>
      <c r="SYZ5" s="227"/>
      <c r="SZA5" s="227"/>
      <c r="SZB5" s="227"/>
      <c r="SZC5" s="227"/>
      <c r="SZD5" s="227"/>
      <c r="SZE5" s="227"/>
      <c r="SZF5" s="227"/>
      <c r="SZG5" s="227"/>
      <c r="SZH5" s="227"/>
      <c r="SZI5" s="227"/>
      <c r="SZJ5" s="227"/>
      <c r="SZK5" s="227"/>
      <c r="SZL5" s="227"/>
      <c r="SZM5" s="227"/>
      <c r="SZN5" s="227"/>
      <c r="SZO5" s="227"/>
      <c r="SZP5" s="227"/>
      <c r="SZQ5" s="227"/>
      <c r="SZR5" s="227"/>
      <c r="SZS5" s="227"/>
      <c r="SZT5" s="227"/>
      <c r="SZU5" s="227"/>
      <c r="SZV5" s="227"/>
      <c r="SZW5" s="227"/>
      <c r="SZX5" s="227"/>
      <c r="SZY5" s="227"/>
      <c r="SZZ5" s="227"/>
      <c r="TAA5" s="227"/>
      <c r="TAB5" s="227"/>
      <c r="TAC5" s="227"/>
      <c r="TAD5" s="227"/>
      <c r="TAE5" s="227"/>
      <c r="TAF5" s="227"/>
      <c r="TAG5" s="227"/>
      <c r="TAH5" s="227"/>
      <c r="TAI5" s="227"/>
      <c r="TAJ5" s="227"/>
      <c r="TAK5" s="227"/>
      <c r="TAL5" s="227"/>
      <c r="TAM5" s="227"/>
      <c r="TAN5" s="227"/>
      <c r="TAO5" s="227"/>
      <c r="TAP5" s="227"/>
      <c r="TAQ5" s="227"/>
      <c r="TAR5" s="227"/>
      <c r="TAS5" s="227"/>
      <c r="TAT5" s="227"/>
      <c r="TAU5" s="227"/>
      <c r="TAV5" s="227"/>
      <c r="TAW5" s="227"/>
      <c r="TAX5" s="227"/>
      <c r="TAY5" s="227"/>
      <c r="TAZ5" s="227"/>
      <c r="TBA5" s="227"/>
      <c r="TBB5" s="227"/>
      <c r="TBC5" s="227"/>
      <c r="TBD5" s="227"/>
      <c r="TBE5" s="227"/>
      <c r="TBF5" s="227"/>
      <c r="TBG5" s="227"/>
      <c r="TBH5" s="227"/>
      <c r="TBI5" s="227"/>
      <c r="TBJ5" s="227"/>
      <c r="TBK5" s="227"/>
      <c r="TBL5" s="227"/>
      <c r="TBM5" s="227"/>
      <c r="TBN5" s="227"/>
      <c r="TBO5" s="227"/>
      <c r="TBP5" s="227"/>
      <c r="TBQ5" s="227"/>
      <c r="TBR5" s="227"/>
      <c r="TBS5" s="227"/>
      <c r="TBT5" s="227"/>
      <c r="TBU5" s="227"/>
      <c r="TBV5" s="227"/>
      <c r="TBW5" s="227"/>
      <c r="TBX5" s="227"/>
      <c r="TBY5" s="227"/>
      <c r="TBZ5" s="227"/>
      <c r="TCA5" s="227"/>
      <c r="TCB5" s="227"/>
      <c r="TCC5" s="227"/>
      <c r="TCD5" s="227"/>
      <c r="TCE5" s="227"/>
      <c r="TCF5" s="227"/>
      <c r="TCG5" s="227"/>
      <c r="TCH5" s="227"/>
      <c r="TCI5" s="227"/>
      <c r="TCJ5" s="227"/>
      <c r="TCK5" s="227"/>
      <c r="TCL5" s="227"/>
      <c r="TCM5" s="227"/>
      <c r="TCN5" s="227"/>
      <c r="TCO5" s="227"/>
      <c r="TCP5" s="227"/>
      <c r="TCQ5" s="227"/>
      <c r="TCR5" s="227"/>
      <c r="TCS5" s="227"/>
      <c r="TCT5" s="227"/>
      <c r="TCU5" s="227"/>
      <c r="TCV5" s="227"/>
      <c r="TCW5" s="227"/>
      <c r="TCX5" s="227"/>
      <c r="TCY5" s="227"/>
      <c r="TCZ5" s="227"/>
      <c r="TDA5" s="227"/>
      <c r="TDB5" s="227"/>
      <c r="TDC5" s="227"/>
      <c r="TDD5" s="227"/>
      <c r="TDE5" s="227"/>
      <c r="TDF5" s="227"/>
      <c r="TDG5" s="227"/>
      <c r="TDH5" s="227"/>
      <c r="TDI5" s="227"/>
      <c r="TDJ5" s="227"/>
      <c r="TDK5" s="227"/>
      <c r="TDL5" s="227"/>
      <c r="TDM5" s="227"/>
      <c r="TDN5" s="227"/>
      <c r="TDO5" s="227"/>
      <c r="TDP5" s="227"/>
      <c r="TDQ5" s="227"/>
      <c r="TDR5" s="227"/>
      <c r="TDS5" s="227"/>
      <c r="TDT5" s="227"/>
      <c r="TDU5" s="227"/>
      <c r="TDV5" s="227"/>
      <c r="TDW5" s="227"/>
      <c r="TDX5" s="227"/>
      <c r="TDY5" s="227"/>
      <c r="TDZ5" s="227"/>
      <c r="TEA5" s="227"/>
      <c r="TEB5" s="227"/>
      <c r="TEC5" s="227"/>
      <c r="TED5" s="227"/>
      <c r="TEE5" s="227"/>
      <c r="TEF5" s="227"/>
      <c r="TEG5" s="227"/>
      <c r="TEH5" s="227"/>
      <c r="TEI5" s="227"/>
      <c r="TEJ5" s="227"/>
      <c r="TEK5" s="227"/>
      <c r="TEL5" s="227"/>
      <c r="TEM5" s="227"/>
      <c r="TEN5" s="227"/>
      <c r="TEO5" s="227"/>
      <c r="TEP5" s="227"/>
      <c r="TEQ5" s="227"/>
      <c r="TER5" s="227"/>
      <c r="TES5" s="227"/>
      <c r="TET5" s="227"/>
      <c r="TEU5" s="227"/>
      <c r="TEV5" s="227"/>
      <c r="TEW5" s="227"/>
      <c r="TEX5" s="227"/>
      <c r="TEY5" s="227"/>
      <c r="TEZ5" s="227"/>
      <c r="TFA5" s="227"/>
      <c r="TFB5" s="227"/>
      <c r="TFC5" s="227"/>
      <c r="TFD5" s="227"/>
      <c r="TFE5" s="227"/>
      <c r="TFF5" s="227"/>
      <c r="TFG5" s="227"/>
      <c r="TFH5" s="227"/>
      <c r="TFI5" s="227"/>
      <c r="TFJ5" s="227"/>
      <c r="TFK5" s="227"/>
      <c r="TFL5" s="227"/>
      <c r="TFM5" s="227"/>
      <c r="TFN5" s="227"/>
      <c r="TFO5" s="227"/>
      <c r="TFP5" s="227"/>
      <c r="TFQ5" s="227"/>
      <c r="TFR5" s="227"/>
      <c r="TFS5" s="227"/>
      <c r="TFT5" s="227"/>
      <c r="TFU5" s="227"/>
      <c r="TFV5" s="227"/>
      <c r="TFW5" s="227"/>
      <c r="TFX5" s="227"/>
      <c r="TFY5" s="227"/>
      <c r="TFZ5" s="227"/>
      <c r="TGA5" s="227"/>
      <c r="TGB5" s="227"/>
      <c r="TGC5" s="227"/>
      <c r="TGD5" s="227"/>
      <c r="TGE5" s="227"/>
      <c r="TGF5" s="227"/>
      <c r="TGG5" s="227"/>
      <c r="TGH5" s="227"/>
      <c r="TGI5" s="227"/>
      <c r="TGJ5" s="227"/>
      <c r="TGK5" s="227"/>
      <c r="TGL5" s="227"/>
      <c r="TGM5" s="227"/>
      <c r="TGN5" s="227"/>
      <c r="TGO5" s="227"/>
      <c r="TGP5" s="227"/>
      <c r="TGQ5" s="227"/>
      <c r="TGR5" s="227"/>
      <c r="TGS5" s="227"/>
      <c r="TGT5" s="227"/>
      <c r="TGU5" s="227"/>
      <c r="TGV5" s="227"/>
      <c r="TGW5" s="227"/>
      <c r="TGX5" s="227"/>
      <c r="TGY5" s="227"/>
      <c r="TGZ5" s="227"/>
      <c r="THA5" s="227"/>
      <c r="THB5" s="227"/>
      <c r="THC5" s="227"/>
      <c r="THD5" s="227"/>
      <c r="THE5" s="227"/>
      <c r="THF5" s="227"/>
      <c r="THG5" s="227"/>
      <c r="THH5" s="227"/>
      <c r="THI5" s="227"/>
      <c r="THJ5" s="227"/>
      <c r="THK5" s="227"/>
      <c r="THL5" s="227"/>
      <c r="THM5" s="227"/>
      <c r="THN5" s="227"/>
      <c r="THO5" s="227"/>
      <c r="THP5" s="227"/>
      <c r="THQ5" s="227"/>
      <c r="THR5" s="227"/>
      <c r="THS5" s="227"/>
      <c r="THT5" s="227"/>
      <c r="THU5" s="227"/>
      <c r="THV5" s="227"/>
      <c r="THW5" s="227"/>
      <c r="THX5" s="227"/>
      <c r="THY5" s="227"/>
      <c r="THZ5" s="227"/>
      <c r="TIA5" s="227"/>
      <c r="TIB5" s="227"/>
      <c r="TIC5" s="227"/>
      <c r="TID5" s="227"/>
      <c r="TIE5" s="227"/>
      <c r="TIF5" s="227"/>
      <c r="TIG5" s="227"/>
      <c r="TIH5" s="227"/>
      <c r="TII5" s="227"/>
      <c r="TIJ5" s="227"/>
      <c r="TIK5" s="227"/>
      <c r="TIL5" s="227"/>
      <c r="TIM5" s="227"/>
      <c r="TIN5" s="227"/>
      <c r="TIO5" s="227"/>
      <c r="TIP5" s="227"/>
      <c r="TIQ5" s="227"/>
      <c r="TIR5" s="227"/>
      <c r="TIS5" s="227"/>
      <c r="TIT5" s="227"/>
      <c r="TIU5" s="227"/>
      <c r="TIV5" s="227"/>
      <c r="TIW5" s="227"/>
      <c r="TIX5" s="227"/>
      <c r="TIY5" s="227"/>
      <c r="TIZ5" s="227"/>
      <c r="TJA5" s="227"/>
      <c r="TJB5" s="227"/>
      <c r="TJC5" s="227"/>
      <c r="TJD5" s="227"/>
      <c r="TJE5" s="227"/>
      <c r="TJF5" s="227"/>
      <c r="TJG5" s="227"/>
      <c r="TJH5" s="227"/>
      <c r="TJI5" s="227"/>
      <c r="TJJ5" s="227"/>
      <c r="TJK5" s="227"/>
      <c r="TJL5" s="227"/>
      <c r="TJM5" s="227"/>
      <c r="TJN5" s="227"/>
      <c r="TJO5" s="227"/>
      <c r="TJP5" s="227"/>
      <c r="TJQ5" s="227"/>
      <c r="TJR5" s="227"/>
      <c r="TJS5" s="227"/>
      <c r="TJT5" s="227"/>
      <c r="TJU5" s="227"/>
      <c r="TJV5" s="227"/>
      <c r="TJW5" s="227"/>
      <c r="TJX5" s="227"/>
      <c r="TJY5" s="227"/>
      <c r="TJZ5" s="227"/>
      <c r="TKA5" s="227"/>
      <c r="TKB5" s="227"/>
      <c r="TKC5" s="227"/>
      <c r="TKD5" s="227"/>
      <c r="TKE5" s="227"/>
      <c r="TKF5" s="227"/>
      <c r="TKG5" s="227"/>
      <c r="TKH5" s="227"/>
      <c r="TKI5" s="227"/>
      <c r="TKJ5" s="227"/>
      <c r="TKK5" s="227"/>
      <c r="TKL5" s="227"/>
      <c r="TKM5" s="227"/>
      <c r="TKN5" s="227"/>
      <c r="TKO5" s="227"/>
      <c r="TKP5" s="227"/>
      <c r="TKQ5" s="227"/>
      <c r="TKR5" s="227"/>
      <c r="TKS5" s="227"/>
      <c r="TKT5" s="227"/>
      <c r="TKU5" s="227"/>
      <c r="TKV5" s="227"/>
      <c r="TKW5" s="227"/>
      <c r="TKX5" s="227"/>
      <c r="TKY5" s="227"/>
      <c r="TKZ5" s="227"/>
      <c r="TLA5" s="227"/>
      <c r="TLB5" s="227"/>
      <c r="TLC5" s="227"/>
      <c r="TLD5" s="227"/>
      <c r="TLE5" s="227"/>
      <c r="TLF5" s="227"/>
      <c r="TLG5" s="227"/>
      <c r="TLH5" s="227"/>
      <c r="TLI5" s="227"/>
      <c r="TLJ5" s="227"/>
      <c r="TLK5" s="227"/>
      <c r="TLL5" s="227"/>
      <c r="TLM5" s="227"/>
      <c r="TLN5" s="227"/>
      <c r="TLO5" s="227"/>
      <c r="TLP5" s="227"/>
      <c r="TLQ5" s="227"/>
      <c r="TLR5" s="227"/>
      <c r="TLS5" s="227"/>
      <c r="TLT5" s="227"/>
      <c r="TLU5" s="227"/>
      <c r="TLV5" s="227"/>
      <c r="TLW5" s="227"/>
      <c r="TLX5" s="227"/>
      <c r="TLY5" s="227"/>
      <c r="TLZ5" s="227"/>
      <c r="TMA5" s="227"/>
      <c r="TMB5" s="227"/>
      <c r="TMC5" s="227"/>
      <c r="TMD5" s="227"/>
      <c r="TME5" s="227"/>
      <c r="TMF5" s="227"/>
      <c r="TMG5" s="227"/>
      <c r="TMH5" s="227"/>
      <c r="TMI5" s="227"/>
      <c r="TMJ5" s="227"/>
      <c r="TMK5" s="227"/>
      <c r="TML5" s="227"/>
      <c r="TMM5" s="227"/>
      <c r="TMN5" s="227"/>
      <c r="TMO5" s="227"/>
      <c r="TMP5" s="227"/>
      <c r="TMQ5" s="227"/>
      <c r="TMR5" s="227"/>
      <c r="TMS5" s="227"/>
      <c r="TMT5" s="227"/>
      <c r="TMU5" s="227"/>
      <c r="TMV5" s="227"/>
      <c r="TMW5" s="227"/>
      <c r="TMX5" s="227"/>
      <c r="TMY5" s="227"/>
      <c r="TMZ5" s="227"/>
      <c r="TNA5" s="227"/>
      <c r="TNB5" s="227"/>
      <c r="TNC5" s="227"/>
      <c r="TND5" s="227"/>
      <c r="TNE5" s="227"/>
      <c r="TNF5" s="227"/>
      <c r="TNG5" s="227"/>
      <c r="TNH5" s="227"/>
      <c r="TNI5" s="227"/>
      <c r="TNJ5" s="227"/>
      <c r="TNK5" s="227"/>
      <c r="TNL5" s="227"/>
      <c r="TNM5" s="227"/>
      <c r="TNN5" s="227"/>
      <c r="TNO5" s="227"/>
      <c r="TNP5" s="227"/>
      <c r="TNQ5" s="227"/>
      <c r="TNR5" s="227"/>
      <c r="TNS5" s="227"/>
      <c r="TNT5" s="227"/>
      <c r="TNU5" s="227"/>
      <c r="TNV5" s="227"/>
      <c r="TNW5" s="227"/>
      <c r="TNX5" s="227"/>
      <c r="TNY5" s="227"/>
      <c r="TNZ5" s="227"/>
      <c r="TOA5" s="227"/>
      <c r="TOB5" s="227"/>
      <c r="TOC5" s="227"/>
      <c r="TOD5" s="227"/>
      <c r="TOE5" s="227"/>
      <c r="TOF5" s="227"/>
      <c r="TOG5" s="227"/>
      <c r="TOH5" s="227"/>
      <c r="TOI5" s="227"/>
      <c r="TOJ5" s="227"/>
      <c r="TOK5" s="227"/>
      <c r="TOL5" s="227"/>
      <c r="TOM5" s="227"/>
      <c r="TON5" s="227"/>
      <c r="TOO5" s="227"/>
      <c r="TOP5" s="227"/>
      <c r="TOQ5" s="227"/>
      <c r="TOR5" s="227"/>
      <c r="TOS5" s="227"/>
      <c r="TOT5" s="227"/>
      <c r="TOU5" s="227"/>
      <c r="TOV5" s="227"/>
      <c r="TOW5" s="227"/>
      <c r="TOX5" s="227"/>
      <c r="TOY5" s="227"/>
      <c r="TOZ5" s="227"/>
      <c r="TPA5" s="227"/>
      <c r="TPB5" s="227"/>
      <c r="TPC5" s="227"/>
      <c r="TPD5" s="227"/>
      <c r="TPE5" s="227"/>
      <c r="TPF5" s="227"/>
      <c r="TPG5" s="227"/>
      <c r="TPH5" s="227"/>
      <c r="TPI5" s="227"/>
      <c r="TPJ5" s="227"/>
      <c r="TPK5" s="227"/>
      <c r="TPL5" s="227"/>
      <c r="TPM5" s="227"/>
      <c r="TPN5" s="227"/>
      <c r="TPO5" s="227"/>
      <c r="TPP5" s="227"/>
      <c r="TPQ5" s="227"/>
      <c r="TPR5" s="227"/>
      <c r="TPS5" s="227"/>
      <c r="TPT5" s="227"/>
      <c r="TPU5" s="227"/>
      <c r="TPV5" s="227"/>
      <c r="TPW5" s="227"/>
      <c r="TPX5" s="227"/>
      <c r="TPY5" s="227"/>
      <c r="TPZ5" s="227"/>
      <c r="TQA5" s="227"/>
      <c r="TQB5" s="227"/>
      <c r="TQC5" s="227"/>
      <c r="TQD5" s="227"/>
      <c r="TQE5" s="227"/>
      <c r="TQF5" s="227"/>
      <c r="TQG5" s="227"/>
      <c r="TQH5" s="227"/>
      <c r="TQI5" s="227"/>
      <c r="TQJ5" s="227"/>
      <c r="TQK5" s="227"/>
      <c r="TQL5" s="227"/>
      <c r="TQM5" s="227"/>
      <c r="TQN5" s="227"/>
      <c r="TQO5" s="227"/>
      <c r="TQP5" s="227"/>
      <c r="TQQ5" s="227"/>
      <c r="TQR5" s="227"/>
      <c r="TQS5" s="227"/>
      <c r="TQT5" s="227"/>
      <c r="TQU5" s="227"/>
      <c r="TQV5" s="227"/>
      <c r="TQW5" s="227"/>
      <c r="TQX5" s="227"/>
      <c r="TQY5" s="227"/>
      <c r="TQZ5" s="227"/>
      <c r="TRA5" s="227"/>
      <c r="TRB5" s="227"/>
      <c r="TRC5" s="227"/>
      <c r="TRD5" s="227"/>
      <c r="TRE5" s="227"/>
      <c r="TRF5" s="227"/>
      <c r="TRG5" s="227"/>
      <c r="TRH5" s="227"/>
      <c r="TRI5" s="227"/>
      <c r="TRJ5" s="227"/>
      <c r="TRK5" s="227"/>
      <c r="TRL5" s="227"/>
      <c r="TRM5" s="227"/>
      <c r="TRN5" s="227"/>
      <c r="TRO5" s="227"/>
      <c r="TRP5" s="227"/>
      <c r="TRQ5" s="227"/>
      <c r="TRR5" s="227"/>
      <c r="TRS5" s="227"/>
      <c r="TRT5" s="227"/>
      <c r="TRU5" s="227"/>
      <c r="TRV5" s="227"/>
      <c r="TRW5" s="227"/>
      <c r="TRX5" s="227"/>
      <c r="TRY5" s="227"/>
      <c r="TRZ5" s="227"/>
      <c r="TSA5" s="227"/>
      <c r="TSB5" s="227"/>
      <c r="TSC5" s="227"/>
      <c r="TSD5" s="227"/>
      <c r="TSE5" s="227"/>
      <c r="TSF5" s="227"/>
      <c r="TSG5" s="227"/>
      <c r="TSH5" s="227"/>
      <c r="TSI5" s="227"/>
      <c r="TSJ5" s="227"/>
      <c r="TSK5" s="227"/>
      <c r="TSL5" s="227"/>
      <c r="TSM5" s="227"/>
      <c r="TSN5" s="227"/>
      <c r="TSO5" s="227"/>
      <c r="TSP5" s="227"/>
      <c r="TSQ5" s="227"/>
      <c r="TSR5" s="227"/>
      <c r="TSS5" s="227"/>
      <c r="TST5" s="227"/>
      <c r="TSU5" s="227"/>
      <c r="TSV5" s="227"/>
      <c r="TSW5" s="227"/>
      <c r="TSX5" s="227"/>
      <c r="TSY5" s="227"/>
      <c r="TSZ5" s="227"/>
      <c r="TTA5" s="227"/>
      <c r="TTB5" s="227"/>
      <c r="TTC5" s="227"/>
      <c r="TTD5" s="227"/>
      <c r="TTE5" s="227"/>
      <c r="TTF5" s="227"/>
      <c r="TTG5" s="227"/>
      <c r="TTH5" s="227"/>
      <c r="TTI5" s="227"/>
      <c r="TTJ5" s="227"/>
      <c r="TTK5" s="227"/>
      <c r="TTL5" s="227"/>
      <c r="TTM5" s="227"/>
      <c r="TTN5" s="227"/>
      <c r="TTO5" s="227"/>
      <c r="TTP5" s="227"/>
      <c r="TTQ5" s="227"/>
      <c r="TTR5" s="227"/>
      <c r="TTS5" s="227"/>
      <c r="TTT5" s="227"/>
      <c r="TTU5" s="227"/>
      <c r="TTV5" s="227"/>
      <c r="TTW5" s="227"/>
      <c r="TTX5" s="227"/>
      <c r="TTY5" s="227"/>
      <c r="TTZ5" s="227"/>
      <c r="TUA5" s="227"/>
      <c r="TUB5" s="227"/>
      <c r="TUC5" s="227"/>
      <c r="TUD5" s="227"/>
      <c r="TUE5" s="227"/>
      <c r="TUF5" s="227"/>
      <c r="TUG5" s="227"/>
      <c r="TUH5" s="227"/>
      <c r="TUI5" s="227"/>
      <c r="TUJ5" s="227"/>
      <c r="TUK5" s="227"/>
      <c r="TUL5" s="227"/>
      <c r="TUM5" s="227"/>
      <c r="TUN5" s="227"/>
      <c r="TUO5" s="227"/>
      <c r="TUP5" s="227"/>
      <c r="TUQ5" s="227"/>
      <c r="TUR5" s="227"/>
      <c r="TUS5" s="227"/>
      <c r="TUT5" s="227"/>
      <c r="TUU5" s="227"/>
      <c r="TUV5" s="227"/>
      <c r="TUW5" s="227"/>
      <c r="TUX5" s="227"/>
      <c r="TUY5" s="227"/>
      <c r="TUZ5" s="227"/>
      <c r="TVA5" s="227"/>
      <c r="TVB5" s="227"/>
      <c r="TVC5" s="227"/>
      <c r="TVD5" s="227"/>
      <c r="TVE5" s="227"/>
      <c r="TVF5" s="227"/>
      <c r="TVG5" s="227"/>
      <c r="TVH5" s="227"/>
      <c r="TVI5" s="227"/>
      <c r="TVJ5" s="227"/>
      <c r="TVK5" s="227"/>
      <c r="TVL5" s="227"/>
      <c r="TVM5" s="227"/>
      <c r="TVN5" s="227"/>
      <c r="TVO5" s="227"/>
      <c r="TVP5" s="227"/>
      <c r="TVQ5" s="227"/>
      <c r="TVR5" s="227"/>
      <c r="TVS5" s="227"/>
      <c r="TVT5" s="227"/>
      <c r="TVU5" s="227"/>
      <c r="TVV5" s="227"/>
      <c r="TVW5" s="227"/>
      <c r="TVX5" s="227"/>
      <c r="TVY5" s="227"/>
      <c r="TVZ5" s="227"/>
      <c r="TWA5" s="227"/>
      <c r="TWB5" s="227"/>
      <c r="TWC5" s="227"/>
      <c r="TWD5" s="227"/>
      <c r="TWE5" s="227"/>
      <c r="TWF5" s="227"/>
      <c r="TWG5" s="227"/>
      <c r="TWH5" s="227"/>
      <c r="TWI5" s="227"/>
      <c r="TWJ5" s="227"/>
      <c r="TWK5" s="227"/>
      <c r="TWL5" s="227"/>
      <c r="TWM5" s="227"/>
      <c r="TWN5" s="227"/>
      <c r="TWO5" s="227"/>
      <c r="TWP5" s="227"/>
      <c r="TWQ5" s="227"/>
      <c r="TWR5" s="227"/>
      <c r="TWS5" s="227"/>
      <c r="TWT5" s="227"/>
      <c r="TWU5" s="227"/>
      <c r="TWV5" s="227"/>
      <c r="TWW5" s="227"/>
      <c r="TWX5" s="227"/>
      <c r="TWY5" s="227"/>
      <c r="TWZ5" s="227"/>
      <c r="TXA5" s="227"/>
      <c r="TXB5" s="227"/>
      <c r="TXC5" s="227"/>
      <c r="TXD5" s="227"/>
      <c r="TXE5" s="227"/>
      <c r="TXF5" s="227"/>
      <c r="TXG5" s="227"/>
      <c r="TXH5" s="227"/>
      <c r="TXI5" s="227"/>
      <c r="TXJ5" s="227"/>
      <c r="TXK5" s="227"/>
      <c r="TXL5" s="227"/>
      <c r="TXM5" s="227"/>
      <c r="TXN5" s="227"/>
      <c r="TXO5" s="227"/>
      <c r="TXP5" s="227"/>
      <c r="TXQ5" s="227"/>
      <c r="TXR5" s="227"/>
      <c r="TXS5" s="227"/>
      <c r="TXT5" s="227"/>
      <c r="TXU5" s="227"/>
      <c r="TXV5" s="227"/>
      <c r="TXW5" s="227"/>
      <c r="TXX5" s="227"/>
      <c r="TXY5" s="227"/>
      <c r="TXZ5" s="227"/>
      <c r="TYA5" s="227"/>
      <c r="TYB5" s="227"/>
      <c r="TYC5" s="227"/>
      <c r="TYD5" s="227"/>
      <c r="TYE5" s="227"/>
      <c r="TYF5" s="227"/>
      <c r="TYG5" s="227"/>
      <c r="TYH5" s="227"/>
      <c r="TYI5" s="227"/>
      <c r="TYJ5" s="227"/>
      <c r="TYK5" s="227"/>
      <c r="TYL5" s="227"/>
      <c r="TYM5" s="227"/>
      <c r="TYN5" s="227"/>
      <c r="TYO5" s="227"/>
      <c r="TYP5" s="227"/>
      <c r="TYQ5" s="227"/>
      <c r="TYR5" s="227"/>
      <c r="TYS5" s="227"/>
      <c r="TYT5" s="227"/>
      <c r="TYU5" s="227"/>
      <c r="TYV5" s="227"/>
      <c r="TYW5" s="227"/>
      <c r="TYX5" s="227"/>
      <c r="TYY5" s="227"/>
      <c r="TYZ5" s="227"/>
      <c r="TZA5" s="227"/>
      <c r="TZB5" s="227"/>
      <c r="TZC5" s="227"/>
      <c r="TZD5" s="227"/>
      <c r="TZE5" s="227"/>
      <c r="TZF5" s="227"/>
      <c r="TZG5" s="227"/>
      <c r="TZH5" s="227"/>
      <c r="TZI5" s="227"/>
      <c r="TZJ5" s="227"/>
      <c r="TZK5" s="227"/>
      <c r="TZL5" s="227"/>
      <c r="TZM5" s="227"/>
      <c r="TZN5" s="227"/>
      <c r="TZO5" s="227"/>
      <c r="TZP5" s="227"/>
      <c r="TZQ5" s="227"/>
      <c r="TZR5" s="227"/>
      <c r="TZS5" s="227"/>
      <c r="TZT5" s="227"/>
      <c r="TZU5" s="227"/>
      <c r="TZV5" s="227"/>
      <c r="TZW5" s="227"/>
      <c r="TZX5" s="227"/>
      <c r="TZY5" s="227"/>
      <c r="TZZ5" s="227"/>
      <c r="UAA5" s="227"/>
      <c r="UAB5" s="227"/>
      <c r="UAC5" s="227"/>
      <c r="UAD5" s="227"/>
      <c r="UAE5" s="227"/>
      <c r="UAF5" s="227"/>
      <c r="UAG5" s="227"/>
      <c r="UAH5" s="227"/>
      <c r="UAI5" s="227"/>
      <c r="UAJ5" s="227"/>
      <c r="UAK5" s="227"/>
      <c r="UAL5" s="227"/>
      <c r="UAM5" s="227"/>
      <c r="UAN5" s="227"/>
      <c r="UAO5" s="227"/>
      <c r="UAP5" s="227"/>
      <c r="UAQ5" s="227"/>
      <c r="UAR5" s="227"/>
      <c r="UAS5" s="227"/>
      <c r="UAT5" s="227"/>
      <c r="UAU5" s="227"/>
      <c r="UAV5" s="227"/>
      <c r="UAW5" s="227"/>
      <c r="UAX5" s="227"/>
      <c r="UAY5" s="227"/>
      <c r="UAZ5" s="227"/>
      <c r="UBA5" s="227"/>
      <c r="UBB5" s="227"/>
      <c r="UBC5" s="227"/>
      <c r="UBD5" s="227"/>
      <c r="UBE5" s="227"/>
      <c r="UBF5" s="227"/>
      <c r="UBG5" s="227"/>
      <c r="UBH5" s="227"/>
      <c r="UBI5" s="227"/>
      <c r="UBJ5" s="227"/>
      <c r="UBK5" s="227"/>
      <c r="UBL5" s="227"/>
      <c r="UBM5" s="227"/>
      <c r="UBN5" s="227"/>
      <c r="UBO5" s="227"/>
      <c r="UBP5" s="227"/>
      <c r="UBQ5" s="227"/>
      <c r="UBR5" s="227"/>
      <c r="UBS5" s="227"/>
      <c r="UBT5" s="227"/>
      <c r="UBU5" s="227"/>
      <c r="UBV5" s="227"/>
      <c r="UBW5" s="227"/>
      <c r="UBX5" s="227"/>
      <c r="UBY5" s="227"/>
      <c r="UBZ5" s="227"/>
      <c r="UCA5" s="227"/>
      <c r="UCB5" s="227"/>
      <c r="UCC5" s="227"/>
      <c r="UCD5" s="227"/>
      <c r="UCE5" s="227"/>
      <c r="UCF5" s="227"/>
      <c r="UCG5" s="227"/>
      <c r="UCH5" s="227"/>
      <c r="UCI5" s="227"/>
      <c r="UCJ5" s="227"/>
      <c r="UCK5" s="227"/>
      <c r="UCL5" s="227"/>
      <c r="UCM5" s="227"/>
      <c r="UCN5" s="227"/>
      <c r="UCO5" s="227"/>
      <c r="UCP5" s="227"/>
      <c r="UCQ5" s="227"/>
      <c r="UCR5" s="227"/>
      <c r="UCS5" s="227"/>
      <c r="UCT5" s="227"/>
      <c r="UCU5" s="227"/>
      <c r="UCV5" s="227"/>
      <c r="UCW5" s="227"/>
      <c r="UCX5" s="227"/>
      <c r="UCY5" s="227"/>
      <c r="UCZ5" s="227"/>
      <c r="UDA5" s="227"/>
      <c r="UDB5" s="227"/>
      <c r="UDC5" s="227"/>
      <c r="UDD5" s="227"/>
      <c r="UDE5" s="227"/>
      <c r="UDF5" s="227"/>
      <c r="UDG5" s="227"/>
      <c r="UDH5" s="227"/>
      <c r="UDI5" s="227"/>
      <c r="UDJ5" s="227"/>
      <c r="UDK5" s="227"/>
      <c r="UDL5" s="227"/>
      <c r="UDM5" s="227"/>
      <c r="UDN5" s="227"/>
      <c r="UDO5" s="227"/>
      <c r="UDP5" s="227"/>
      <c r="UDQ5" s="227"/>
      <c r="UDR5" s="227"/>
      <c r="UDS5" s="227"/>
      <c r="UDT5" s="227"/>
      <c r="UDU5" s="227"/>
      <c r="UDV5" s="227"/>
      <c r="UDW5" s="227"/>
      <c r="UDX5" s="227"/>
      <c r="UDY5" s="227"/>
      <c r="UDZ5" s="227"/>
      <c r="UEA5" s="227"/>
      <c r="UEB5" s="227"/>
      <c r="UEC5" s="227"/>
      <c r="UED5" s="227"/>
      <c r="UEE5" s="227"/>
      <c r="UEF5" s="227"/>
      <c r="UEG5" s="227"/>
      <c r="UEH5" s="227"/>
      <c r="UEI5" s="227"/>
      <c r="UEJ5" s="227"/>
      <c r="UEK5" s="227"/>
      <c r="UEL5" s="227"/>
      <c r="UEM5" s="227"/>
      <c r="UEN5" s="227"/>
      <c r="UEO5" s="227"/>
      <c r="UEP5" s="227"/>
      <c r="UEQ5" s="227"/>
      <c r="UER5" s="227"/>
      <c r="UES5" s="227"/>
      <c r="UET5" s="227"/>
      <c r="UEU5" s="227"/>
      <c r="UEV5" s="227"/>
      <c r="UEW5" s="227"/>
      <c r="UEX5" s="227"/>
      <c r="UEY5" s="227"/>
      <c r="UEZ5" s="227"/>
      <c r="UFA5" s="227"/>
      <c r="UFB5" s="227"/>
      <c r="UFC5" s="227"/>
      <c r="UFD5" s="227"/>
      <c r="UFE5" s="227"/>
      <c r="UFF5" s="227"/>
      <c r="UFG5" s="227"/>
      <c r="UFH5" s="227"/>
      <c r="UFI5" s="227"/>
      <c r="UFJ5" s="227"/>
      <c r="UFK5" s="227"/>
      <c r="UFL5" s="227"/>
      <c r="UFM5" s="227"/>
      <c r="UFN5" s="227"/>
      <c r="UFO5" s="227"/>
      <c r="UFP5" s="227"/>
      <c r="UFQ5" s="227"/>
      <c r="UFR5" s="227"/>
      <c r="UFS5" s="227"/>
      <c r="UFT5" s="227"/>
      <c r="UFU5" s="227"/>
      <c r="UFV5" s="227"/>
      <c r="UFW5" s="227"/>
      <c r="UFX5" s="227"/>
      <c r="UFY5" s="227"/>
      <c r="UFZ5" s="227"/>
      <c r="UGA5" s="227"/>
      <c r="UGB5" s="227"/>
      <c r="UGC5" s="227"/>
      <c r="UGD5" s="227"/>
      <c r="UGE5" s="227"/>
      <c r="UGF5" s="227"/>
      <c r="UGG5" s="227"/>
      <c r="UGH5" s="227"/>
      <c r="UGI5" s="227"/>
      <c r="UGJ5" s="227"/>
      <c r="UGK5" s="227"/>
      <c r="UGL5" s="227"/>
      <c r="UGM5" s="227"/>
      <c r="UGN5" s="227"/>
      <c r="UGO5" s="227"/>
      <c r="UGP5" s="227"/>
      <c r="UGQ5" s="227"/>
      <c r="UGR5" s="227"/>
      <c r="UGS5" s="227"/>
      <c r="UGT5" s="227"/>
      <c r="UGU5" s="227"/>
      <c r="UGV5" s="227"/>
      <c r="UGW5" s="227"/>
      <c r="UGX5" s="227"/>
      <c r="UGY5" s="227"/>
      <c r="UGZ5" s="227"/>
      <c r="UHA5" s="227"/>
      <c r="UHB5" s="227"/>
      <c r="UHC5" s="227"/>
      <c r="UHD5" s="227"/>
      <c r="UHE5" s="227"/>
      <c r="UHF5" s="227"/>
      <c r="UHG5" s="227"/>
      <c r="UHH5" s="227"/>
      <c r="UHI5" s="227"/>
      <c r="UHJ5" s="227"/>
      <c r="UHK5" s="227"/>
      <c r="UHL5" s="227"/>
      <c r="UHM5" s="227"/>
      <c r="UHN5" s="227"/>
      <c r="UHO5" s="227"/>
      <c r="UHP5" s="227"/>
      <c r="UHQ5" s="227"/>
      <c r="UHR5" s="227"/>
      <c r="UHS5" s="227"/>
      <c r="UHT5" s="227"/>
      <c r="UHU5" s="227"/>
      <c r="UHV5" s="227"/>
      <c r="UHW5" s="227"/>
      <c r="UHX5" s="227"/>
      <c r="UHY5" s="227"/>
      <c r="UHZ5" s="227"/>
      <c r="UIA5" s="227"/>
      <c r="UIB5" s="227"/>
      <c r="UIC5" s="227"/>
      <c r="UID5" s="227"/>
      <c r="UIE5" s="227"/>
      <c r="UIF5" s="227"/>
      <c r="UIG5" s="227"/>
      <c r="UIH5" s="227"/>
      <c r="UII5" s="227"/>
      <c r="UIJ5" s="227"/>
      <c r="UIK5" s="227"/>
      <c r="UIL5" s="227"/>
      <c r="UIM5" s="227"/>
      <c r="UIN5" s="227"/>
      <c r="UIO5" s="227"/>
      <c r="UIP5" s="227"/>
      <c r="UIQ5" s="227"/>
      <c r="UIR5" s="227"/>
      <c r="UIS5" s="227"/>
      <c r="UIT5" s="227"/>
      <c r="UIU5" s="227"/>
      <c r="UIV5" s="227"/>
      <c r="UIW5" s="227"/>
      <c r="UIX5" s="227"/>
      <c r="UIY5" s="227"/>
      <c r="UIZ5" s="227"/>
      <c r="UJA5" s="227"/>
      <c r="UJB5" s="227"/>
      <c r="UJC5" s="227"/>
      <c r="UJD5" s="227"/>
      <c r="UJE5" s="227"/>
      <c r="UJF5" s="227"/>
      <c r="UJG5" s="227"/>
      <c r="UJH5" s="227"/>
      <c r="UJI5" s="227"/>
      <c r="UJJ5" s="227"/>
      <c r="UJK5" s="227"/>
      <c r="UJL5" s="227"/>
      <c r="UJM5" s="227"/>
      <c r="UJN5" s="227"/>
      <c r="UJO5" s="227"/>
      <c r="UJP5" s="227"/>
      <c r="UJQ5" s="227"/>
      <c r="UJR5" s="227"/>
      <c r="UJS5" s="227"/>
      <c r="UJT5" s="227"/>
      <c r="UJU5" s="227"/>
      <c r="UJV5" s="227"/>
      <c r="UJW5" s="227"/>
      <c r="UJX5" s="227"/>
      <c r="UJY5" s="227"/>
      <c r="UJZ5" s="227"/>
      <c r="UKA5" s="227"/>
      <c r="UKB5" s="227"/>
      <c r="UKC5" s="227"/>
      <c r="UKD5" s="227"/>
      <c r="UKE5" s="227"/>
      <c r="UKF5" s="227"/>
      <c r="UKG5" s="227"/>
      <c r="UKH5" s="227"/>
      <c r="UKI5" s="227"/>
      <c r="UKJ5" s="227"/>
      <c r="UKK5" s="227"/>
      <c r="UKL5" s="227"/>
      <c r="UKM5" s="227"/>
      <c r="UKN5" s="227"/>
      <c r="UKO5" s="227"/>
      <c r="UKP5" s="227"/>
      <c r="UKQ5" s="227"/>
      <c r="UKR5" s="227"/>
      <c r="UKS5" s="227"/>
      <c r="UKT5" s="227"/>
      <c r="UKU5" s="227"/>
      <c r="UKV5" s="227"/>
      <c r="UKW5" s="227"/>
      <c r="UKX5" s="227"/>
      <c r="UKY5" s="227"/>
      <c r="UKZ5" s="227"/>
      <c r="ULA5" s="227"/>
      <c r="ULB5" s="227"/>
      <c r="ULC5" s="227"/>
      <c r="ULD5" s="227"/>
      <c r="ULE5" s="227"/>
      <c r="ULF5" s="227"/>
      <c r="ULG5" s="227"/>
      <c r="ULH5" s="227"/>
      <c r="ULI5" s="227"/>
      <c r="ULJ5" s="227"/>
      <c r="ULK5" s="227"/>
      <c r="ULL5" s="227"/>
      <c r="ULM5" s="227"/>
      <c r="ULN5" s="227"/>
      <c r="ULO5" s="227"/>
      <c r="ULP5" s="227"/>
      <c r="ULQ5" s="227"/>
      <c r="ULR5" s="227"/>
      <c r="ULS5" s="227"/>
      <c r="ULT5" s="227"/>
      <c r="ULU5" s="227"/>
      <c r="ULV5" s="227"/>
      <c r="ULW5" s="227"/>
      <c r="ULX5" s="227"/>
      <c r="ULY5" s="227"/>
      <c r="ULZ5" s="227"/>
      <c r="UMA5" s="227"/>
      <c r="UMB5" s="227"/>
      <c r="UMC5" s="227"/>
      <c r="UMD5" s="227"/>
      <c r="UME5" s="227"/>
      <c r="UMF5" s="227"/>
      <c r="UMG5" s="227"/>
      <c r="UMH5" s="227"/>
      <c r="UMI5" s="227"/>
      <c r="UMJ5" s="227"/>
      <c r="UMK5" s="227"/>
      <c r="UML5" s="227"/>
      <c r="UMM5" s="227"/>
      <c r="UMN5" s="227"/>
      <c r="UMO5" s="227"/>
      <c r="UMP5" s="227"/>
      <c r="UMQ5" s="227"/>
      <c r="UMR5" s="227"/>
      <c r="UMS5" s="227"/>
      <c r="UMT5" s="227"/>
      <c r="UMU5" s="227"/>
      <c r="UMV5" s="227"/>
      <c r="UMW5" s="227"/>
      <c r="UMX5" s="227"/>
      <c r="UMY5" s="227"/>
      <c r="UMZ5" s="227"/>
      <c r="UNA5" s="227"/>
      <c r="UNB5" s="227"/>
      <c r="UNC5" s="227"/>
      <c r="UND5" s="227"/>
      <c r="UNE5" s="227"/>
      <c r="UNF5" s="227"/>
      <c r="UNG5" s="227"/>
      <c r="UNH5" s="227"/>
      <c r="UNI5" s="227"/>
      <c r="UNJ5" s="227"/>
      <c r="UNK5" s="227"/>
      <c r="UNL5" s="227"/>
      <c r="UNM5" s="227"/>
      <c r="UNN5" s="227"/>
      <c r="UNO5" s="227"/>
      <c r="UNP5" s="227"/>
      <c r="UNQ5" s="227"/>
      <c r="UNR5" s="227"/>
      <c r="UNS5" s="227"/>
      <c r="UNT5" s="227"/>
      <c r="UNU5" s="227"/>
      <c r="UNV5" s="227"/>
      <c r="UNW5" s="227"/>
      <c r="UNX5" s="227"/>
      <c r="UNY5" s="227"/>
      <c r="UNZ5" s="227"/>
      <c r="UOA5" s="227"/>
      <c r="UOB5" s="227"/>
      <c r="UOC5" s="227"/>
      <c r="UOD5" s="227"/>
      <c r="UOE5" s="227"/>
      <c r="UOF5" s="227"/>
      <c r="UOG5" s="227"/>
      <c r="UOH5" s="227"/>
      <c r="UOI5" s="227"/>
      <c r="UOJ5" s="227"/>
      <c r="UOK5" s="227"/>
      <c r="UOL5" s="227"/>
      <c r="UOM5" s="227"/>
      <c r="UON5" s="227"/>
      <c r="UOO5" s="227"/>
      <c r="UOP5" s="227"/>
      <c r="UOQ5" s="227"/>
      <c r="UOR5" s="227"/>
      <c r="UOS5" s="227"/>
      <c r="UOT5" s="227"/>
      <c r="UOU5" s="227"/>
      <c r="UOV5" s="227"/>
      <c r="UOW5" s="227"/>
      <c r="UOX5" s="227"/>
      <c r="UOY5" s="227"/>
      <c r="UOZ5" s="227"/>
      <c r="UPA5" s="227"/>
      <c r="UPB5" s="227"/>
      <c r="UPC5" s="227"/>
      <c r="UPD5" s="227"/>
      <c r="UPE5" s="227"/>
      <c r="UPF5" s="227"/>
      <c r="UPG5" s="227"/>
      <c r="UPH5" s="227"/>
      <c r="UPI5" s="227"/>
      <c r="UPJ5" s="227"/>
      <c r="UPK5" s="227"/>
      <c r="UPL5" s="227"/>
      <c r="UPM5" s="227"/>
      <c r="UPN5" s="227"/>
      <c r="UPO5" s="227"/>
      <c r="UPP5" s="227"/>
      <c r="UPQ5" s="227"/>
      <c r="UPR5" s="227"/>
      <c r="UPS5" s="227"/>
      <c r="UPT5" s="227"/>
      <c r="UPU5" s="227"/>
      <c r="UPV5" s="227"/>
      <c r="UPW5" s="227"/>
      <c r="UPX5" s="227"/>
      <c r="UPY5" s="227"/>
      <c r="UPZ5" s="227"/>
      <c r="UQA5" s="227"/>
      <c r="UQB5" s="227"/>
      <c r="UQC5" s="227"/>
      <c r="UQD5" s="227"/>
      <c r="UQE5" s="227"/>
      <c r="UQF5" s="227"/>
      <c r="UQG5" s="227"/>
      <c r="UQH5" s="227"/>
      <c r="UQI5" s="227"/>
      <c r="UQJ5" s="227"/>
      <c r="UQK5" s="227"/>
      <c r="UQL5" s="227"/>
      <c r="UQM5" s="227"/>
      <c r="UQN5" s="227"/>
      <c r="UQO5" s="227"/>
      <c r="UQP5" s="227"/>
      <c r="UQQ5" s="227"/>
      <c r="UQR5" s="227"/>
      <c r="UQS5" s="227"/>
      <c r="UQT5" s="227"/>
      <c r="UQU5" s="227"/>
      <c r="UQV5" s="227"/>
      <c r="UQW5" s="227"/>
      <c r="UQX5" s="227"/>
      <c r="UQY5" s="227"/>
      <c r="UQZ5" s="227"/>
      <c r="URA5" s="227"/>
      <c r="URB5" s="227"/>
      <c r="URC5" s="227"/>
      <c r="URD5" s="227"/>
      <c r="URE5" s="227"/>
      <c r="URF5" s="227"/>
      <c r="URG5" s="227"/>
      <c r="URH5" s="227"/>
      <c r="URI5" s="227"/>
      <c r="URJ5" s="227"/>
      <c r="URK5" s="227"/>
      <c r="URL5" s="227"/>
      <c r="URM5" s="227"/>
      <c r="URN5" s="227"/>
      <c r="URO5" s="227"/>
      <c r="URP5" s="227"/>
      <c r="URQ5" s="227"/>
      <c r="URR5" s="227"/>
      <c r="URS5" s="227"/>
      <c r="URT5" s="227"/>
      <c r="URU5" s="227"/>
      <c r="URV5" s="227"/>
      <c r="URW5" s="227"/>
      <c r="URX5" s="227"/>
      <c r="URY5" s="227"/>
      <c r="URZ5" s="227"/>
      <c r="USA5" s="227"/>
      <c r="USB5" s="227"/>
      <c r="USC5" s="227"/>
      <c r="USD5" s="227"/>
      <c r="USE5" s="227"/>
      <c r="USF5" s="227"/>
      <c r="USG5" s="227"/>
      <c r="USH5" s="227"/>
      <c r="USI5" s="227"/>
      <c r="USJ5" s="227"/>
      <c r="USK5" s="227"/>
      <c r="USL5" s="227"/>
      <c r="USM5" s="227"/>
      <c r="USN5" s="227"/>
      <c r="USO5" s="227"/>
      <c r="USP5" s="227"/>
      <c r="USQ5" s="227"/>
      <c r="USR5" s="227"/>
      <c r="USS5" s="227"/>
      <c r="UST5" s="227"/>
      <c r="USU5" s="227"/>
      <c r="USV5" s="227"/>
      <c r="USW5" s="227"/>
      <c r="USX5" s="227"/>
      <c r="USY5" s="227"/>
      <c r="USZ5" s="227"/>
      <c r="UTA5" s="227"/>
      <c r="UTB5" s="227"/>
      <c r="UTC5" s="227"/>
      <c r="UTD5" s="227"/>
      <c r="UTE5" s="227"/>
      <c r="UTF5" s="227"/>
      <c r="UTG5" s="227"/>
      <c r="UTH5" s="227"/>
      <c r="UTI5" s="227"/>
      <c r="UTJ5" s="227"/>
      <c r="UTK5" s="227"/>
      <c r="UTL5" s="227"/>
      <c r="UTM5" s="227"/>
      <c r="UTN5" s="227"/>
      <c r="UTO5" s="227"/>
      <c r="UTP5" s="227"/>
      <c r="UTQ5" s="227"/>
      <c r="UTR5" s="227"/>
      <c r="UTS5" s="227"/>
      <c r="UTT5" s="227"/>
      <c r="UTU5" s="227"/>
      <c r="UTV5" s="227"/>
      <c r="UTW5" s="227"/>
      <c r="UTX5" s="227"/>
      <c r="UTY5" s="227"/>
      <c r="UTZ5" s="227"/>
      <c r="UUA5" s="227"/>
      <c r="UUB5" s="227"/>
      <c r="UUC5" s="227"/>
      <c r="UUD5" s="227"/>
      <c r="UUE5" s="227"/>
      <c r="UUF5" s="227"/>
      <c r="UUG5" s="227"/>
      <c r="UUH5" s="227"/>
      <c r="UUI5" s="227"/>
      <c r="UUJ5" s="227"/>
      <c r="UUK5" s="227"/>
      <c r="UUL5" s="227"/>
      <c r="UUM5" s="227"/>
      <c r="UUN5" s="227"/>
      <c r="UUO5" s="227"/>
      <c r="UUP5" s="227"/>
      <c r="UUQ5" s="227"/>
      <c r="UUR5" s="227"/>
      <c r="UUS5" s="227"/>
      <c r="UUT5" s="227"/>
      <c r="UUU5" s="227"/>
      <c r="UUV5" s="227"/>
      <c r="UUW5" s="227"/>
      <c r="UUX5" s="227"/>
      <c r="UUY5" s="227"/>
      <c r="UUZ5" s="227"/>
      <c r="UVA5" s="227"/>
      <c r="UVB5" s="227"/>
      <c r="UVC5" s="227"/>
      <c r="UVD5" s="227"/>
      <c r="UVE5" s="227"/>
      <c r="UVF5" s="227"/>
      <c r="UVG5" s="227"/>
      <c r="UVH5" s="227"/>
      <c r="UVI5" s="227"/>
      <c r="UVJ5" s="227"/>
      <c r="UVK5" s="227"/>
      <c r="UVL5" s="227"/>
      <c r="UVM5" s="227"/>
      <c r="UVN5" s="227"/>
      <c r="UVO5" s="227"/>
      <c r="UVP5" s="227"/>
      <c r="UVQ5" s="227"/>
      <c r="UVR5" s="227"/>
      <c r="UVS5" s="227"/>
      <c r="UVT5" s="227"/>
      <c r="UVU5" s="227"/>
      <c r="UVV5" s="227"/>
      <c r="UVW5" s="227"/>
      <c r="UVX5" s="227"/>
      <c r="UVY5" s="227"/>
      <c r="UVZ5" s="227"/>
      <c r="UWA5" s="227"/>
      <c r="UWB5" s="227"/>
      <c r="UWC5" s="227"/>
      <c r="UWD5" s="227"/>
      <c r="UWE5" s="227"/>
      <c r="UWF5" s="227"/>
      <c r="UWG5" s="227"/>
      <c r="UWH5" s="227"/>
      <c r="UWI5" s="227"/>
      <c r="UWJ5" s="227"/>
      <c r="UWK5" s="227"/>
      <c r="UWL5" s="227"/>
      <c r="UWM5" s="227"/>
      <c r="UWN5" s="227"/>
      <c r="UWO5" s="227"/>
      <c r="UWP5" s="227"/>
      <c r="UWQ5" s="227"/>
      <c r="UWR5" s="227"/>
      <c r="UWS5" s="227"/>
      <c r="UWT5" s="227"/>
      <c r="UWU5" s="227"/>
      <c r="UWV5" s="227"/>
      <c r="UWW5" s="227"/>
      <c r="UWX5" s="227"/>
      <c r="UWY5" s="227"/>
      <c r="UWZ5" s="227"/>
      <c r="UXA5" s="227"/>
      <c r="UXB5" s="227"/>
      <c r="UXC5" s="227"/>
      <c r="UXD5" s="227"/>
      <c r="UXE5" s="227"/>
      <c r="UXF5" s="227"/>
      <c r="UXG5" s="227"/>
      <c r="UXH5" s="227"/>
      <c r="UXI5" s="227"/>
      <c r="UXJ5" s="227"/>
      <c r="UXK5" s="227"/>
      <c r="UXL5" s="227"/>
      <c r="UXM5" s="227"/>
      <c r="UXN5" s="227"/>
      <c r="UXO5" s="227"/>
      <c r="UXP5" s="227"/>
      <c r="UXQ5" s="227"/>
      <c r="UXR5" s="227"/>
      <c r="UXS5" s="227"/>
      <c r="UXT5" s="227"/>
      <c r="UXU5" s="227"/>
      <c r="UXV5" s="227"/>
      <c r="UXW5" s="227"/>
      <c r="UXX5" s="227"/>
      <c r="UXY5" s="227"/>
      <c r="UXZ5" s="227"/>
      <c r="UYA5" s="227"/>
      <c r="UYB5" s="227"/>
      <c r="UYC5" s="227"/>
      <c r="UYD5" s="227"/>
      <c r="UYE5" s="227"/>
      <c r="UYF5" s="227"/>
      <c r="UYG5" s="227"/>
      <c r="UYH5" s="227"/>
      <c r="UYI5" s="227"/>
      <c r="UYJ5" s="227"/>
      <c r="UYK5" s="227"/>
      <c r="UYL5" s="227"/>
      <c r="UYM5" s="227"/>
      <c r="UYN5" s="227"/>
      <c r="UYO5" s="227"/>
      <c r="UYP5" s="227"/>
      <c r="UYQ5" s="227"/>
      <c r="UYR5" s="227"/>
      <c r="UYS5" s="227"/>
      <c r="UYT5" s="227"/>
      <c r="UYU5" s="227"/>
      <c r="UYV5" s="227"/>
      <c r="UYW5" s="227"/>
      <c r="UYX5" s="227"/>
      <c r="UYY5" s="227"/>
      <c r="UYZ5" s="227"/>
      <c r="UZA5" s="227"/>
      <c r="UZB5" s="227"/>
      <c r="UZC5" s="227"/>
      <c r="UZD5" s="227"/>
      <c r="UZE5" s="227"/>
      <c r="UZF5" s="227"/>
      <c r="UZG5" s="227"/>
      <c r="UZH5" s="227"/>
      <c r="UZI5" s="227"/>
      <c r="UZJ5" s="227"/>
      <c r="UZK5" s="227"/>
      <c r="UZL5" s="227"/>
      <c r="UZM5" s="227"/>
      <c r="UZN5" s="227"/>
      <c r="UZO5" s="227"/>
      <c r="UZP5" s="227"/>
      <c r="UZQ5" s="227"/>
      <c r="UZR5" s="227"/>
      <c r="UZS5" s="227"/>
      <c r="UZT5" s="227"/>
      <c r="UZU5" s="227"/>
      <c r="UZV5" s="227"/>
      <c r="UZW5" s="227"/>
      <c r="UZX5" s="227"/>
      <c r="UZY5" s="227"/>
      <c r="UZZ5" s="227"/>
      <c r="VAA5" s="227"/>
      <c r="VAB5" s="227"/>
      <c r="VAC5" s="227"/>
      <c r="VAD5" s="227"/>
      <c r="VAE5" s="227"/>
      <c r="VAF5" s="227"/>
      <c r="VAG5" s="227"/>
      <c r="VAH5" s="227"/>
      <c r="VAI5" s="227"/>
      <c r="VAJ5" s="227"/>
      <c r="VAK5" s="227"/>
      <c r="VAL5" s="227"/>
      <c r="VAM5" s="227"/>
      <c r="VAN5" s="227"/>
      <c r="VAO5" s="227"/>
      <c r="VAP5" s="227"/>
      <c r="VAQ5" s="227"/>
      <c r="VAR5" s="227"/>
      <c r="VAS5" s="227"/>
      <c r="VAT5" s="227"/>
      <c r="VAU5" s="227"/>
      <c r="VAV5" s="227"/>
      <c r="VAW5" s="227"/>
      <c r="VAX5" s="227"/>
      <c r="VAY5" s="227"/>
      <c r="VAZ5" s="227"/>
      <c r="VBA5" s="227"/>
      <c r="VBB5" s="227"/>
      <c r="VBC5" s="227"/>
      <c r="VBD5" s="227"/>
      <c r="VBE5" s="227"/>
      <c r="VBF5" s="227"/>
      <c r="VBG5" s="227"/>
      <c r="VBH5" s="227"/>
      <c r="VBI5" s="227"/>
      <c r="VBJ5" s="227"/>
      <c r="VBK5" s="227"/>
      <c r="VBL5" s="227"/>
      <c r="VBM5" s="227"/>
      <c r="VBN5" s="227"/>
      <c r="VBO5" s="227"/>
      <c r="VBP5" s="227"/>
      <c r="VBQ5" s="227"/>
      <c r="VBR5" s="227"/>
      <c r="VBS5" s="227"/>
      <c r="VBT5" s="227"/>
      <c r="VBU5" s="227"/>
      <c r="VBV5" s="227"/>
      <c r="VBW5" s="227"/>
      <c r="VBX5" s="227"/>
      <c r="VBY5" s="227"/>
      <c r="VBZ5" s="227"/>
      <c r="VCA5" s="227"/>
      <c r="VCB5" s="227"/>
      <c r="VCC5" s="227"/>
      <c r="VCD5" s="227"/>
      <c r="VCE5" s="227"/>
      <c r="VCF5" s="227"/>
      <c r="VCG5" s="227"/>
      <c r="VCH5" s="227"/>
      <c r="VCI5" s="227"/>
      <c r="VCJ5" s="227"/>
      <c r="VCK5" s="227"/>
      <c r="VCL5" s="227"/>
      <c r="VCM5" s="227"/>
      <c r="VCN5" s="227"/>
      <c r="VCO5" s="227"/>
      <c r="VCP5" s="227"/>
      <c r="VCQ5" s="227"/>
      <c r="VCR5" s="227"/>
      <c r="VCS5" s="227"/>
      <c r="VCT5" s="227"/>
      <c r="VCU5" s="227"/>
      <c r="VCV5" s="227"/>
      <c r="VCW5" s="227"/>
      <c r="VCX5" s="227"/>
      <c r="VCY5" s="227"/>
      <c r="VCZ5" s="227"/>
      <c r="VDA5" s="227"/>
      <c r="VDB5" s="227"/>
      <c r="VDC5" s="227"/>
      <c r="VDD5" s="227"/>
      <c r="VDE5" s="227"/>
      <c r="VDF5" s="227"/>
      <c r="VDG5" s="227"/>
      <c r="VDH5" s="227"/>
      <c r="VDI5" s="227"/>
      <c r="VDJ5" s="227"/>
      <c r="VDK5" s="227"/>
      <c r="VDL5" s="227"/>
      <c r="VDM5" s="227"/>
      <c r="VDN5" s="227"/>
      <c r="VDO5" s="227"/>
      <c r="VDP5" s="227"/>
      <c r="VDQ5" s="227"/>
      <c r="VDR5" s="227"/>
      <c r="VDS5" s="227"/>
      <c r="VDT5" s="227"/>
      <c r="VDU5" s="227"/>
      <c r="VDV5" s="227"/>
      <c r="VDW5" s="227"/>
      <c r="VDX5" s="227"/>
      <c r="VDY5" s="227"/>
      <c r="VDZ5" s="227"/>
      <c r="VEA5" s="227"/>
      <c r="VEB5" s="227"/>
      <c r="VEC5" s="227"/>
      <c r="VED5" s="227"/>
      <c r="VEE5" s="227"/>
      <c r="VEF5" s="227"/>
      <c r="VEG5" s="227"/>
      <c r="VEH5" s="227"/>
      <c r="VEI5" s="227"/>
      <c r="VEJ5" s="227"/>
      <c r="VEK5" s="227"/>
      <c r="VEL5" s="227"/>
      <c r="VEM5" s="227"/>
      <c r="VEN5" s="227"/>
      <c r="VEO5" s="227"/>
      <c r="VEP5" s="227"/>
      <c r="VEQ5" s="227"/>
      <c r="VER5" s="227"/>
      <c r="VES5" s="227"/>
      <c r="VET5" s="227"/>
      <c r="VEU5" s="227"/>
      <c r="VEV5" s="227"/>
      <c r="VEW5" s="227"/>
      <c r="VEX5" s="227"/>
      <c r="VEY5" s="227"/>
      <c r="VEZ5" s="227"/>
      <c r="VFA5" s="227"/>
      <c r="VFB5" s="227"/>
      <c r="VFC5" s="227"/>
      <c r="VFD5" s="227"/>
      <c r="VFE5" s="227"/>
      <c r="VFF5" s="227"/>
      <c r="VFG5" s="227"/>
      <c r="VFH5" s="227"/>
      <c r="VFI5" s="227"/>
      <c r="VFJ5" s="227"/>
      <c r="VFK5" s="227"/>
      <c r="VFL5" s="227"/>
      <c r="VFM5" s="227"/>
      <c r="VFN5" s="227"/>
      <c r="VFO5" s="227"/>
      <c r="VFP5" s="227"/>
      <c r="VFQ5" s="227"/>
      <c r="VFR5" s="227"/>
      <c r="VFS5" s="227"/>
      <c r="VFT5" s="227"/>
      <c r="VFU5" s="227"/>
      <c r="VFV5" s="227"/>
      <c r="VFW5" s="227"/>
      <c r="VFX5" s="227"/>
      <c r="VFY5" s="227"/>
      <c r="VFZ5" s="227"/>
      <c r="VGA5" s="227"/>
      <c r="VGB5" s="227"/>
      <c r="VGC5" s="227"/>
      <c r="VGD5" s="227"/>
      <c r="VGE5" s="227"/>
      <c r="VGF5" s="227"/>
      <c r="VGG5" s="227"/>
      <c r="VGH5" s="227"/>
      <c r="VGI5" s="227"/>
      <c r="VGJ5" s="227"/>
      <c r="VGK5" s="227"/>
      <c r="VGL5" s="227"/>
      <c r="VGM5" s="227"/>
      <c r="VGN5" s="227"/>
      <c r="VGO5" s="227"/>
      <c r="VGP5" s="227"/>
      <c r="VGQ5" s="227"/>
      <c r="VGR5" s="227"/>
      <c r="VGS5" s="227"/>
      <c r="VGT5" s="227"/>
      <c r="VGU5" s="227"/>
      <c r="VGV5" s="227"/>
      <c r="VGW5" s="227"/>
      <c r="VGX5" s="227"/>
      <c r="VGY5" s="227"/>
      <c r="VGZ5" s="227"/>
      <c r="VHA5" s="227"/>
      <c r="VHB5" s="227"/>
      <c r="VHC5" s="227"/>
      <c r="VHD5" s="227"/>
      <c r="VHE5" s="227"/>
      <c r="VHF5" s="227"/>
      <c r="VHG5" s="227"/>
      <c r="VHH5" s="227"/>
      <c r="VHI5" s="227"/>
      <c r="VHJ5" s="227"/>
      <c r="VHK5" s="227"/>
      <c r="VHL5" s="227"/>
      <c r="VHM5" s="227"/>
      <c r="VHN5" s="227"/>
      <c r="VHO5" s="227"/>
      <c r="VHP5" s="227"/>
      <c r="VHQ5" s="227"/>
      <c r="VHR5" s="227"/>
      <c r="VHS5" s="227"/>
      <c r="VHT5" s="227"/>
      <c r="VHU5" s="227"/>
      <c r="VHV5" s="227"/>
      <c r="VHW5" s="227"/>
      <c r="VHX5" s="227"/>
      <c r="VHY5" s="227"/>
      <c r="VHZ5" s="227"/>
      <c r="VIA5" s="227"/>
      <c r="VIB5" s="227"/>
      <c r="VIC5" s="227"/>
      <c r="VID5" s="227"/>
      <c r="VIE5" s="227"/>
      <c r="VIF5" s="227"/>
      <c r="VIG5" s="227"/>
      <c r="VIH5" s="227"/>
      <c r="VII5" s="227"/>
      <c r="VIJ5" s="227"/>
      <c r="VIK5" s="227"/>
      <c r="VIL5" s="227"/>
      <c r="VIM5" s="227"/>
      <c r="VIN5" s="227"/>
      <c r="VIO5" s="227"/>
      <c r="VIP5" s="227"/>
      <c r="VIQ5" s="227"/>
      <c r="VIR5" s="227"/>
      <c r="VIS5" s="227"/>
      <c r="VIT5" s="227"/>
      <c r="VIU5" s="227"/>
      <c r="VIV5" s="227"/>
      <c r="VIW5" s="227"/>
      <c r="VIX5" s="227"/>
      <c r="VIY5" s="227"/>
      <c r="VIZ5" s="227"/>
      <c r="VJA5" s="227"/>
      <c r="VJB5" s="227"/>
      <c r="VJC5" s="227"/>
      <c r="VJD5" s="227"/>
      <c r="VJE5" s="227"/>
      <c r="VJF5" s="227"/>
      <c r="VJG5" s="227"/>
      <c r="VJH5" s="227"/>
      <c r="VJI5" s="227"/>
      <c r="VJJ5" s="227"/>
      <c r="VJK5" s="227"/>
      <c r="VJL5" s="227"/>
      <c r="VJM5" s="227"/>
      <c r="VJN5" s="227"/>
      <c r="VJO5" s="227"/>
      <c r="VJP5" s="227"/>
      <c r="VJQ5" s="227"/>
      <c r="VJR5" s="227"/>
      <c r="VJS5" s="227"/>
      <c r="VJT5" s="227"/>
      <c r="VJU5" s="227"/>
      <c r="VJV5" s="227"/>
      <c r="VJW5" s="227"/>
      <c r="VJX5" s="227"/>
      <c r="VJY5" s="227"/>
      <c r="VJZ5" s="227"/>
      <c r="VKA5" s="227"/>
      <c r="VKB5" s="227"/>
      <c r="VKC5" s="227"/>
      <c r="VKD5" s="227"/>
      <c r="VKE5" s="227"/>
      <c r="VKF5" s="227"/>
      <c r="VKG5" s="227"/>
      <c r="VKH5" s="227"/>
      <c r="VKI5" s="227"/>
      <c r="VKJ5" s="227"/>
      <c r="VKK5" s="227"/>
      <c r="VKL5" s="227"/>
      <c r="VKM5" s="227"/>
      <c r="VKN5" s="227"/>
      <c r="VKO5" s="227"/>
      <c r="VKP5" s="227"/>
      <c r="VKQ5" s="227"/>
      <c r="VKR5" s="227"/>
      <c r="VKS5" s="227"/>
      <c r="VKT5" s="227"/>
      <c r="VKU5" s="227"/>
      <c r="VKV5" s="227"/>
      <c r="VKW5" s="227"/>
      <c r="VKX5" s="227"/>
      <c r="VKY5" s="227"/>
      <c r="VKZ5" s="227"/>
      <c r="VLA5" s="227"/>
      <c r="VLB5" s="227"/>
      <c r="VLC5" s="227"/>
      <c r="VLD5" s="227"/>
      <c r="VLE5" s="227"/>
      <c r="VLF5" s="227"/>
      <c r="VLG5" s="227"/>
      <c r="VLH5" s="227"/>
      <c r="VLI5" s="227"/>
      <c r="VLJ5" s="227"/>
      <c r="VLK5" s="227"/>
      <c r="VLL5" s="227"/>
      <c r="VLM5" s="227"/>
      <c r="VLN5" s="227"/>
      <c r="VLO5" s="227"/>
      <c r="VLP5" s="227"/>
      <c r="VLQ5" s="227"/>
      <c r="VLR5" s="227"/>
      <c r="VLS5" s="227"/>
      <c r="VLT5" s="227"/>
      <c r="VLU5" s="227"/>
      <c r="VLV5" s="227"/>
      <c r="VLW5" s="227"/>
      <c r="VLX5" s="227"/>
      <c r="VLY5" s="227"/>
      <c r="VLZ5" s="227"/>
      <c r="VMA5" s="227"/>
      <c r="VMB5" s="227"/>
      <c r="VMC5" s="227"/>
      <c r="VMD5" s="227"/>
      <c r="VME5" s="227"/>
      <c r="VMF5" s="227"/>
      <c r="VMG5" s="227"/>
      <c r="VMH5" s="227"/>
      <c r="VMI5" s="227"/>
      <c r="VMJ5" s="227"/>
      <c r="VMK5" s="227"/>
      <c r="VML5" s="227"/>
      <c r="VMM5" s="227"/>
      <c r="VMN5" s="227"/>
      <c r="VMO5" s="227"/>
      <c r="VMP5" s="227"/>
      <c r="VMQ5" s="227"/>
      <c r="VMR5" s="227"/>
      <c r="VMS5" s="227"/>
      <c r="VMT5" s="227"/>
      <c r="VMU5" s="227"/>
      <c r="VMV5" s="227"/>
      <c r="VMW5" s="227"/>
      <c r="VMX5" s="227"/>
      <c r="VMY5" s="227"/>
      <c r="VMZ5" s="227"/>
      <c r="VNA5" s="227"/>
      <c r="VNB5" s="227"/>
      <c r="VNC5" s="227"/>
      <c r="VND5" s="227"/>
      <c r="VNE5" s="227"/>
      <c r="VNF5" s="227"/>
      <c r="VNG5" s="227"/>
      <c r="VNH5" s="227"/>
      <c r="VNI5" s="227"/>
      <c r="VNJ5" s="227"/>
      <c r="VNK5" s="227"/>
      <c r="VNL5" s="227"/>
      <c r="VNM5" s="227"/>
      <c r="VNN5" s="227"/>
      <c r="VNO5" s="227"/>
      <c r="VNP5" s="227"/>
      <c r="VNQ5" s="227"/>
      <c r="VNR5" s="227"/>
      <c r="VNS5" s="227"/>
      <c r="VNT5" s="227"/>
      <c r="VNU5" s="227"/>
      <c r="VNV5" s="227"/>
      <c r="VNW5" s="227"/>
      <c r="VNX5" s="227"/>
      <c r="VNY5" s="227"/>
      <c r="VNZ5" s="227"/>
      <c r="VOA5" s="227"/>
      <c r="VOB5" s="227"/>
      <c r="VOC5" s="227"/>
      <c r="VOD5" s="227"/>
      <c r="VOE5" s="227"/>
      <c r="VOF5" s="227"/>
      <c r="VOG5" s="227"/>
      <c r="VOH5" s="227"/>
      <c r="VOI5" s="227"/>
      <c r="VOJ5" s="227"/>
      <c r="VOK5" s="227"/>
      <c r="VOL5" s="227"/>
      <c r="VOM5" s="227"/>
      <c r="VON5" s="227"/>
      <c r="VOO5" s="227"/>
      <c r="VOP5" s="227"/>
      <c r="VOQ5" s="227"/>
      <c r="VOR5" s="227"/>
      <c r="VOS5" s="227"/>
      <c r="VOT5" s="227"/>
      <c r="VOU5" s="227"/>
      <c r="VOV5" s="227"/>
      <c r="VOW5" s="227"/>
      <c r="VOX5" s="227"/>
      <c r="VOY5" s="227"/>
      <c r="VOZ5" s="227"/>
      <c r="VPA5" s="227"/>
      <c r="VPB5" s="227"/>
      <c r="VPC5" s="227"/>
      <c r="VPD5" s="227"/>
      <c r="VPE5" s="227"/>
      <c r="VPF5" s="227"/>
      <c r="VPG5" s="227"/>
      <c r="VPH5" s="227"/>
      <c r="VPI5" s="227"/>
      <c r="VPJ5" s="227"/>
      <c r="VPK5" s="227"/>
      <c r="VPL5" s="227"/>
      <c r="VPM5" s="227"/>
      <c r="VPN5" s="227"/>
      <c r="VPO5" s="227"/>
      <c r="VPP5" s="227"/>
      <c r="VPQ5" s="227"/>
      <c r="VPR5" s="227"/>
      <c r="VPS5" s="227"/>
      <c r="VPT5" s="227"/>
      <c r="VPU5" s="227"/>
      <c r="VPV5" s="227"/>
      <c r="VPW5" s="227"/>
      <c r="VPX5" s="227"/>
      <c r="VPY5" s="227"/>
      <c r="VPZ5" s="227"/>
      <c r="VQA5" s="227"/>
      <c r="VQB5" s="227"/>
      <c r="VQC5" s="227"/>
      <c r="VQD5" s="227"/>
      <c r="VQE5" s="227"/>
      <c r="VQF5" s="227"/>
      <c r="VQG5" s="227"/>
      <c r="VQH5" s="227"/>
      <c r="VQI5" s="227"/>
      <c r="VQJ5" s="227"/>
      <c r="VQK5" s="227"/>
      <c r="VQL5" s="227"/>
      <c r="VQM5" s="227"/>
      <c r="VQN5" s="227"/>
      <c r="VQO5" s="227"/>
      <c r="VQP5" s="227"/>
      <c r="VQQ5" s="227"/>
      <c r="VQR5" s="227"/>
      <c r="VQS5" s="227"/>
      <c r="VQT5" s="227"/>
      <c r="VQU5" s="227"/>
      <c r="VQV5" s="227"/>
      <c r="VQW5" s="227"/>
      <c r="VQX5" s="227"/>
      <c r="VQY5" s="227"/>
      <c r="VQZ5" s="227"/>
      <c r="VRA5" s="227"/>
      <c r="VRB5" s="227"/>
      <c r="VRC5" s="227"/>
      <c r="VRD5" s="227"/>
      <c r="VRE5" s="227"/>
      <c r="VRF5" s="227"/>
      <c r="VRG5" s="227"/>
      <c r="VRH5" s="227"/>
      <c r="VRI5" s="227"/>
      <c r="VRJ5" s="227"/>
      <c r="VRK5" s="227"/>
      <c r="VRL5" s="227"/>
      <c r="VRM5" s="227"/>
      <c r="VRN5" s="227"/>
      <c r="VRO5" s="227"/>
      <c r="VRP5" s="227"/>
      <c r="VRQ5" s="227"/>
      <c r="VRR5" s="227"/>
      <c r="VRS5" s="227"/>
      <c r="VRT5" s="227"/>
      <c r="VRU5" s="227"/>
      <c r="VRV5" s="227"/>
      <c r="VRW5" s="227"/>
      <c r="VRX5" s="227"/>
      <c r="VRY5" s="227"/>
      <c r="VRZ5" s="227"/>
      <c r="VSA5" s="227"/>
      <c r="VSB5" s="227"/>
      <c r="VSC5" s="227"/>
      <c r="VSD5" s="227"/>
      <c r="VSE5" s="227"/>
      <c r="VSF5" s="227"/>
      <c r="VSG5" s="227"/>
      <c r="VSH5" s="227"/>
      <c r="VSI5" s="227"/>
      <c r="VSJ5" s="227"/>
      <c r="VSK5" s="227"/>
      <c r="VSL5" s="227"/>
      <c r="VSM5" s="227"/>
      <c r="VSN5" s="227"/>
      <c r="VSO5" s="227"/>
      <c r="VSP5" s="227"/>
      <c r="VSQ5" s="227"/>
      <c r="VSR5" s="227"/>
      <c r="VSS5" s="227"/>
      <c r="VST5" s="227"/>
      <c r="VSU5" s="227"/>
      <c r="VSV5" s="227"/>
      <c r="VSW5" s="227"/>
      <c r="VSX5" s="227"/>
      <c r="VSY5" s="227"/>
      <c r="VSZ5" s="227"/>
      <c r="VTA5" s="227"/>
      <c r="VTB5" s="227"/>
      <c r="VTC5" s="227"/>
      <c r="VTD5" s="227"/>
      <c r="VTE5" s="227"/>
      <c r="VTF5" s="227"/>
      <c r="VTG5" s="227"/>
      <c r="VTH5" s="227"/>
      <c r="VTI5" s="227"/>
      <c r="VTJ5" s="227"/>
      <c r="VTK5" s="227"/>
      <c r="VTL5" s="227"/>
      <c r="VTM5" s="227"/>
      <c r="VTN5" s="227"/>
      <c r="VTO5" s="227"/>
      <c r="VTP5" s="227"/>
      <c r="VTQ5" s="227"/>
      <c r="VTR5" s="227"/>
      <c r="VTS5" s="227"/>
      <c r="VTT5" s="227"/>
      <c r="VTU5" s="227"/>
      <c r="VTV5" s="227"/>
      <c r="VTW5" s="227"/>
      <c r="VTX5" s="227"/>
      <c r="VTY5" s="227"/>
      <c r="VTZ5" s="227"/>
      <c r="VUA5" s="227"/>
      <c r="VUB5" s="227"/>
      <c r="VUC5" s="227"/>
      <c r="VUD5" s="227"/>
      <c r="VUE5" s="227"/>
      <c r="VUF5" s="227"/>
      <c r="VUG5" s="227"/>
      <c r="VUH5" s="227"/>
      <c r="VUI5" s="227"/>
      <c r="VUJ5" s="227"/>
      <c r="VUK5" s="227"/>
      <c r="VUL5" s="227"/>
      <c r="VUM5" s="227"/>
      <c r="VUN5" s="227"/>
      <c r="VUO5" s="227"/>
      <c r="VUP5" s="227"/>
      <c r="VUQ5" s="227"/>
      <c r="VUR5" s="227"/>
      <c r="VUS5" s="227"/>
      <c r="VUT5" s="227"/>
      <c r="VUU5" s="227"/>
      <c r="VUV5" s="227"/>
      <c r="VUW5" s="227"/>
      <c r="VUX5" s="227"/>
      <c r="VUY5" s="227"/>
      <c r="VUZ5" s="227"/>
      <c r="VVA5" s="227"/>
      <c r="VVB5" s="227"/>
      <c r="VVC5" s="227"/>
      <c r="VVD5" s="227"/>
      <c r="VVE5" s="227"/>
      <c r="VVF5" s="227"/>
      <c r="VVG5" s="227"/>
      <c r="VVH5" s="227"/>
      <c r="VVI5" s="227"/>
      <c r="VVJ5" s="227"/>
      <c r="VVK5" s="227"/>
      <c r="VVL5" s="227"/>
      <c r="VVM5" s="227"/>
      <c r="VVN5" s="227"/>
      <c r="VVO5" s="227"/>
      <c r="VVP5" s="227"/>
      <c r="VVQ5" s="227"/>
      <c r="VVR5" s="227"/>
      <c r="VVS5" s="227"/>
      <c r="VVT5" s="227"/>
      <c r="VVU5" s="227"/>
      <c r="VVV5" s="227"/>
      <c r="VVW5" s="227"/>
      <c r="VVX5" s="227"/>
      <c r="VVY5" s="227"/>
      <c r="VVZ5" s="227"/>
      <c r="VWA5" s="227"/>
      <c r="VWB5" s="227"/>
      <c r="VWC5" s="227"/>
      <c r="VWD5" s="227"/>
      <c r="VWE5" s="227"/>
      <c r="VWF5" s="227"/>
      <c r="VWG5" s="227"/>
      <c r="VWH5" s="227"/>
      <c r="VWI5" s="227"/>
      <c r="VWJ5" s="227"/>
      <c r="VWK5" s="227"/>
      <c r="VWL5" s="227"/>
      <c r="VWM5" s="227"/>
      <c r="VWN5" s="227"/>
      <c r="VWO5" s="227"/>
      <c r="VWP5" s="227"/>
      <c r="VWQ5" s="227"/>
      <c r="VWR5" s="227"/>
      <c r="VWS5" s="227"/>
      <c r="VWT5" s="227"/>
      <c r="VWU5" s="227"/>
      <c r="VWV5" s="227"/>
      <c r="VWW5" s="227"/>
      <c r="VWX5" s="227"/>
      <c r="VWY5" s="227"/>
      <c r="VWZ5" s="227"/>
      <c r="VXA5" s="227"/>
      <c r="VXB5" s="227"/>
      <c r="VXC5" s="227"/>
      <c r="VXD5" s="227"/>
      <c r="VXE5" s="227"/>
      <c r="VXF5" s="227"/>
      <c r="VXG5" s="227"/>
      <c r="VXH5" s="227"/>
      <c r="VXI5" s="227"/>
      <c r="VXJ5" s="227"/>
      <c r="VXK5" s="227"/>
      <c r="VXL5" s="227"/>
      <c r="VXM5" s="227"/>
      <c r="VXN5" s="227"/>
      <c r="VXO5" s="227"/>
      <c r="VXP5" s="227"/>
      <c r="VXQ5" s="227"/>
      <c r="VXR5" s="227"/>
      <c r="VXS5" s="227"/>
      <c r="VXT5" s="227"/>
      <c r="VXU5" s="227"/>
      <c r="VXV5" s="227"/>
      <c r="VXW5" s="227"/>
      <c r="VXX5" s="227"/>
      <c r="VXY5" s="227"/>
      <c r="VXZ5" s="227"/>
      <c r="VYA5" s="227"/>
      <c r="VYB5" s="227"/>
      <c r="VYC5" s="227"/>
      <c r="VYD5" s="227"/>
      <c r="VYE5" s="227"/>
      <c r="VYF5" s="227"/>
      <c r="VYG5" s="227"/>
      <c r="VYH5" s="227"/>
      <c r="VYI5" s="227"/>
      <c r="VYJ5" s="227"/>
      <c r="VYK5" s="227"/>
      <c r="VYL5" s="227"/>
      <c r="VYM5" s="227"/>
      <c r="VYN5" s="227"/>
      <c r="VYO5" s="227"/>
      <c r="VYP5" s="227"/>
      <c r="VYQ5" s="227"/>
      <c r="VYR5" s="227"/>
      <c r="VYS5" s="227"/>
      <c r="VYT5" s="227"/>
      <c r="VYU5" s="227"/>
      <c r="VYV5" s="227"/>
      <c r="VYW5" s="227"/>
      <c r="VYX5" s="227"/>
      <c r="VYY5" s="227"/>
      <c r="VYZ5" s="227"/>
      <c r="VZA5" s="227"/>
      <c r="VZB5" s="227"/>
      <c r="VZC5" s="227"/>
      <c r="VZD5" s="227"/>
      <c r="VZE5" s="227"/>
      <c r="VZF5" s="227"/>
      <c r="VZG5" s="227"/>
      <c r="VZH5" s="227"/>
      <c r="VZI5" s="227"/>
      <c r="VZJ5" s="227"/>
      <c r="VZK5" s="227"/>
      <c r="VZL5" s="227"/>
      <c r="VZM5" s="227"/>
      <c r="VZN5" s="227"/>
      <c r="VZO5" s="227"/>
      <c r="VZP5" s="227"/>
      <c r="VZQ5" s="227"/>
      <c r="VZR5" s="227"/>
      <c r="VZS5" s="227"/>
      <c r="VZT5" s="227"/>
      <c r="VZU5" s="227"/>
      <c r="VZV5" s="227"/>
      <c r="VZW5" s="227"/>
      <c r="VZX5" s="227"/>
      <c r="VZY5" s="227"/>
      <c r="VZZ5" s="227"/>
      <c r="WAA5" s="227"/>
      <c r="WAB5" s="227"/>
      <c r="WAC5" s="227"/>
      <c r="WAD5" s="227"/>
      <c r="WAE5" s="227"/>
      <c r="WAF5" s="227"/>
      <c r="WAG5" s="227"/>
      <c r="WAH5" s="227"/>
      <c r="WAI5" s="227"/>
      <c r="WAJ5" s="227"/>
      <c r="WAK5" s="227"/>
      <c r="WAL5" s="227"/>
      <c r="WAM5" s="227"/>
      <c r="WAN5" s="227"/>
      <c r="WAO5" s="227"/>
      <c r="WAP5" s="227"/>
      <c r="WAQ5" s="227"/>
      <c r="WAR5" s="227"/>
      <c r="WAS5" s="227"/>
      <c r="WAT5" s="227"/>
      <c r="WAU5" s="227"/>
      <c r="WAV5" s="227"/>
      <c r="WAW5" s="227"/>
      <c r="WAX5" s="227"/>
      <c r="WAY5" s="227"/>
      <c r="WAZ5" s="227"/>
      <c r="WBA5" s="227"/>
      <c r="WBB5" s="227"/>
      <c r="WBC5" s="227"/>
      <c r="WBD5" s="227"/>
      <c r="WBE5" s="227"/>
      <c r="WBF5" s="227"/>
      <c r="WBG5" s="227"/>
      <c r="WBH5" s="227"/>
      <c r="WBI5" s="227"/>
      <c r="WBJ5" s="227"/>
      <c r="WBK5" s="227"/>
      <c r="WBL5" s="227"/>
      <c r="WBM5" s="227"/>
      <c r="WBN5" s="227"/>
      <c r="WBO5" s="227"/>
      <c r="WBP5" s="227"/>
      <c r="WBQ5" s="227"/>
      <c r="WBR5" s="227"/>
      <c r="WBS5" s="227"/>
      <c r="WBT5" s="227"/>
      <c r="WBU5" s="227"/>
      <c r="WBV5" s="227"/>
      <c r="WBW5" s="227"/>
      <c r="WBX5" s="227"/>
      <c r="WBY5" s="227"/>
      <c r="WBZ5" s="227"/>
      <c r="WCA5" s="227"/>
      <c r="WCB5" s="227"/>
      <c r="WCC5" s="227"/>
      <c r="WCD5" s="227"/>
      <c r="WCE5" s="227"/>
      <c r="WCF5" s="227"/>
      <c r="WCG5" s="227"/>
      <c r="WCH5" s="227"/>
      <c r="WCI5" s="227"/>
      <c r="WCJ5" s="227"/>
      <c r="WCK5" s="227"/>
      <c r="WCL5" s="227"/>
      <c r="WCM5" s="227"/>
      <c r="WCN5" s="227"/>
      <c r="WCO5" s="227"/>
      <c r="WCP5" s="227"/>
      <c r="WCQ5" s="227"/>
      <c r="WCR5" s="227"/>
      <c r="WCS5" s="227"/>
      <c r="WCT5" s="227"/>
      <c r="WCU5" s="227"/>
      <c r="WCV5" s="227"/>
      <c r="WCW5" s="227"/>
      <c r="WCX5" s="227"/>
      <c r="WCY5" s="227"/>
      <c r="WCZ5" s="227"/>
      <c r="WDA5" s="227"/>
      <c r="WDB5" s="227"/>
      <c r="WDC5" s="227"/>
      <c r="WDD5" s="227"/>
      <c r="WDE5" s="227"/>
      <c r="WDF5" s="227"/>
      <c r="WDG5" s="227"/>
      <c r="WDH5" s="227"/>
      <c r="WDI5" s="227"/>
      <c r="WDJ5" s="227"/>
      <c r="WDK5" s="227"/>
      <c r="WDL5" s="227"/>
      <c r="WDM5" s="227"/>
      <c r="WDN5" s="227"/>
      <c r="WDO5" s="227"/>
      <c r="WDP5" s="227"/>
      <c r="WDQ5" s="227"/>
      <c r="WDR5" s="227"/>
      <c r="WDS5" s="227"/>
      <c r="WDT5" s="227"/>
      <c r="WDU5" s="227"/>
      <c r="WDV5" s="227"/>
      <c r="WDW5" s="227"/>
      <c r="WDX5" s="227"/>
      <c r="WDY5" s="227"/>
      <c r="WDZ5" s="227"/>
      <c r="WEA5" s="227"/>
      <c r="WEB5" s="227"/>
      <c r="WEC5" s="227"/>
      <c r="WED5" s="227"/>
      <c r="WEE5" s="227"/>
      <c r="WEF5" s="227"/>
      <c r="WEG5" s="227"/>
      <c r="WEH5" s="227"/>
      <c r="WEI5" s="227"/>
      <c r="WEJ5" s="227"/>
      <c r="WEK5" s="227"/>
      <c r="WEL5" s="227"/>
      <c r="WEM5" s="227"/>
      <c r="WEN5" s="227"/>
      <c r="WEO5" s="227"/>
      <c r="WEP5" s="227"/>
      <c r="WEQ5" s="227"/>
      <c r="WER5" s="227"/>
      <c r="WES5" s="227"/>
      <c r="WET5" s="227"/>
      <c r="WEU5" s="227"/>
      <c r="WEV5" s="227"/>
      <c r="WEW5" s="227"/>
      <c r="WEX5" s="227"/>
      <c r="WEY5" s="227"/>
      <c r="WEZ5" s="227"/>
      <c r="WFA5" s="227"/>
      <c r="WFB5" s="227"/>
      <c r="WFC5" s="227"/>
      <c r="WFD5" s="227"/>
      <c r="WFE5" s="227"/>
      <c r="WFF5" s="227"/>
      <c r="WFG5" s="227"/>
      <c r="WFH5" s="227"/>
      <c r="WFI5" s="227"/>
      <c r="WFJ5" s="227"/>
      <c r="WFK5" s="227"/>
      <c r="WFL5" s="227"/>
      <c r="WFM5" s="227"/>
      <c r="WFN5" s="227"/>
      <c r="WFO5" s="227"/>
      <c r="WFP5" s="227"/>
      <c r="WFQ5" s="227"/>
      <c r="WFR5" s="227"/>
      <c r="WFS5" s="227"/>
      <c r="WFT5" s="227"/>
      <c r="WFU5" s="227"/>
      <c r="WFV5" s="227"/>
      <c r="WFW5" s="227"/>
      <c r="WFX5" s="227"/>
    </row>
    <row r="6" spans="1:15728" x14ac:dyDescent="0.2">
      <c r="A6" s="227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</row>
    <row r="7" spans="1:15728" s="4" customFormat="1" x14ac:dyDescent="0.2">
      <c r="A7" s="25" t="s">
        <v>2</v>
      </c>
      <c r="B7" s="128"/>
      <c r="C7" s="128"/>
      <c r="D7" s="25" t="s">
        <v>3</v>
      </c>
      <c r="E7" s="25" t="s">
        <v>3</v>
      </c>
      <c r="F7" s="25" t="s">
        <v>3</v>
      </c>
      <c r="G7" s="128"/>
      <c r="H7" s="128"/>
      <c r="I7" s="128"/>
      <c r="J7" s="128"/>
      <c r="K7" s="128"/>
      <c r="L7" s="128"/>
      <c r="M7" s="128"/>
      <c r="N7" s="128"/>
      <c r="O7" s="128"/>
    </row>
    <row r="8" spans="1:15728" s="4" customFormat="1" x14ac:dyDescent="0.2">
      <c r="A8" s="195" t="s">
        <v>4</v>
      </c>
      <c r="B8" s="241"/>
      <c r="C8" s="195" t="s">
        <v>5</v>
      </c>
      <c r="D8" s="195" t="s">
        <v>6</v>
      </c>
      <c r="E8" s="195" t="s">
        <v>7</v>
      </c>
      <c r="F8" s="195" t="s">
        <v>8</v>
      </c>
      <c r="G8" s="195"/>
      <c r="H8" s="195" t="s">
        <v>329</v>
      </c>
      <c r="I8" s="195" t="s">
        <v>330</v>
      </c>
      <c r="J8" s="195" t="s">
        <v>331</v>
      </c>
      <c r="K8" s="195" t="s">
        <v>332</v>
      </c>
      <c r="L8" s="195" t="s">
        <v>333</v>
      </c>
      <c r="M8" s="195" t="s">
        <v>334</v>
      </c>
      <c r="N8" s="195" t="s">
        <v>335</v>
      </c>
      <c r="O8" s="195" t="s">
        <v>336</v>
      </c>
    </row>
    <row r="9" spans="1:15728" s="4" customFormat="1" x14ac:dyDescent="0.2">
      <c r="B9" s="75" t="s">
        <v>9</v>
      </c>
      <c r="C9" s="75" t="s">
        <v>10</v>
      </c>
      <c r="D9" s="75" t="s">
        <v>337</v>
      </c>
      <c r="E9" s="75" t="s">
        <v>338</v>
      </c>
      <c r="F9" s="75" t="s">
        <v>339</v>
      </c>
      <c r="G9" s="75"/>
      <c r="H9" s="75" t="s">
        <v>340</v>
      </c>
      <c r="I9" s="75" t="s">
        <v>341</v>
      </c>
      <c r="J9" s="75" t="s">
        <v>342</v>
      </c>
      <c r="K9" s="75" t="s">
        <v>343</v>
      </c>
      <c r="L9" s="75" t="s">
        <v>344</v>
      </c>
      <c r="M9" s="75" t="s">
        <v>345</v>
      </c>
      <c r="N9" s="75" t="s">
        <v>346</v>
      </c>
      <c r="O9" s="75" t="s">
        <v>347</v>
      </c>
    </row>
    <row r="10" spans="1:15728" s="4" customFormat="1" x14ac:dyDescent="0.2">
      <c r="A10" s="75">
        <v>1</v>
      </c>
      <c r="B10" s="238" t="s">
        <v>348</v>
      </c>
      <c r="C10" s="75"/>
      <c r="D10" s="75"/>
      <c r="J10" s="75"/>
      <c r="K10" s="75"/>
      <c r="L10" s="75"/>
      <c r="M10" s="75"/>
      <c r="N10" s="75"/>
      <c r="O10" s="75"/>
    </row>
    <row r="11" spans="1:15728" s="4" customFormat="1" x14ac:dyDescent="0.2">
      <c r="A11" s="75">
        <f>A10+1</f>
        <v>2</v>
      </c>
      <c r="B11" s="4" t="s">
        <v>349</v>
      </c>
      <c r="C11" s="209" t="s">
        <v>469</v>
      </c>
      <c r="D11" s="136">
        <f>SUM(H11:I11)</f>
        <v>363968434.35868043</v>
      </c>
      <c r="E11" s="136">
        <f>SUM(J11:K11)</f>
        <v>115542872.56999999</v>
      </c>
      <c r="F11" s="136">
        <f>SUM(L11:O11)</f>
        <v>23083403.753333468</v>
      </c>
      <c r="G11" s="136"/>
      <c r="H11" s="135">
        <v>363968382.27624404</v>
      </c>
      <c r="I11" s="135">
        <v>52.082436363636361</v>
      </c>
      <c r="J11" s="135">
        <v>115517786.53999999</v>
      </c>
      <c r="K11" s="135">
        <v>25086.03</v>
      </c>
      <c r="L11" s="135">
        <v>16636904.087507829</v>
      </c>
      <c r="M11" s="135">
        <v>4384305.3758256389</v>
      </c>
      <c r="N11" s="135">
        <v>1991938.09</v>
      </c>
      <c r="O11" s="135">
        <v>70256.2</v>
      </c>
    </row>
    <row r="12" spans="1:15728" s="4" customFormat="1" x14ac:dyDescent="0.2">
      <c r="A12" s="75">
        <f t="shared" ref="A12:A32" si="0">A11+1</f>
        <v>3</v>
      </c>
      <c r="C12" s="75"/>
      <c r="D12" s="136"/>
      <c r="E12" s="136"/>
      <c r="F12" s="136"/>
      <c r="G12" s="136"/>
      <c r="H12" s="135"/>
      <c r="I12" s="135"/>
      <c r="J12" s="135"/>
      <c r="K12" s="135"/>
      <c r="L12" s="135"/>
      <c r="M12" s="135"/>
      <c r="N12" s="135"/>
      <c r="O12" s="135"/>
    </row>
    <row r="13" spans="1:15728" s="4" customFormat="1" x14ac:dyDescent="0.2">
      <c r="A13" s="75">
        <f>A12+1</f>
        <v>4</v>
      </c>
      <c r="B13" s="4" t="s">
        <v>351</v>
      </c>
      <c r="C13" s="75" t="str">
        <f>C11</f>
        <v>2019 GRC PLR filing (UE-190529), Exhibit JAP-13, Page 1</v>
      </c>
      <c r="D13" s="136">
        <f t="shared" ref="D13:D14" si="1">SUM(H13:I13)</f>
        <v>108303471.3886804</v>
      </c>
      <c r="E13" s="136">
        <f t="shared" ref="E13:E14" si="2">SUM(J13:K13)</f>
        <v>23448771.809999999</v>
      </c>
      <c r="F13" s="136">
        <f t="shared" ref="F13:F14" si="3">SUM(L13:O13)</f>
        <v>2739539.2499999995</v>
      </c>
      <c r="G13" s="136"/>
      <c r="H13" s="198">
        <v>108303454.27624403</v>
      </c>
      <c r="I13" s="198">
        <v>17.112436363636363</v>
      </c>
      <c r="J13" s="198">
        <v>23437486.57</v>
      </c>
      <c r="K13" s="198">
        <v>11285.24</v>
      </c>
      <c r="L13" s="198">
        <v>1811918.46</v>
      </c>
      <c r="M13" s="198">
        <v>521441.97</v>
      </c>
      <c r="N13" s="198">
        <v>396092.84</v>
      </c>
      <c r="O13" s="198">
        <v>10085.98</v>
      </c>
    </row>
    <row r="14" spans="1:15728" s="4" customFormat="1" x14ac:dyDescent="0.2">
      <c r="A14" s="75">
        <f t="shared" si="0"/>
        <v>5</v>
      </c>
      <c r="B14" s="4" t="s">
        <v>352</v>
      </c>
      <c r="C14" s="75" t="str">
        <f>C11</f>
        <v>2019 GRC PLR filing (UE-190529), Exhibit JAP-13, Page 1</v>
      </c>
      <c r="D14" s="136">
        <f t="shared" si="1"/>
        <v>0</v>
      </c>
      <c r="E14" s="136">
        <f t="shared" si="2"/>
        <v>0</v>
      </c>
      <c r="F14" s="136">
        <f t="shared" si="3"/>
        <v>2166419.6</v>
      </c>
      <c r="G14" s="136"/>
      <c r="H14" s="198">
        <v>0</v>
      </c>
      <c r="I14" s="198">
        <v>0</v>
      </c>
      <c r="J14" s="198">
        <v>0</v>
      </c>
      <c r="K14" s="198">
        <v>0</v>
      </c>
      <c r="L14" s="198">
        <v>1978410.44</v>
      </c>
      <c r="M14" s="198">
        <v>152711.62</v>
      </c>
      <c r="N14" s="198">
        <v>35297.54</v>
      </c>
      <c r="O14" s="198">
        <v>0</v>
      </c>
    </row>
    <row r="15" spans="1:15728" s="4" customFormat="1" x14ac:dyDescent="0.2">
      <c r="A15" s="75">
        <f t="shared" si="0"/>
        <v>6</v>
      </c>
      <c r="B15" s="4" t="s">
        <v>353</v>
      </c>
      <c r="C15" s="75" t="str">
        <f>"("&amp;A13&amp;") + ("&amp;A14&amp;")"</f>
        <v>(4) + (5)</v>
      </c>
      <c r="D15" s="243">
        <f>SUM(D13:D14)</f>
        <v>108303471.3886804</v>
      </c>
      <c r="E15" s="243">
        <f>SUM(E13:E14)</f>
        <v>23448771.809999999</v>
      </c>
      <c r="F15" s="243">
        <f>SUM(F13:F14)</f>
        <v>4905958.8499999996</v>
      </c>
      <c r="G15" s="136"/>
      <c r="H15" s="243">
        <f t="shared" ref="H15:O15" si="4">SUM(H13:H14)</f>
        <v>108303454.27624403</v>
      </c>
      <c r="I15" s="243">
        <f t="shared" si="4"/>
        <v>17.112436363636363</v>
      </c>
      <c r="J15" s="243">
        <f t="shared" si="4"/>
        <v>23437486.57</v>
      </c>
      <c r="K15" s="243">
        <f t="shared" si="4"/>
        <v>11285.24</v>
      </c>
      <c r="L15" s="243">
        <f t="shared" si="4"/>
        <v>3790328.9</v>
      </c>
      <c r="M15" s="243">
        <f t="shared" si="4"/>
        <v>674153.59</v>
      </c>
      <c r="N15" s="243">
        <f t="shared" si="4"/>
        <v>431390.38</v>
      </c>
      <c r="O15" s="243">
        <f t="shared" si="4"/>
        <v>10085.98</v>
      </c>
    </row>
    <row r="16" spans="1:15728" s="4" customFormat="1" x14ac:dyDescent="0.2">
      <c r="A16" s="75">
        <f t="shared" si="0"/>
        <v>7</v>
      </c>
      <c r="C16" s="75"/>
      <c r="D16" s="136"/>
      <c r="E16" s="136"/>
      <c r="F16" s="136"/>
      <c r="G16" s="242"/>
      <c r="H16" s="242"/>
      <c r="I16" s="242"/>
      <c r="J16" s="242"/>
      <c r="K16" s="242"/>
      <c r="L16" s="242"/>
      <c r="M16" s="242"/>
      <c r="N16" s="242"/>
      <c r="O16" s="242"/>
    </row>
    <row r="17" spans="1:15" s="4" customFormat="1" ht="12" thickBot="1" x14ac:dyDescent="0.25">
      <c r="A17" s="75">
        <f t="shared" si="0"/>
        <v>8</v>
      </c>
      <c r="B17" s="4" t="s">
        <v>354</v>
      </c>
      <c r="C17" s="75" t="str">
        <f>"("&amp;A11&amp;") - ("&amp;A15&amp;")"</f>
        <v>(2) - (6)</v>
      </c>
      <c r="D17" s="244">
        <f>D11-D15</f>
        <v>255664962.97000003</v>
      </c>
      <c r="E17" s="244">
        <f>E11-E15</f>
        <v>92094100.75999999</v>
      </c>
      <c r="F17" s="244">
        <f>F11-F15</f>
        <v>18177444.90333347</v>
      </c>
      <c r="G17" s="242"/>
      <c r="H17" s="244">
        <f t="shared" ref="H17:O17" si="5">H11-H15</f>
        <v>255664928</v>
      </c>
      <c r="I17" s="244">
        <f t="shared" si="5"/>
        <v>34.97</v>
      </c>
      <c r="J17" s="244">
        <f t="shared" si="5"/>
        <v>92080299.969999999</v>
      </c>
      <c r="K17" s="244">
        <f t="shared" si="5"/>
        <v>13800.789999999999</v>
      </c>
      <c r="L17" s="244">
        <f t="shared" si="5"/>
        <v>12846575.187507829</v>
      </c>
      <c r="M17" s="244">
        <f t="shared" si="5"/>
        <v>3710151.785825639</v>
      </c>
      <c r="N17" s="244">
        <f t="shared" si="5"/>
        <v>1560547.71</v>
      </c>
      <c r="O17" s="244">
        <f t="shared" si="5"/>
        <v>60170.22</v>
      </c>
    </row>
    <row r="18" spans="1:15" s="4" customFormat="1" ht="12" thickTop="1" x14ac:dyDescent="0.2">
      <c r="A18" s="75">
        <f t="shared" si="0"/>
        <v>9</v>
      </c>
      <c r="C18" s="75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</row>
    <row r="19" spans="1:15" s="4" customFormat="1" x14ac:dyDescent="0.2">
      <c r="A19" s="75">
        <f t="shared" si="0"/>
        <v>10</v>
      </c>
      <c r="B19" s="238" t="s">
        <v>355</v>
      </c>
      <c r="C19" s="75"/>
      <c r="D19" s="75"/>
      <c r="J19" s="75"/>
      <c r="K19" s="75"/>
      <c r="L19" s="75"/>
      <c r="M19" s="75"/>
      <c r="N19" s="75"/>
      <c r="O19" s="75"/>
    </row>
    <row r="20" spans="1:15" s="4" customFormat="1" x14ac:dyDescent="0.2">
      <c r="A20" s="75">
        <f t="shared" si="0"/>
        <v>11</v>
      </c>
      <c r="B20" s="4" t="s">
        <v>470</v>
      </c>
      <c r="C20" s="75" t="s">
        <v>451</v>
      </c>
      <c r="D20" s="136">
        <f t="shared" ref="D20" si="6">SUM(H20:I20)</f>
        <v>414352719.13292998</v>
      </c>
      <c r="E20" s="136">
        <f t="shared" ref="E20:E22" si="7">SUM(J20:K20)</f>
        <v>131574707.34621</v>
      </c>
      <c r="F20" s="136">
        <f t="shared" ref="F20:F22" si="8">SUM(L20:O20)</f>
        <v>24630199.560213991</v>
      </c>
      <c r="G20" s="136"/>
      <c r="H20" s="248">
        <v>414352719.13292998</v>
      </c>
      <c r="I20" s="248">
        <v>0</v>
      </c>
      <c r="J20" s="248">
        <v>131551781.96768001</v>
      </c>
      <c r="K20" s="248">
        <v>22925.378530000002</v>
      </c>
      <c r="L20" s="248">
        <v>18250223.81315</v>
      </c>
      <c r="M20" s="248">
        <v>5078826.0199999996</v>
      </c>
      <c r="N20" s="248">
        <v>1153018.4326548816</v>
      </c>
      <c r="O20" s="248">
        <v>148131.29440911271</v>
      </c>
    </row>
    <row r="21" spans="1:15" s="4" customFormat="1" x14ac:dyDescent="0.2">
      <c r="A21" s="75">
        <f t="shared" si="0"/>
        <v>12</v>
      </c>
      <c r="B21" s="4" t="s">
        <v>471</v>
      </c>
      <c r="C21" s="75" t="str">
        <f>C20</f>
        <v>Exhibit JDT-5, GAS RATE SPREAD DESIGN</v>
      </c>
      <c r="D21" s="242">
        <f t="shared" ref="D21:D22" si="9">SUM(H21:I21)</f>
        <v>-1081827.9136999999</v>
      </c>
      <c r="E21" s="242">
        <f t="shared" si="7"/>
        <v>-381865.83265</v>
      </c>
      <c r="F21" s="242">
        <f t="shared" si="8"/>
        <v>-71534.758140000005</v>
      </c>
      <c r="G21" s="242"/>
      <c r="H21" s="248">
        <v>-1081827.9136999999</v>
      </c>
      <c r="I21" s="248">
        <v>0</v>
      </c>
      <c r="J21" s="248">
        <v>-381811.82935999997</v>
      </c>
      <c r="K21" s="248">
        <v>-54.00329</v>
      </c>
      <c r="L21" s="248">
        <v>-50192.16375</v>
      </c>
      <c r="M21" s="248">
        <v>-19098.390749999999</v>
      </c>
      <c r="N21" s="248">
        <v>-2048.9364</v>
      </c>
      <c r="O21" s="248">
        <v>-195.26724000000002</v>
      </c>
    </row>
    <row r="22" spans="1:15" s="4" customFormat="1" x14ac:dyDescent="0.2">
      <c r="A22" s="75">
        <f t="shared" si="0"/>
        <v>13</v>
      </c>
      <c r="B22" s="4" t="s">
        <v>472</v>
      </c>
      <c r="C22" s="75" t="str">
        <f>C21</f>
        <v>Exhibit JDT-5, GAS RATE SPREAD DESIGN</v>
      </c>
      <c r="D22" s="245">
        <f t="shared" si="9"/>
        <v>30959369.41265</v>
      </c>
      <c r="E22" s="245">
        <f t="shared" si="7"/>
        <v>10923308.626949999</v>
      </c>
      <c r="F22" s="245">
        <f t="shared" si="8"/>
        <v>2048452.49541</v>
      </c>
      <c r="G22" s="245"/>
      <c r="H22" s="247">
        <v>30959369.41265</v>
      </c>
      <c r="I22" s="247">
        <v>0</v>
      </c>
      <c r="J22" s="247">
        <v>10921763.85768</v>
      </c>
      <c r="K22" s="247">
        <v>1544.76927</v>
      </c>
      <c r="L22" s="247">
        <v>1436834.3409499999</v>
      </c>
      <c r="M22" s="247">
        <v>546723.26587</v>
      </c>
      <c r="N22" s="247">
        <v>59248.410900000003</v>
      </c>
      <c r="O22" s="247">
        <v>5646.4776900000006</v>
      </c>
    </row>
    <row r="23" spans="1:15" s="4" customFormat="1" x14ac:dyDescent="0.2">
      <c r="A23" s="75">
        <f t="shared" si="0"/>
        <v>14</v>
      </c>
      <c r="B23" s="4" t="s">
        <v>349</v>
      </c>
      <c r="C23" s="75" t="str">
        <f>"("&amp;A20&amp;") +("&amp;A21&amp;") + ("&amp;A22&amp;")"</f>
        <v>(11) +(12) + (13)</v>
      </c>
      <c r="D23" s="136">
        <f>SUM(H23:I23)</f>
        <v>444230260.63187999</v>
      </c>
      <c r="E23" s="136">
        <f>SUM(J23:K23)</f>
        <v>142116150.14051002</v>
      </c>
      <c r="F23" s="136">
        <f>SUM(L23:O23)</f>
        <v>26607117.297483992</v>
      </c>
      <c r="G23" s="136"/>
      <c r="H23" s="242">
        <f t="shared" ref="H23:O23" si="10">SUM(H20:H22)</f>
        <v>444230260.63187999</v>
      </c>
      <c r="I23" s="242">
        <f t="shared" si="10"/>
        <v>0</v>
      </c>
      <c r="J23" s="242">
        <f t="shared" si="10"/>
        <v>142091733.99600002</v>
      </c>
      <c r="K23" s="242">
        <f t="shared" si="10"/>
        <v>24416.144510000002</v>
      </c>
      <c r="L23" s="242">
        <f t="shared" si="10"/>
        <v>19636865.990350001</v>
      </c>
      <c r="M23" s="242">
        <f t="shared" si="10"/>
        <v>5606450.8951199995</v>
      </c>
      <c r="N23" s="242">
        <f t="shared" si="10"/>
        <v>1210217.9071548816</v>
      </c>
      <c r="O23" s="242">
        <f t="shared" si="10"/>
        <v>153582.50485911273</v>
      </c>
    </row>
    <row r="24" spans="1:15" s="4" customFormat="1" x14ac:dyDescent="0.2">
      <c r="A24" s="75">
        <f t="shared" si="0"/>
        <v>15</v>
      </c>
      <c r="C24" s="75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</row>
    <row r="25" spans="1:15" s="4" customFormat="1" x14ac:dyDescent="0.2">
      <c r="A25" s="75">
        <f t="shared" si="0"/>
        <v>16</v>
      </c>
      <c r="B25" s="4" t="s">
        <v>351</v>
      </c>
      <c r="C25" s="75" t="str">
        <f>C20</f>
        <v>Exhibit JDT-5, GAS RATE SPREAD DESIGN</v>
      </c>
      <c r="D25" s="136">
        <f t="shared" ref="D25:D26" si="11">SUM(H25:I25)</f>
        <v>124085562.5</v>
      </c>
      <c r="E25" s="136">
        <f t="shared" ref="E25:E26" si="12">SUM(J25:K25)</f>
        <v>27617720.210000001</v>
      </c>
      <c r="F25" s="136">
        <f t="shared" ref="F25:F26" si="13">SUM(L25:O25)</f>
        <v>2692276.29</v>
      </c>
      <c r="G25" s="136"/>
      <c r="H25" s="32">
        <v>124085562.5</v>
      </c>
      <c r="I25" s="32">
        <v>0</v>
      </c>
      <c r="J25" s="32">
        <v>27608983.25</v>
      </c>
      <c r="K25" s="32">
        <v>8736.9600000000009</v>
      </c>
      <c r="L25" s="32">
        <v>2034320.9700000002</v>
      </c>
      <c r="M25" s="32">
        <v>436319.28</v>
      </c>
      <c r="N25" s="32">
        <v>177691.08</v>
      </c>
      <c r="O25" s="32">
        <v>43944.959999999999</v>
      </c>
    </row>
    <row r="26" spans="1:15" s="4" customFormat="1" x14ac:dyDescent="0.2">
      <c r="A26" s="75">
        <f t="shared" si="0"/>
        <v>17</v>
      </c>
      <c r="B26" s="4" t="s">
        <v>352</v>
      </c>
      <c r="C26" s="75" t="str">
        <f t="shared" ref="C26" si="14">C25</f>
        <v>Exhibit JDT-5, GAS RATE SPREAD DESIGN</v>
      </c>
      <c r="D26" s="136">
        <f t="shared" si="11"/>
        <v>0</v>
      </c>
      <c r="E26" s="136">
        <f t="shared" si="12"/>
        <v>0</v>
      </c>
      <c r="F26" s="136">
        <f t="shared" si="13"/>
        <v>2109038.25</v>
      </c>
      <c r="G26" s="136"/>
      <c r="H26" s="32">
        <v>0</v>
      </c>
      <c r="I26" s="32">
        <v>0</v>
      </c>
      <c r="J26" s="32">
        <v>0</v>
      </c>
      <c r="K26" s="32">
        <v>0</v>
      </c>
      <c r="L26" s="248">
        <v>1971104.52</v>
      </c>
      <c r="M26" s="248">
        <v>130320.96000000001</v>
      </c>
      <c r="N26" s="32">
        <v>7612.77</v>
      </c>
      <c r="O26" s="32">
        <v>0</v>
      </c>
    </row>
    <row r="27" spans="1:15" s="4" customFormat="1" x14ac:dyDescent="0.2">
      <c r="A27" s="75">
        <f t="shared" si="0"/>
        <v>18</v>
      </c>
      <c r="B27" s="4" t="s">
        <v>353</v>
      </c>
      <c r="C27" s="75" t="str">
        <f>"("&amp;A25&amp;") + ("&amp;A26&amp;")"</f>
        <v>(16) + (17)</v>
      </c>
      <c r="D27" s="243">
        <f>SUM(D25:D26)</f>
        <v>124085562.5</v>
      </c>
      <c r="E27" s="243">
        <f>SUM(E25:E26)</f>
        <v>27617720.210000001</v>
      </c>
      <c r="F27" s="243">
        <f>SUM(F25:F26)</f>
        <v>4801314.54</v>
      </c>
      <c r="G27" s="136"/>
      <c r="H27" s="243">
        <f t="shared" ref="H27:O27" si="15">SUM(H25:H26)</f>
        <v>124085562.5</v>
      </c>
      <c r="I27" s="243">
        <f t="shared" si="15"/>
        <v>0</v>
      </c>
      <c r="J27" s="243">
        <f t="shared" si="15"/>
        <v>27608983.25</v>
      </c>
      <c r="K27" s="243">
        <f t="shared" si="15"/>
        <v>8736.9600000000009</v>
      </c>
      <c r="L27" s="243">
        <f t="shared" si="15"/>
        <v>4005425.49</v>
      </c>
      <c r="M27" s="243">
        <f t="shared" si="15"/>
        <v>566640.24</v>
      </c>
      <c r="N27" s="243">
        <f t="shared" si="15"/>
        <v>185303.84999999998</v>
      </c>
      <c r="O27" s="243">
        <f t="shared" si="15"/>
        <v>43944.959999999999</v>
      </c>
    </row>
    <row r="28" spans="1:15" s="4" customFormat="1" x14ac:dyDescent="0.2">
      <c r="A28" s="75">
        <f t="shared" si="0"/>
        <v>19</v>
      </c>
      <c r="C28" s="75"/>
      <c r="D28" s="136"/>
      <c r="E28" s="136"/>
      <c r="F28" s="136"/>
      <c r="G28" s="242"/>
      <c r="H28" s="242"/>
      <c r="I28" s="242"/>
      <c r="J28" s="242"/>
      <c r="K28" s="242"/>
      <c r="L28" s="242"/>
      <c r="M28" s="242"/>
      <c r="N28" s="242"/>
      <c r="O28" s="242"/>
    </row>
    <row r="29" spans="1:15" s="4" customFormat="1" ht="12" thickBot="1" x14ac:dyDescent="0.25">
      <c r="A29" s="75">
        <f t="shared" si="0"/>
        <v>20</v>
      </c>
      <c r="B29" s="4" t="s">
        <v>354</v>
      </c>
      <c r="C29" s="75" t="str">
        <f>"("&amp;A23&amp;") - ("&amp;A27&amp;")"</f>
        <v>(14) - (18)</v>
      </c>
      <c r="D29" s="244">
        <f>D23-D27</f>
        <v>320144698.13187999</v>
      </c>
      <c r="E29" s="244">
        <f>E23-E27</f>
        <v>114498429.93051001</v>
      </c>
      <c r="F29" s="244">
        <f>F23-F27</f>
        <v>21805802.757483993</v>
      </c>
      <c r="G29" s="242"/>
      <c r="H29" s="244">
        <f t="shared" ref="H29:O29" si="16">H23-H27</f>
        <v>320144698.13187999</v>
      </c>
      <c r="I29" s="244">
        <f t="shared" si="16"/>
        <v>0</v>
      </c>
      <c r="J29" s="244">
        <f t="shared" si="16"/>
        <v>114482750.74600002</v>
      </c>
      <c r="K29" s="244">
        <f t="shared" si="16"/>
        <v>15679.184510000001</v>
      </c>
      <c r="L29" s="244">
        <f t="shared" si="16"/>
        <v>15631440.50035</v>
      </c>
      <c r="M29" s="244">
        <f t="shared" si="16"/>
        <v>5039810.6551199993</v>
      </c>
      <c r="N29" s="244">
        <f t="shared" si="16"/>
        <v>1024914.0571548817</v>
      </c>
      <c r="O29" s="244">
        <f t="shared" si="16"/>
        <v>109637.54485911274</v>
      </c>
    </row>
    <row r="30" spans="1:15" s="4" customFormat="1" ht="12" thickTop="1" x14ac:dyDescent="0.2">
      <c r="A30" s="75">
        <f t="shared" si="0"/>
        <v>21</v>
      </c>
      <c r="G30" s="45"/>
    </row>
    <row r="31" spans="1:15" s="4" customFormat="1" x14ac:dyDescent="0.2">
      <c r="A31" s="75">
        <f t="shared" si="0"/>
        <v>22</v>
      </c>
      <c r="B31" s="4" t="s">
        <v>356</v>
      </c>
      <c r="D31" s="136">
        <f>D29-D17</f>
        <v>64479735.161879957</v>
      </c>
      <c r="E31" s="136">
        <f>E29-E17</f>
        <v>22404329.170510024</v>
      </c>
      <c r="F31" s="136">
        <f>F29-F17</f>
        <v>3628357.8541505225</v>
      </c>
      <c r="H31" s="136">
        <f t="shared" ref="H31:O31" si="17">H29-H17</f>
        <v>64479770.131879985</v>
      </c>
      <c r="I31" s="136">
        <f t="shared" si="17"/>
        <v>-34.97</v>
      </c>
      <c r="J31" s="136">
        <f t="shared" si="17"/>
        <v>22402450.776000023</v>
      </c>
      <c r="K31" s="136">
        <f t="shared" si="17"/>
        <v>1878.3945100000019</v>
      </c>
      <c r="L31" s="136">
        <f t="shared" si="17"/>
        <v>2784865.3128421716</v>
      </c>
      <c r="M31" s="136">
        <f t="shared" si="17"/>
        <v>1329658.8692943603</v>
      </c>
      <c r="N31" s="136">
        <f t="shared" si="17"/>
        <v>-535633.65284511831</v>
      </c>
      <c r="O31" s="136">
        <f t="shared" si="17"/>
        <v>49467.324859112734</v>
      </c>
    </row>
    <row r="32" spans="1:15" ht="12" thickBot="1" x14ac:dyDescent="0.25">
      <c r="A32" s="75">
        <f t="shared" si="0"/>
        <v>23</v>
      </c>
      <c r="B32" s="3" t="s">
        <v>473</v>
      </c>
      <c r="D32" s="22"/>
      <c r="E32" s="22"/>
      <c r="F32" s="246">
        <f>SUM(D31:F31)</f>
        <v>90512422.186540499</v>
      </c>
      <c r="H32" s="22"/>
      <c r="I32" s="22"/>
      <c r="J32" s="22"/>
      <c r="K32" s="22"/>
      <c r="L32" s="22"/>
      <c r="M32" s="22"/>
      <c r="N32" s="22"/>
      <c r="O32" s="22"/>
    </row>
    <row r="33" spans="1:15" ht="12" thickTop="1" x14ac:dyDescent="0.2">
      <c r="E33" s="22"/>
      <c r="F33" s="136"/>
    </row>
    <row r="34" spans="1:15" ht="4.5" customHeight="1" x14ac:dyDescent="0.2">
      <c r="A34" s="235"/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</row>
  </sheetData>
  <mergeCells count="5">
    <mergeCell ref="A1:O1"/>
    <mergeCell ref="A2:O2"/>
    <mergeCell ref="A3:O3"/>
    <mergeCell ref="A4:O4"/>
    <mergeCell ref="A5:O5"/>
  </mergeCells>
  <printOptions horizontalCentered="1"/>
  <pageMargins left="0.45" right="0.45" top="0.75" bottom="0.75" header="0.3" footer="0.3"/>
  <pageSetup scale="57" fitToHeight="3" orientation="landscape" blackAndWhite="1" horizontalDpi="1200" verticalDpi="1200" r:id="rId1"/>
  <headerFooter>
    <oddFooter>&amp;R&amp;A
 Page &amp;P of &amp;N</oddFooter>
  </headerFooter>
  <customProperties>
    <customPr name="_pios_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F22"/>
  <sheetViews>
    <sheetView zoomScaleNormal="100" workbookViewId="0">
      <pane ySplit="8" topLeftCell="A9" activePane="bottomLeft" state="frozen"/>
      <selection activeCell="C38" sqref="C38"/>
      <selection pane="bottomLeft" activeCell="F17" sqref="F17"/>
    </sheetView>
  </sheetViews>
  <sheetFormatPr defaultColWidth="9.140625" defaultRowHeight="11.25" x14ac:dyDescent="0.2"/>
  <cols>
    <col min="1" max="1" width="5.28515625" style="3" customWidth="1"/>
    <col min="2" max="2" width="42.7109375" style="3" bestFit="1" customWidth="1"/>
    <col min="3" max="3" width="41.140625" style="3" bestFit="1" customWidth="1"/>
    <col min="4" max="4" width="16.140625" style="3" bestFit="1" customWidth="1"/>
    <col min="5" max="5" width="11.5703125" style="3" bestFit="1" customWidth="1"/>
    <col min="6" max="6" width="13.7109375" style="3" bestFit="1" customWidth="1"/>
    <col min="7" max="16384" width="9.140625" style="3"/>
  </cols>
  <sheetData>
    <row r="1" spans="1:6" x14ac:dyDescent="0.2">
      <c r="A1" s="303" t="s">
        <v>0</v>
      </c>
      <c r="B1" s="303"/>
      <c r="C1" s="303"/>
      <c r="D1" s="303"/>
      <c r="E1" s="303"/>
      <c r="F1" s="303"/>
    </row>
    <row r="2" spans="1:6" x14ac:dyDescent="0.2">
      <c r="A2" s="303" t="str">
        <f>'Exh. JDT-7 (Delivery Rev)'!A2</f>
        <v>2022 General Rate Case (GRC)</v>
      </c>
      <c r="B2" s="303"/>
      <c r="C2" s="303"/>
      <c r="D2" s="303"/>
      <c r="E2" s="303"/>
      <c r="F2" s="303"/>
    </row>
    <row r="3" spans="1:6" x14ac:dyDescent="0.2">
      <c r="A3" s="303" t="s">
        <v>327</v>
      </c>
      <c r="B3" s="303"/>
      <c r="C3" s="303"/>
      <c r="D3" s="303"/>
      <c r="E3" s="303"/>
      <c r="F3" s="303"/>
    </row>
    <row r="4" spans="1:6" x14ac:dyDescent="0.2">
      <c r="A4" s="303" t="s">
        <v>357</v>
      </c>
      <c r="B4" s="303"/>
      <c r="C4" s="303"/>
      <c r="D4" s="303"/>
      <c r="E4" s="303"/>
      <c r="F4" s="303"/>
    </row>
    <row r="5" spans="1:6" x14ac:dyDescent="0.2">
      <c r="A5" s="303" t="str">
        <f>'Exh. JDT-7 (Delivery Rev)'!A5</f>
        <v>Proposed Effective January 1, 2023</v>
      </c>
      <c r="B5" s="303"/>
      <c r="C5" s="303"/>
      <c r="D5" s="303"/>
      <c r="E5" s="303"/>
      <c r="F5" s="303"/>
    </row>
    <row r="6" spans="1:6" x14ac:dyDescent="0.2">
      <c r="A6" s="4"/>
      <c r="B6" s="4"/>
      <c r="C6" s="4"/>
      <c r="D6" s="4"/>
      <c r="E6" s="4"/>
      <c r="F6" s="4"/>
    </row>
    <row r="7" spans="1:6" x14ac:dyDescent="0.2">
      <c r="A7" s="25" t="s">
        <v>2</v>
      </c>
      <c r="B7" s="4"/>
      <c r="C7" s="4"/>
      <c r="D7" s="25" t="s">
        <v>3</v>
      </c>
      <c r="E7" s="25" t="s">
        <v>3</v>
      </c>
      <c r="F7" s="25" t="s">
        <v>3</v>
      </c>
    </row>
    <row r="8" spans="1:6" x14ac:dyDescent="0.2">
      <c r="A8" s="195" t="s">
        <v>4</v>
      </c>
      <c r="B8" s="239"/>
      <c r="C8" s="195" t="s">
        <v>5</v>
      </c>
      <c r="D8" s="195" t="s">
        <v>6</v>
      </c>
      <c r="E8" s="195" t="s">
        <v>7</v>
      </c>
      <c r="F8" s="195" t="s">
        <v>8</v>
      </c>
    </row>
    <row r="9" spans="1:6" x14ac:dyDescent="0.2">
      <c r="A9" s="4"/>
      <c r="B9" s="75" t="s">
        <v>9</v>
      </c>
      <c r="C9" s="75" t="s">
        <v>10</v>
      </c>
      <c r="D9" s="75" t="s">
        <v>11</v>
      </c>
      <c r="E9" s="75" t="s">
        <v>12</v>
      </c>
      <c r="F9" s="75" t="s">
        <v>13</v>
      </c>
    </row>
    <row r="10" spans="1:6" x14ac:dyDescent="0.2">
      <c r="A10" s="75">
        <v>1</v>
      </c>
      <c r="B10" s="238" t="s">
        <v>348</v>
      </c>
      <c r="C10" s="75"/>
      <c r="D10" s="75"/>
      <c r="E10" s="75"/>
      <c r="F10" s="75"/>
    </row>
    <row r="11" spans="1:6" x14ac:dyDescent="0.2">
      <c r="A11" s="75">
        <f>A10+1</f>
        <v>2</v>
      </c>
      <c r="B11" s="4" t="s">
        <v>138</v>
      </c>
      <c r="C11" s="209" t="s">
        <v>474</v>
      </c>
      <c r="D11" s="58">
        <f>'Exh. JDT-7 (Delivery Rev)'!D17</f>
        <v>255664962.97000003</v>
      </c>
      <c r="E11" s="58">
        <f>'Exh. JDT-7 (Delivery Rev)'!E17</f>
        <v>92094100.75999999</v>
      </c>
      <c r="F11" s="58">
        <f>'Exh. JDT-7 (Delivery Rev)'!F17</f>
        <v>18177444.90333347</v>
      </c>
    </row>
    <row r="12" spans="1:6" x14ac:dyDescent="0.2">
      <c r="A12" s="75">
        <f t="shared" ref="A12:A20" si="0">A11+1</f>
        <v>3</v>
      </c>
      <c r="B12" s="4" t="s">
        <v>358</v>
      </c>
      <c r="C12" s="209" t="s">
        <v>475</v>
      </c>
      <c r="D12" s="212">
        <v>772124</v>
      </c>
      <c r="E12" s="212">
        <v>56692</v>
      </c>
      <c r="F12" s="212">
        <v>1670</v>
      </c>
    </row>
    <row r="13" spans="1:6" ht="12" thickBot="1" x14ac:dyDescent="0.25">
      <c r="A13" s="75">
        <f t="shared" si="0"/>
        <v>4</v>
      </c>
      <c r="B13" s="4" t="s">
        <v>359</v>
      </c>
      <c r="C13" s="75" t="str">
        <f>"("&amp;A11&amp;") / ("&amp;A12&amp;")"</f>
        <v>(2) / (3)</v>
      </c>
      <c r="D13" s="21">
        <f>ROUND(D11/D12,2)</f>
        <v>331.12</v>
      </c>
      <c r="E13" s="21">
        <f>ROUND(E11/E12,2)</f>
        <v>1624.46</v>
      </c>
      <c r="F13" s="21">
        <f>ROUND(F11/F12,2)</f>
        <v>10884.7</v>
      </c>
    </row>
    <row r="14" spans="1:6" ht="12" thickTop="1" x14ac:dyDescent="0.2">
      <c r="A14" s="75">
        <f t="shared" si="0"/>
        <v>5</v>
      </c>
      <c r="B14" s="238"/>
      <c r="C14" s="75"/>
      <c r="D14" s="75"/>
      <c r="E14" s="75"/>
      <c r="F14" s="75"/>
    </row>
    <row r="15" spans="1:6" x14ac:dyDescent="0.2">
      <c r="A15" s="75">
        <f t="shared" si="0"/>
        <v>6</v>
      </c>
      <c r="B15" s="238" t="s">
        <v>355</v>
      </c>
      <c r="C15" s="75"/>
      <c r="D15" s="75"/>
      <c r="E15" s="75"/>
      <c r="F15" s="75"/>
    </row>
    <row r="16" spans="1:6" x14ac:dyDescent="0.2">
      <c r="A16" s="75">
        <f t="shared" si="0"/>
        <v>7</v>
      </c>
      <c r="B16" s="4" t="s">
        <v>138</v>
      </c>
      <c r="C16" s="209" t="str">
        <f>C11</f>
        <v>Exhibit JDT-7, Delivery Rev</v>
      </c>
      <c r="D16" s="58">
        <f>'Exh. JDT-7 (Delivery Rev)'!D29</f>
        <v>320144698.13187999</v>
      </c>
      <c r="E16" s="58">
        <f>'Exh. JDT-7 (Delivery Rev)'!E29</f>
        <v>114498429.93051001</v>
      </c>
      <c r="F16" s="58">
        <f>'Exh. JDT-7 (Delivery Rev)'!F29</f>
        <v>21805802.757483993</v>
      </c>
    </row>
    <row r="17" spans="1:6" x14ac:dyDescent="0.2">
      <c r="A17" s="75">
        <f t="shared" si="0"/>
        <v>8</v>
      </c>
      <c r="B17" s="4" t="s">
        <v>476</v>
      </c>
      <c r="C17" s="209" t="s">
        <v>477</v>
      </c>
      <c r="D17" s="110">
        <v>820442.75</v>
      </c>
      <c r="E17" s="110">
        <v>58322.25</v>
      </c>
      <c r="F17" s="110">
        <v>1509.25</v>
      </c>
    </row>
    <row r="18" spans="1:6" ht="12" thickBot="1" x14ac:dyDescent="0.25">
      <c r="A18" s="75">
        <f t="shared" si="0"/>
        <v>9</v>
      </c>
      <c r="B18" s="4" t="s">
        <v>359</v>
      </c>
      <c r="C18" s="75" t="str">
        <f>"("&amp;A16&amp;") / ("&amp;A17&amp;")"</f>
        <v>(7) / (8)</v>
      </c>
      <c r="D18" s="21">
        <f>ROUND(D16/D17,2)</f>
        <v>390.21</v>
      </c>
      <c r="E18" s="21">
        <f>ROUND(E16/E17,2)</f>
        <v>1963.2</v>
      </c>
      <c r="F18" s="21">
        <f>ROUND(F16/F17,2)</f>
        <v>14448.11</v>
      </c>
    </row>
    <row r="19" spans="1:6" ht="12" thickTop="1" x14ac:dyDescent="0.2">
      <c r="A19" s="75">
        <f t="shared" si="0"/>
        <v>10</v>
      </c>
      <c r="B19" s="4"/>
      <c r="C19" s="4"/>
      <c r="D19" s="4"/>
      <c r="E19" s="4"/>
      <c r="F19" s="4"/>
    </row>
    <row r="20" spans="1:6" x14ac:dyDescent="0.2">
      <c r="A20" s="75">
        <f t="shared" si="0"/>
        <v>11</v>
      </c>
      <c r="B20" s="3" t="s">
        <v>360</v>
      </c>
      <c r="D20" s="22">
        <f>D18-D13</f>
        <v>59.089999999999975</v>
      </c>
      <c r="E20" s="22">
        <f>E18-E13</f>
        <v>338.74</v>
      </c>
      <c r="F20" s="22">
        <f>F18-F13</f>
        <v>3563.41</v>
      </c>
    </row>
    <row r="22" spans="1:6" ht="4.5" customHeight="1" x14ac:dyDescent="0.2">
      <c r="A22" s="235"/>
      <c r="B22" s="235"/>
      <c r="C22" s="235"/>
      <c r="D22" s="235"/>
      <c r="E22" s="235"/>
      <c r="F22" s="235"/>
    </row>
  </sheetData>
  <mergeCells count="5">
    <mergeCell ref="A1:F1"/>
    <mergeCell ref="A2:F2"/>
    <mergeCell ref="A3:F3"/>
    <mergeCell ref="A4:F4"/>
    <mergeCell ref="A5:F5"/>
  </mergeCells>
  <printOptions horizontalCentered="1"/>
  <pageMargins left="0.7" right="0.7" top="0.75" bottom="0.75" header="0.3" footer="0.3"/>
  <pageSetup scale="70" orientation="landscape" blackAndWhite="1" horizontalDpi="1200" verticalDpi="1200" r:id="rId1"/>
  <headerFooter>
    <oddFooter>&amp;R&amp;A
 Page &amp;P of &amp;N</oddFooter>
  </headerFooter>
  <customProperties>
    <customPr name="_pios_id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N55"/>
  <sheetViews>
    <sheetView zoomScaleNormal="100" workbookViewId="0">
      <pane ySplit="8" topLeftCell="A15" activePane="bottomLeft" state="frozen"/>
      <selection activeCell="C38" sqref="C38"/>
      <selection pane="bottomLeft" activeCell="G11" sqref="G11"/>
    </sheetView>
  </sheetViews>
  <sheetFormatPr defaultColWidth="9.140625" defaultRowHeight="15" customHeight="1" x14ac:dyDescent="0.2"/>
  <cols>
    <col min="1" max="1" width="5.5703125" style="4" bestFit="1" customWidth="1"/>
    <col min="2" max="2" width="1" style="4" customWidth="1"/>
    <col min="3" max="3" width="51.140625" style="45" customWidth="1"/>
    <col min="4" max="4" width="6.5703125" style="45" bestFit="1" customWidth="1"/>
    <col min="5" max="5" width="33.140625" style="45" bestFit="1" customWidth="1"/>
    <col min="6" max="6" width="14.7109375" style="45" bestFit="1" customWidth="1"/>
    <col min="7" max="7" width="19.140625" style="45" bestFit="1" customWidth="1"/>
    <col min="8" max="9" width="18.85546875" style="45" bestFit="1" customWidth="1"/>
    <col min="10" max="10" width="20.5703125" style="45" bestFit="1" customWidth="1"/>
    <col min="11" max="11" width="1" style="4" customWidth="1"/>
    <col min="12" max="12" width="14.7109375" style="4" bestFit="1" customWidth="1"/>
    <col min="13" max="13" width="1" style="4" customWidth="1"/>
    <col min="14" max="14" width="13.42578125" style="4" bestFit="1" customWidth="1"/>
    <col min="15" max="16384" width="9.140625" style="4"/>
  </cols>
  <sheetData>
    <row r="1" spans="1:14" ht="15" customHeight="1" x14ac:dyDescent="0.25">
      <c r="A1" s="303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9"/>
      <c r="L1" s="309"/>
      <c r="M1" s="309"/>
      <c r="N1" s="309"/>
    </row>
    <row r="2" spans="1:14" ht="15" customHeight="1" x14ac:dyDescent="0.25">
      <c r="A2" s="303" t="str">
        <f>'Exh. JDT-7 (Delivery Rev)'!A2:O2</f>
        <v>2022 General Rate Case (GRC)</v>
      </c>
      <c r="B2" s="303"/>
      <c r="C2" s="303"/>
      <c r="D2" s="303"/>
      <c r="E2" s="303"/>
      <c r="F2" s="303"/>
      <c r="G2" s="303"/>
      <c r="H2" s="303"/>
      <c r="I2" s="303"/>
      <c r="J2" s="303"/>
      <c r="K2" s="309"/>
      <c r="L2" s="309"/>
      <c r="M2" s="309"/>
      <c r="N2" s="309"/>
    </row>
    <row r="3" spans="1:14" ht="15" customHeight="1" x14ac:dyDescent="0.25">
      <c r="A3" s="303" t="s">
        <v>327</v>
      </c>
      <c r="B3" s="303"/>
      <c r="C3" s="303"/>
      <c r="D3" s="303"/>
      <c r="E3" s="303"/>
      <c r="F3" s="303"/>
      <c r="G3" s="303"/>
      <c r="H3" s="303"/>
      <c r="I3" s="303"/>
      <c r="J3" s="303"/>
      <c r="K3" s="309"/>
      <c r="L3" s="309"/>
      <c r="M3" s="309"/>
      <c r="N3" s="309"/>
    </row>
    <row r="4" spans="1:14" ht="15" customHeight="1" x14ac:dyDescent="0.25">
      <c r="A4" s="303" t="s">
        <v>361</v>
      </c>
      <c r="B4" s="303"/>
      <c r="C4" s="303"/>
      <c r="D4" s="303"/>
      <c r="E4" s="303"/>
      <c r="F4" s="303"/>
      <c r="G4" s="303"/>
      <c r="H4" s="303"/>
      <c r="I4" s="303"/>
      <c r="J4" s="303"/>
      <c r="K4" s="309"/>
      <c r="L4" s="309"/>
      <c r="M4" s="309"/>
      <c r="N4" s="309"/>
    </row>
    <row r="5" spans="1:14" ht="15" customHeight="1" x14ac:dyDescent="0.25">
      <c r="A5" s="303" t="str">
        <f>'Exh. JDT-7 (Delivery Rev)'!A5:O5</f>
        <v>Proposed Effective January 1, 2023</v>
      </c>
      <c r="B5" s="303"/>
      <c r="C5" s="303"/>
      <c r="D5" s="303"/>
      <c r="E5" s="303"/>
      <c r="F5" s="303"/>
      <c r="G5" s="303"/>
      <c r="H5" s="303"/>
      <c r="I5" s="303"/>
      <c r="J5" s="303"/>
      <c r="K5" s="309"/>
      <c r="L5" s="309"/>
      <c r="M5" s="309"/>
      <c r="N5" s="309"/>
    </row>
    <row r="6" spans="1:14" ht="23.25" x14ac:dyDescent="0.25">
      <c r="B6" s="53"/>
      <c r="C6" s="53"/>
      <c r="D6" s="53"/>
      <c r="E6" s="53"/>
      <c r="F6" s="232" t="s">
        <v>458</v>
      </c>
      <c r="G6" s="310" t="s">
        <v>355</v>
      </c>
      <c r="H6" s="311"/>
      <c r="I6" s="311"/>
      <c r="J6" s="312"/>
      <c r="K6" s="227"/>
      <c r="L6" s="231" t="s">
        <v>108</v>
      </c>
      <c r="M6" s="227"/>
      <c r="N6" s="227"/>
    </row>
    <row r="7" spans="1:14" s="52" customFormat="1" ht="15" customHeight="1" x14ac:dyDescent="0.2">
      <c r="A7" s="227" t="s">
        <v>2</v>
      </c>
      <c r="C7" s="147"/>
      <c r="D7" s="147"/>
      <c r="E7" s="147"/>
      <c r="F7" s="147" t="s">
        <v>362</v>
      </c>
      <c r="G7" s="147" t="s">
        <v>457</v>
      </c>
      <c r="H7" s="147" t="s">
        <v>456</v>
      </c>
      <c r="I7" s="147" t="s">
        <v>455</v>
      </c>
      <c r="J7" s="147" t="s">
        <v>454</v>
      </c>
      <c r="K7" s="227"/>
      <c r="L7" s="227" t="s">
        <v>362</v>
      </c>
      <c r="M7" s="227"/>
      <c r="N7" s="227"/>
    </row>
    <row r="8" spans="1:14" s="52" customFormat="1" ht="15" customHeight="1" x14ac:dyDescent="0.2">
      <c r="A8" s="197" t="s">
        <v>4</v>
      </c>
      <c r="B8" s="201"/>
      <c r="C8" s="199"/>
      <c r="D8" s="199" t="s">
        <v>72</v>
      </c>
      <c r="E8" s="199" t="s">
        <v>5</v>
      </c>
      <c r="F8" s="199" t="s">
        <v>363</v>
      </c>
      <c r="G8" s="199" t="s">
        <v>363</v>
      </c>
      <c r="H8" s="199" t="s">
        <v>363</v>
      </c>
      <c r="I8" s="199" t="s">
        <v>363</v>
      </c>
      <c r="J8" s="199" t="s">
        <v>363</v>
      </c>
      <c r="K8" s="227"/>
      <c r="L8" s="227" t="s">
        <v>363</v>
      </c>
      <c r="M8" s="227"/>
      <c r="N8" s="227" t="s">
        <v>364</v>
      </c>
    </row>
    <row r="9" spans="1:14" ht="15" customHeight="1" x14ac:dyDescent="0.2">
      <c r="A9" s="38"/>
      <c r="B9" s="45"/>
      <c r="C9" s="54" t="s">
        <v>9</v>
      </c>
      <c r="D9" s="54" t="s">
        <v>10</v>
      </c>
      <c r="E9" s="75" t="s">
        <v>11</v>
      </c>
      <c r="F9" s="75" t="s">
        <v>12</v>
      </c>
      <c r="G9" s="75" t="s">
        <v>13</v>
      </c>
      <c r="H9" s="75" t="s">
        <v>340</v>
      </c>
      <c r="I9" s="75" t="s">
        <v>341</v>
      </c>
      <c r="J9" s="75" t="s">
        <v>342</v>
      </c>
      <c r="K9" s="125"/>
      <c r="L9" s="75" t="s">
        <v>343</v>
      </c>
      <c r="N9" s="75" t="s">
        <v>344</v>
      </c>
    </row>
    <row r="10" spans="1:14" ht="12.75" customHeight="1" x14ac:dyDescent="0.2">
      <c r="A10" s="75">
        <v>1</v>
      </c>
      <c r="B10" s="202" t="s">
        <v>93</v>
      </c>
      <c r="C10" s="3"/>
      <c r="D10" s="54"/>
      <c r="E10" s="54"/>
      <c r="F10" s="54"/>
      <c r="G10" s="75"/>
      <c r="H10" s="75"/>
      <c r="I10" s="75"/>
      <c r="J10" s="209" t="s">
        <v>453</v>
      </c>
      <c r="K10" s="125"/>
      <c r="L10" s="209" t="s">
        <v>452</v>
      </c>
    </row>
    <row r="11" spans="1:14" ht="12.75" customHeight="1" x14ac:dyDescent="0.2">
      <c r="A11" s="75">
        <f>A10+1</f>
        <v>2</v>
      </c>
      <c r="B11" s="3"/>
      <c r="C11" s="39" t="s">
        <v>79</v>
      </c>
      <c r="D11" s="45" t="s">
        <v>38</v>
      </c>
      <c r="E11" s="75" t="s">
        <v>451</v>
      </c>
      <c r="F11" s="213">
        <v>0.41964000000000001</v>
      </c>
      <c r="G11" s="55">
        <v>0.45612999999999998</v>
      </c>
      <c r="H11" s="55">
        <v>-1.6999999999999999E-3</v>
      </c>
      <c r="I11" s="55">
        <v>4.8649999999999999E-2</v>
      </c>
      <c r="J11" s="160">
        <f>ROUND(SUM(G11:I11),5)</f>
        <v>0.50307999999999997</v>
      </c>
      <c r="K11" s="125"/>
      <c r="L11" s="160">
        <f>J11-F11</f>
        <v>8.3439999999999959E-2</v>
      </c>
      <c r="N11" s="4" t="s">
        <v>365</v>
      </c>
    </row>
    <row r="12" spans="1:14" ht="12.75" customHeight="1" x14ac:dyDescent="0.2">
      <c r="A12" s="75">
        <f t="shared" ref="A12:A54" si="0">A11+1</f>
        <v>3</v>
      </c>
      <c r="B12" s="3"/>
      <c r="C12" s="4"/>
      <c r="F12" s="213"/>
      <c r="G12" s="55"/>
      <c r="H12" s="55"/>
      <c r="I12" s="55"/>
      <c r="J12" s="160"/>
      <c r="K12" s="125"/>
      <c r="L12" s="160"/>
    </row>
    <row r="13" spans="1:14" ht="12.75" customHeight="1" x14ac:dyDescent="0.2">
      <c r="A13" s="75">
        <f t="shared" si="0"/>
        <v>4</v>
      </c>
      <c r="B13" s="43" t="s">
        <v>94</v>
      </c>
      <c r="C13" s="3"/>
      <c r="F13" s="213"/>
      <c r="G13" s="55"/>
      <c r="H13" s="55"/>
      <c r="I13" s="55"/>
      <c r="J13" s="160"/>
      <c r="K13" s="125"/>
      <c r="L13" s="160"/>
    </row>
    <row r="14" spans="1:14" ht="12.75" customHeight="1" x14ac:dyDescent="0.2">
      <c r="A14" s="75">
        <f t="shared" si="0"/>
        <v>5</v>
      </c>
      <c r="C14" s="39" t="s">
        <v>79</v>
      </c>
      <c r="D14" s="45" t="s">
        <v>38</v>
      </c>
      <c r="E14" s="75" t="str">
        <f>E11</f>
        <v>Exhibit JDT-5, GAS RATE SPREAD DESIGN</v>
      </c>
      <c r="F14" s="213">
        <v>0.41964000000000001</v>
      </c>
      <c r="G14" s="55">
        <v>0.45612999999999998</v>
      </c>
      <c r="H14" s="55">
        <v>-1.6999999999999999E-3</v>
      </c>
      <c r="I14" s="55">
        <v>4.8649999999999999E-2</v>
      </c>
      <c r="J14" s="160">
        <f>ROUND(SUM(G14:I14),5)</f>
        <v>0.50307999999999997</v>
      </c>
      <c r="K14" s="125"/>
      <c r="L14" s="160">
        <f>J14-F14</f>
        <v>8.3439999999999959E-2</v>
      </c>
      <c r="N14" s="4" t="s">
        <v>365</v>
      </c>
    </row>
    <row r="15" spans="1:14" ht="12.75" customHeight="1" x14ac:dyDescent="0.2">
      <c r="A15" s="75">
        <f t="shared" si="0"/>
        <v>6</v>
      </c>
      <c r="C15" s="4"/>
      <c r="D15" s="54"/>
      <c r="E15" s="54"/>
      <c r="F15" s="213"/>
      <c r="G15" s="55"/>
      <c r="H15" s="55"/>
      <c r="I15" s="55"/>
      <c r="J15" s="160"/>
      <c r="K15" s="125"/>
      <c r="L15" s="160"/>
    </row>
    <row r="16" spans="1:14" ht="12.75" customHeight="1" x14ac:dyDescent="0.2">
      <c r="A16" s="75">
        <f t="shared" si="0"/>
        <v>7</v>
      </c>
      <c r="B16" s="43" t="s">
        <v>78</v>
      </c>
      <c r="C16" s="4"/>
      <c r="D16" s="49"/>
      <c r="E16" s="49"/>
      <c r="F16" s="213"/>
      <c r="G16" s="55"/>
      <c r="H16" s="55"/>
      <c r="I16" s="55"/>
      <c r="J16" s="160"/>
      <c r="L16" s="160"/>
    </row>
    <row r="17" spans="1:14" ht="12.75" customHeight="1" x14ac:dyDescent="0.2">
      <c r="A17" s="75">
        <f t="shared" si="0"/>
        <v>8</v>
      </c>
      <c r="C17" s="45" t="s">
        <v>79</v>
      </c>
      <c r="D17" s="45" t="s">
        <v>38</v>
      </c>
      <c r="E17" s="75" t="str">
        <f>E14</f>
        <v>Exhibit JDT-5, GAS RATE SPREAD DESIGN</v>
      </c>
      <c r="F17" s="213">
        <v>0.37956000000000001</v>
      </c>
      <c r="G17" s="55">
        <v>0.41249000000000002</v>
      </c>
      <c r="H17" s="55">
        <v>-1.57E-3</v>
      </c>
      <c r="I17" s="55">
        <v>4.4909999999999999E-2</v>
      </c>
      <c r="J17" s="160">
        <f>ROUND(SUM(G17:I17),5)</f>
        <v>0.45583000000000001</v>
      </c>
      <c r="L17" s="160">
        <f>J17-F17</f>
        <v>7.6270000000000004E-2</v>
      </c>
      <c r="N17" s="4" t="s">
        <v>365</v>
      </c>
    </row>
    <row r="18" spans="1:14" ht="12.75" customHeight="1" x14ac:dyDescent="0.2">
      <c r="A18" s="75">
        <f t="shared" si="0"/>
        <v>9</v>
      </c>
      <c r="F18" s="213"/>
      <c r="G18" s="55"/>
      <c r="H18" s="55"/>
      <c r="I18" s="55"/>
      <c r="J18" s="160"/>
      <c r="L18" s="160"/>
    </row>
    <row r="19" spans="1:14" ht="12.75" customHeight="1" x14ac:dyDescent="0.2">
      <c r="A19" s="75">
        <f t="shared" si="0"/>
        <v>10</v>
      </c>
      <c r="C19" s="45" t="s">
        <v>80</v>
      </c>
      <c r="D19" s="45" t="s">
        <v>38</v>
      </c>
      <c r="E19" s="75" t="str">
        <f>E17</f>
        <v>Exhibit JDT-5, GAS RATE SPREAD DESIGN</v>
      </c>
      <c r="F19" s="213">
        <v>1.371E-2</v>
      </c>
      <c r="G19" s="55">
        <v>1.4919999999999999E-2</v>
      </c>
      <c r="H19" s="55">
        <v>0</v>
      </c>
      <c r="I19" s="55">
        <v>0</v>
      </c>
      <c r="J19" s="160">
        <f>ROUND(SUM(G19:I19),5)</f>
        <v>1.4919999999999999E-2</v>
      </c>
      <c r="L19" s="160">
        <f>J19-F19</f>
        <v>1.2099999999999993E-3</v>
      </c>
      <c r="N19" s="4" t="s">
        <v>365</v>
      </c>
    </row>
    <row r="20" spans="1:14" ht="12.75" customHeight="1" x14ac:dyDescent="0.2">
      <c r="A20" s="75">
        <f t="shared" si="0"/>
        <v>11</v>
      </c>
      <c r="F20" s="213"/>
      <c r="G20" s="55"/>
      <c r="H20" s="55"/>
      <c r="I20" s="55"/>
      <c r="J20" s="160"/>
      <c r="L20" s="160"/>
    </row>
    <row r="21" spans="1:14" ht="12.75" customHeight="1" x14ac:dyDescent="0.2">
      <c r="A21" s="75">
        <f t="shared" si="0"/>
        <v>12</v>
      </c>
      <c r="B21" s="43" t="s">
        <v>81</v>
      </c>
      <c r="C21" s="4"/>
      <c r="D21" s="49"/>
      <c r="E21" s="49"/>
      <c r="F21" s="213"/>
      <c r="G21" s="55"/>
      <c r="H21" s="55"/>
      <c r="I21" s="55"/>
      <c r="J21" s="160"/>
      <c r="L21" s="160"/>
    </row>
    <row r="22" spans="1:14" ht="12.75" customHeight="1" x14ac:dyDescent="0.2">
      <c r="A22" s="75">
        <f t="shared" si="0"/>
        <v>13</v>
      </c>
      <c r="B22" s="45"/>
      <c r="C22" s="45" t="s">
        <v>79</v>
      </c>
      <c r="D22" s="45" t="s">
        <v>38</v>
      </c>
      <c r="E22" s="75" t="str">
        <f>E19</f>
        <v>Exhibit JDT-5, GAS RATE SPREAD DESIGN</v>
      </c>
      <c r="F22" s="213">
        <v>0.37956000000000001</v>
      </c>
      <c r="G22" s="55">
        <v>0.41249000000000002</v>
      </c>
      <c r="H22" s="55">
        <v>-1.57E-3</v>
      </c>
      <c r="I22" s="55">
        <v>4.4909999999999999E-2</v>
      </c>
      <c r="J22" s="160">
        <f>SUM(G22:I22)</f>
        <v>0.45583000000000001</v>
      </c>
      <c r="L22" s="160">
        <f>J22-F22</f>
        <v>7.6270000000000004E-2</v>
      </c>
      <c r="N22" s="4" t="s">
        <v>365</v>
      </c>
    </row>
    <row r="23" spans="1:14" ht="12.75" customHeight="1" x14ac:dyDescent="0.2">
      <c r="A23" s="75">
        <f t="shared" si="0"/>
        <v>14</v>
      </c>
      <c r="B23" s="45"/>
      <c r="F23" s="213"/>
      <c r="G23" s="55"/>
      <c r="H23" s="55"/>
      <c r="I23" s="55"/>
      <c r="J23" s="160"/>
      <c r="L23" s="160"/>
    </row>
    <row r="24" spans="1:14" ht="12.75" customHeight="1" x14ac:dyDescent="0.2">
      <c r="A24" s="75">
        <f t="shared" si="0"/>
        <v>15</v>
      </c>
      <c r="B24" s="43" t="s">
        <v>82</v>
      </c>
      <c r="C24" s="4"/>
      <c r="D24" s="49"/>
      <c r="E24" s="49"/>
      <c r="F24" s="213"/>
      <c r="G24" s="55"/>
      <c r="H24" s="55"/>
      <c r="I24" s="55"/>
      <c r="J24" s="160"/>
      <c r="L24" s="160"/>
    </row>
    <row r="25" spans="1:14" ht="12.75" customHeight="1" x14ac:dyDescent="0.2">
      <c r="A25" s="75">
        <f t="shared" si="0"/>
        <v>16</v>
      </c>
      <c r="C25" s="45" t="s">
        <v>83</v>
      </c>
      <c r="D25" s="45" t="s">
        <v>38</v>
      </c>
      <c r="E25" s="75" t="str">
        <f>E22</f>
        <v>Exhibit JDT-5, GAS RATE SPREAD DESIGN</v>
      </c>
      <c r="F25" s="214">
        <v>1.25</v>
      </c>
      <c r="G25" s="121">
        <v>1.37</v>
      </c>
      <c r="H25" s="121">
        <v>0</v>
      </c>
      <c r="I25" s="121">
        <v>0</v>
      </c>
      <c r="J25" s="230">
        <f>ROUND(SUM(G25:I25),2)</f>
        <v>1.37</v>
      </c>
      <c r="L25" s="230">
        <f>J25-F25</f>
        <v>0.12000000000000011</v>
      </c>
      <c r="N25" s="4" t="s">
        <v>450</v>
      </c>
    </row>
    <row r="26" spans="1:14" ht="12.75" customHeight="1" x14ac:dyDescent="0.2">
      <c r="A26" s="75">
        <f t="shared" si="0"/>
        <v>17</v>
      </c>
      <c r="F26" s="213"/>
      <c r="G26" s="55"/>
      <c r="H26" s="55"/>
      <c r="I26" s="55"/>
      <c r="J26" s="160"/>
      <c r="L26" s="160"/>
    </row>
    <row r="27" spans="1:14" ht="12.75" customHeight="1" x14ac:dyDescent="0.2">
      <c r="A27" s="75">
        <f t="shared" si="0"/>
        <v>18</v>
      </c>
      <c r="C27" s="45" t="s">
        <v>84</v>
      </c>
      <c r="F27" s="213"/>
      <c r="G27" s="55"/>
      <c r="H27" s="55"/>
      <c r="I27" s="55"/>
      <c r="J27" s="160"/>
      <c r="L27" s="160"/>
    </row>
    <row r="28" spans="1:14" ht="12.75" customHeight="1" x14ac:dyDescent="0.2">
      <c r="A28" s="75">
        <f t="shared" si="0"/>
        <v>19</v>
      </c>
      <c r="C28" s="45" t="s">
        <v>113</v>
      </c>
      <c r="D28" s="45" t="s">
        <v>38</v>
      </c>
      <c r="E28" s="75" t="str">
        <f>E25</f>
        <v>Exhibit JDT-5, GAS RATE SPREAD DESIGN</v>
      </c>
      <c r="F28" s="213">
        <v>0.13758000000000001</v>
      </c>
      <c r="G28" s="55">
        <v>0.14030999999999999</v>
      </c>
      <c r="H28" s="55">
        <v>-7.5000000000000002E-4</v>
      </c>
      <c r="I28" s="55">
        <v>2.147E-2</v>
      </c>
      <c r="J28" s="160">
        <f t="shared" ref="J28:J29" si="1">ROUND(SUM(G28:I28),5)</f>
        <v>0.16103000000000001</v>
      </c>
      <c r="L28" s="160">
        <f t="shared" ref="L28:L29" si="2">J28-F28</f>
        <v>2.3449999999999999E-2</v>
      </c>
      <c r="N28" s="4" t="s">
        <v>450</v>
      </c>
    </row>
    <row r="29" spans="1:14" ht="12.75" customHeight="1" x14ac:dyDescent="0.2">
      <c r="A29" s="75">
        <f t="shared" si="0"/>
        <v>20</v>
      </c>
      <c r="C29" s="45" t="s">
        <v>366</v>
      </c>
      <c r="D29" s="45" t="s">
        <v>38</v>
      </c>
      <c r="E29" s="75" t="str">
        <f>E28</f>
        <v>Exhibit JDT-5, GAS RATE SPREAD DESIGN</v>
      </c>
      <c r="F29" s="213">
        <v>0.11074000000000001</v>
      </c>
      <c r="G29" s="55">
        <v>0.12131</v>
      </c>
      <c r="H29" s="55">
        <v>-7.5000000000000002E-4</v>
      </c>
      <c r="I29" s="55">
        <v>2.147E-2</v>
      </c>
      <c r="J29" s="160">
        <f t="shared" si="1"/>
        <v>0.14202999999999999</v>
      </c>
      <c r="L29" s="160">
        <f t="shared" si="2"/>
        <v>3.1289999999999984E-2</v>
      </c>
      <c r="N29" s="4" t="s">
        <v>450</v>
      </c>
    </row>
    <row r="30" spans="1:14" ht="12.75" customHeight="1" x14ac:dyDescent="0.2">
      <c r="A30" s="75">
        <f t="shared" si="0"/>
        <v>21</v>
      </c>
      <c r="F30" s="213"/>
      <c r="G30" s="55"/>
      <c r="H30" s="55"/>
      <c r="I30" s="55"/>
      <c r="J30" s="160"/>
      <c r="L30" s="160"/>
    </row>
    <row r="31" spans="1:14" ht="12.75" customHeight="1" x14ac:dyDescent="0.2">
      <c r="A31" s="75">
        <f t="shared" si="0"/>
        <v>22</v>
      </c>
      <c r="C31" s="45" t="s">
        <v>80</v>
      </c>
      <c r="D31" s="45" t="s">
        <v>38</v>
      </c>
      <c r="E31" s="75" t="str">
        <f>E29</f>
        <v>Exhibit JDT-5, GAS RATE SPREAD DESIGN</v>
      </c>
      <c r="F31" s="213">
        <v>1.005E-2</v>
      </c>
      <c r="G31" s="55">
        <v>1.119E-2</v>
      </c>
      <c r="H31" s="55">
        <v>0</v>
      </c>
      <c r="I31" s="55">
        <v>0</v>
      </c>
      <c r="J31" s="160">
        <f>ROUND(SUM(G31:I31),5)</f>
        <v>1.119E-2</v>
      </c>
      <c r="L31" s="160">
        <f>J31-F31</f>
        <v>1.1400000000000004E-3</v>
      </c>
      <c r="N31" s="4" t="s">
        <v>450</v>
      </c>
    </row>
    <row r="32" spans="1:14" ht="12.75" customHeight="1" x14ac:dyDescent="0.2">
      <c r="A32" s="75">
        <f t="shared" si="0"/>
        <v>23</v>
      </c>
      <c r="C32" s="49"/>
      <c r="D32" s="49"/>
      <c r="E32" s="49"/>
      <c r="F32" s="213"/>
      <c r="G32" s="55"/>
      <c r="H32" s="55"/>
      <c r="I32" s="55"/>
      <c r="J32" s="160"/>
      <c r="L32" s="160"/>
    </row>
    <row r="33" spans="1:14" ht="12.75" customHeight="1" x14ac:dyDescent="0.2">
      <c r="A33" s="75">
        <f t="shared" si="0"/>
        <v>24</v>
      </c>
      <c r="B33" s="43" t="s">
        <v>85</v>
      </c>
      <c r="C33" s="4"/>
      <c r="D33" s="49"/>
      <c r="E33" s="49"/>
      <c r="F33" s="213"/>
      <c r="G33" s="55"/>
      <c r="H33" s="55"/>
      <c r="I33" s="55"/>
      <c r="J33" s="160"/>
      <c r="L33" s="160"/>
    </row>
    <row r="34" spans="1:14" ht="12.75" customHeight="1" x14ac:dyDescent="0.2">
      <c r="A34" s="75">
        <f t="shared" si="0"/>
        <v>25</v>
      </c>
      <c r="B34" s="45"/>
      <c r="C34" s="45" t="s">
        <v>83</v>
      </c>
      <c r="D34" s="45" t="s">
        <v>38</v>
      </c>
      <c r="E34" s="75" t="str">
        <f>E31</f>
        <v>Exhibit JDT-5, GAS RATE SPREAD DESIGN</v>
      </c>
      <c r="F34" s="214">
        <v>1.25</v>
      </c>
      <c r="G34" s="121">
        <v>1.37</v>
      </c>
      <c r="H34" s="121">
        <v>0</v>
      </c>
      <c r="I34" s="121">
        <v>0</v>
      </c>
      <c r="J34" s="230">
        <f>ROUND(SUM(G34:I34),2)</f>
        <v>1.37</v>
      </c>
      <c r="L34" s="230">
        <f>J34-F34</f>
        <v>0.12000000000000011</v>
      </c>
      <c r="N34" s="4" t="s">
        <v>450</v>
      </c>
    </row>
    <row r="35" spans="1:14" ht="12.75" customHeight="1" x14ac:dyDescent="0.2">
      <c r="A35" s="75">
        <f t="shared" si="0"/>
        <v>26</v>
      </c>
      <c r="B35" s="45"/>
      <c r="F35" s="213"/>
      <c r="G35" s="55"/>
      <c r="H35" s="55"/>
      <c r="I35" s="55"/>
      <c r="J35" s="160"/>
      <c r="L35" s="160"/>
    </row>
    <row r="36" spans="1:14" ht="12.75" customHeight="1" x14ac:dyDescent="0.2">
      <c r="A36" s="75">
        <f t="shared" si="0"/>
        <v>27</v>
      </c>
      <c r="B36" s="45"/>
      <c r="C36" s="45" t="s">
        <v>84</v>
      </c>
      <c r="F36" s="213"/>
      <c r="G36" s="55"/>
      <c r="H36" s="55"/>
      <c r="I36" s="55"/>
      <c r="J36" s="160"/>
      <c r="L36" s="160"/>
    </row>
    <row r="37" spans="1:14" ht="12.75" customHeight="1" x14ac:dyDescent="0.2">
      <c r="A37" s="75">
        <f t="shared" si="0"/>
        <v>28</v>
      </c>
      <c r="B37" s="45"/>
      <c r="C37" s="45" t="s">
        <v>113</v>
      </c>
      <c r="D37" s="45" t="s">
        <v>38</v>
      </c>
      <c r="E37" s="75" t="str">
        <f>E34</f>
        <v>Exhibit JDT-5, GAS RATE SPREAD DESIGN</v>
      </c>
      <c r="F37" s="213">
        <v>0.13758000000000001</v>
      </c>
      <c r="G37" s="55">
        <v>0.14030999999999999</v>
      </c>
      <c r="H37" s="55">
        <v>-7.5000000000000002E-4</v>
      </c>
      <c r="I37" s="55">
        <v>2.147E-2</v>
      </c>
      <c r="J37" s="160">
        <f t="shared" ref="J37:J38" si="3">ROUND(SUM(G37:I37),5)</f>
        <v>0.16103000000000001</v>
      </c>
      <c r="L37" s="160">
        <f t="shared" ref="L37:L38" si="4">J37-F37</f>
        <v>2.3449999999999999E-2</v>
      </c>
      <c r="N37" s="4" t="s">
        <v>450</v>
      </c>
    </row>
    <row r="38" spans="1:14" ht="12.75" customHeight="1" x14ac:dyDescent="0.2">
      <c r="A38" s="75">
        <f t="shared" si="0"/>
        <v>29</v>
      </c>
      <c r="B38" s="45"/>
      <c r="C38" s="45" t="s">
        <v>366</v>
      </c>
      <c r="D38" s="45" t="s">
        <v>38</v>
      </c>
      <c r="E38" s="75" t="str">
        <f>E37</f>
        <v>Exhibit JDT-5, GAS RATE SPREAD DESIGN</v>
      </c>
      <c r="F38" s="213">
        <v>0.11074000000000001</v>
      </c>
      <c r="G38" s="55">
        <v>0.12131</v>
      </c>
      <c r="H38" s="55">
        <v>-7.5000000000000002E-4</v>
      </c>
      <c r="I38" s="55">
        <v>2.147E-2</v>
      </c>
      <c r="J38" s="160">
        <f t="shared" si="3"/>
        <v>0.14202999999999999</v>
      </c>
      <c r="L38" s="160">
        <f t="shared" si="4"/>
        <v>3.1289999999999984E-2</v>
      </c>
      <c r="N38" s="4" t="s">
        <v>450</v>
      </c>
    </row>
    <row r="39" spans="1:14" ht="12.75" customHeight="1" x14ac:dyDescent="0.2">
      <c r="A39" s="75">
        <f t="shared" si="0"/>
        <v>30</v>
      </c>
      <c r="B39" s="45"/>
      <c r="F39" s="213"/>
      <c r="G39" s="55"/>
      <c r="H39" s="55"/>
      <c r="I39" s="55"/>
      <c r="J39" s="160"/>
      <c r="L39" s="160"/>
    </row>
    <row r="40" spans="1:14" ht="12.75" customHeight="1" x14ac:dyDescent="0.2">
      <c r="A40" s="75">
        <f t="shared" si="0"/>
        <v>31</v>
      </c>
      <c r="B40" s="43" t="s">
        <v>86</v>
      </c>
      <c r="C40" s="4"/>
      <c r="D40" s="49"/>
      <c r="E40" s="49"/>
      <c r="F40" s="213"/>
      <c r="G40" s="55"/>
      <c r="H40" s="55"/>
      <c r="I40" s="55"/>
      <c r="J40" s="160"/>
      <c r="L40" s="160"/>
    </row>
    <row r="41" spans="1:14" ht="12.75" customHeight="1" x14ac:dyDescent="0.2">
      <c r="A41" s="75">
        <f t="shared" si="0"/>
        <v>32</v>
      </c>
      <c r="C41" s="45" t="s">
        <v>83</v>
      </c>
      <c r="D41" s="45" t="s">
        <v>38</v>
      </c>
      <c r="E41" s="75" t="str">
        <f>E38</f>
        <v>Exhibit JDT-5, GAS RATE SPREAD DESIGN</v>
      </c>
      <c r="F41" s="214">
        <v>1.35</v>
      </c>
      <c r="G41" s="121">
        <v>1.35</v>
      </c>
      <c r="H41" s="121">
        <v>0</v>
      </c>
      <c r="I41" s="121">
        <v>0</v>
      </c>
      <c r="J41" s="230">
        <f>ROUND(SUM(G41:I41),2)</f>
        <v>1.35</v>
      </c>
      <c r="L41" s="230">
        <f>J41-F41</f>
        <v>0</v>
      </c>
      <c r="N41" s="4" t="s">
        <v>450</v>
      </c>
    </row>
    <row r="42" spans="1:14" ht="12.75" customHeight="1" x14ac:dyDescent="0.2">
      <c r="A42" s="75">
        <f t="shared" si="0"/>
        <v>33</v>
      </c>
      <c r="F42" s="213"/>
      <c r="G42" s="55"/>
      <c r="H42" s="55"/>
      <c r="I42" s="55"/>
      <c r="J42" s="160"/>
      <c r="L42" s="160"/>
    </row>
    <row r="43" spans="1:14" ht="12.75" customHeight="1" x14ac:dyDescent="0.2">
      <c r="A43" s="75">
        <f t="shared" si="0"/>
        <v>34</v>
      </c>
      <c r="C43" s="45" t="s">
        <v>84</v>
      </c>
      <c r="F43" s="213"/>
      <c r="G43" s="55"/>
      <c r="H43" s="55"/>
      <c r="I43" s="55"/>
      <c r="J43" s="160"/>
      <c r="L43" s="160"/>
    </row>
    <row r="44" spans="1:14" ht="12.75" customHeight="1" x14ac:dyDescent="0.2">
      <c r="A44" s="75">
        <f t="shared" si="0"/>
        <v>35</v>
      </c>
      <c r="C44" s="45" t="s">
        <v>87</v>
      </c>
      <c r="D44" s="45" t="s">
        <v>38</v>
      </c>
      <c r="E44" s="75" t="str">
        <f>E41</f>
        <v>Exhibit JDT-5, GAS RATE SPREAD DESIGN</v>
      </c>
      <c r="F44" s="213">
        <v>0.18382000000000001</v>
      </c>
      <c r="G44" s="55">
        <v>0.1951</v>
      </c>
      <c r="H44" s="55">
        <v>-3.6000000000000002E-4</v>
      </c>
      <c r="I44" s="55">
        <v>1.0410000000000001E-2</v>
      </c>
      <c r="J44" s="160">
        <f t="shared" ref="J44:J47" si="5">ROUND(SUM(G44:I44),5)</f>
        <v>0.20515</v>
      </c>
      <c r="L44" s="160">
        <f t="shared" ref="L44:L45" si="6">J44-F44</f>
        <v>2.1329999999999988E-2</v>
      </c>
      <c r="N44" s="4" t="s">
        <v>450</v>
      </c>
    </row>
    <row r="45" spans="1:14" ht="12.75" customHeight="1" x14ac:dyDescent="0.2">
      <c r="A45" s="75">
        <f t="shared" si="0"/>
        <v>36</v>
      </c>
      <c r="C45" s="45" t="s">
        <v>88</v>
      </c>
      <c r="D45" s="45" t="s">
        <v>38</v>
      </c>
      <c r="E45" s="75" t="str">
        <f>E44</f>
        <v>Exhibit JDT-5, GAS RATE SPREAD DESIGN</v>
      </c>
      <c r="F45" s="213">
        <v>0.13031000000000001</v>
      </c>
      <c r="G45" s="55">
        <v>0.13830999999999999</v>
      </c>
      <c r="H45" s="55">
        <v>-3.6000000000000002E-4</v>
      </c>
      <c r="I45" s="55">
        <v>1.0410000000000001E-2</v>
      </c>
      <c r="J45" s="160">
        <f t="shared" si="5"/>
        <v>0.14835999999999999</v>
      </c>
      <c r="L45" s="160">
        <f t="shared" si="6"/>
        <v>1.8049999999999983E-2</v>
      </c>
      <c r="N45" s="4" t="s">
        <v>450</v>
      </c>
    </row>
    <row r="46" spans="1:14" ht="12.75" customHeight="1" x14ac:dyDescent="0.2">
      <c r="A46" s="75">
        <f t="shared" si="0"/>
        <v>37</v>
      </c>
      <c r="F46" s="213"/>
      <c r="G46" s="55"/>
      <c r="H46" s="55"/>
      <c r="I46" s="55"/>
      <c r="J46" s="160"/>
      <c r="L46" s="160"/>
    </row>
    <row r="47" spans="1:14" ht="12.75" customHeight="1" x14ac:dyDescent="0.2">
      <c r="A47" s="75">
        <f t="shared" si="0"/>
        <v>38</v>
      </c>
      <c r="C47" s="45" t="s">
        <v>80</v>
      </c>
      <c r="D47" s="45" t="s">
        <v>38</v>
      </c>
      <c r="E47" s="75" t="str">
        <f>E45</f>
        <v>Exhibit JDT-5, GAS RATE SPREAD DESIGN</v>
      </c>
      <c r="F47" s="213">
        <v>1.222E-2</v>
      </c>
      <c r="G47" s="55">
        <v>1.222E-2</v>
      </c>
      <c r="H47" s="55">
        <v>0</v>
      </c>
      <c r="I47" s="55">
        <v>0</v>
      </c>
      <c r="J47" s="160">
        <f t="shared" si="5"/>
        <v>1.222E-2</v>
      </c>
      <c r="L47" s="160">
        <f>J47-F47</f>
        <v>0</v>
      </c>
      <c r="N47" s="4" t="s">
        <v>450</v>
      </c>
    </row>
    <row r="48" spans="1:14" ht="12.75" customHeight="1" x14ac:dyDescent="0.2">
      <c r="A48" s="75">
        <f t="shared" si="0"/>
        <v>39</v>
      </c>
      <c r="C48" s="49"/>
      <c r="D48" s="49"/>
      <c r="E48" s="49"/>
      <c r="F48" s="213"/>
      <c r="G48" s="55"/>
      <c r="H48" s="55"/>
      <c r="I48" s="55"/>
      <c r="J48" s="160"/>
      <c r="L48" s="160"/>
    </row>
    <row r="49" spans="1:14" ht="12.75" customHeight="1" x14ac:dyDescent="0.2">
      <c r="A49" s="75">
        <f t="shared" si="0"/>
        <v>40</v>
      </c>
      <c r="B49" s="43" t="s">
        <v>89</v>
      </c>
      <c r="C49" s="4"/>
      <c r="D49" s="49"/>
      <c r="E49" s="49"/>
      <c r="F49" s="213"/>
      <c r="G49" s="55"/>
      <c r="H49" s="55"/>
      <c r="I49" s="55"/>
      <c r="J49" s="160"/>
      <c r="L49" s="160"/>
    </row>
    <row r="50" spans="1:14" ht="12.75" customHeight="1" x14ac:dyDescent="0.2">
      <c r="A50" s="75">
        <f t="shared" si="0"/>
        <v>41</v>
      </c>
      <c r="B50" s="45"/>
      <c r="C50" s="45" t="s">
        <v>83</v>
      </c>
      <c r="D50" s="45" t="s">
        <v>38</v>
      </c>
      <c r="E50" s="75" t="str">
        <f>E47</f>
        <v>Exhibit JDT-5, GAS RATE SPREAD DESIGN</v>
      </c>
      <c r="F50" s="214">
        <v>1.35</v>
      </c>
      <c r="G50" s="121">
        <v>1.35</v>
      </c>
      <c r="H50" s="121">
        <v>0</v>
      </c>
      <c r="I50" s="121">
        <v>0</v>
      </c>
      <c r="J50" s="230">
        <f>ROUND(SUM(G50:I50),2)</f>
        <v>1.35</v>
      </c>
      <c r="L50" s="230">
        <f>J50-F50</f>
        <v>0</v>
      </c>
      <c r="N50" s="4" t="s">
        <v>450</v>
      </c>
    </row>
    <row r="51" spans="1:14" ht="12.75" customHeight="1" x14ac:dyDescent="0.2">
      <c r="A51" s="75">
        <f t="shared" si="0"/>
        <v>42</v>
      </c>
      <c r="B51" s="45"/>
      <c r="F51" s="213"/>
      <c r="G51" s="55"/>
      <c r="H51" s="55"/>
      <c r="I51" s="55"/>
      <c r="J51" s="160"/>
      <c r="L51" s="160"/>
    </row>
    <row r="52" spans="1:14" ht="12.75" customHeight="1" x14ac:dyDescent="0.2">
      <c r="A52" s="75">
        <f t="shared" si="0"/>
        <v>43</v>
      </c>
      <c r="B52" s="45"/>
      <c r="C52" s="45" t="s">
        <v>84</v>
      </c>
      <c r="F52" s="213"/>
      <c r="G52" s="55"/>
      <c r="H52" s="55"/>
      <c r="I52" s="55"/>
      <c r="J52" s="160"/>
      <c r="L52" s="160"/>
    </row>
    <row r="53" spans="1:14" ht="12.75" customHeight="1" x14ac:dyDescent="0.2">
      <c r="A53" s="75">
        <f t="shared" si="0"/>
        <v>44</v>
      </c>
      <c r="B53" s="45"/>
      <c r="C53" s="45" t="s">
        <v>87</v>
      </c>
      <c r="D53" s="45" t="s">
        <v>38</v>
      </c>
      <c r="E53" s="75" t="str">
        <f>E50</f>
        <v>Exhibit JDT-5, GAS RATE SPREAD DESIGN</v>
      </c>
      <c r="F53" s="213">
        <v>0.18382000000000001</v>
      </c>
      <c r="G53" s="55">
        <v>0.1951</v>
      </c>
      <c r="H53" s="55">
        <v>-3.6000000000000002E-4</v>
      </c>
      <c r="I53" s="55">
        <v>1.0410000000000001E-2</v>
      </c>
      <c r="J53" s="160">
        <f t="shared" ref="J53:J54" si="7">ROUND(SUM(G53:I53),5)</f>
        <v>0.20515</v>
      </c>
      <c r="L53" s="160">
        <f t="shared" ref="L53:L54" si="8">J53-F53</f>
        <v>2.1329999999999988E-2</v>
      </c>
      <c r="N53" s="4" t="s">
        <v>450</v>
      </c>
    </row>
    <row r="54" spans="1:14" ht="12.75" customHeight="1" x14ac:dyDescent="0.2">
      <c r="A54" s="75">
        <f t="shared" si="0"/>
        <v>45</v>
      </c>
      <c r="B54" s="45"/>
      <c r="C54" s="45" t="s">
        <v>88</v>
      </c>
      <c r="D54" s="45" t="s">
        <v>38</v>
      </c>
      <c r="E54" s="75" t="str">
        <f>E53</f>
        <v>Exhibit JDT-5, GAS RATE SPREAD DESIGN</v>
      </c>
      <c r="F54" s="213">
        <v>0.13031000000000001</v>
      </c>
      <c r="G54" s="55">
        <v>0.13830999999999999</v>
      </c>
      <c r="H54" s="55">
        <v>-3.6000000000000002E-4</v>
      </c>
      <c r="I54" s="55">
        <v>1.0410000000000001E-2</v>
      </c>
      <c r="J54" s="160">
        <f t="shared" si="7"/>
        <v>0.14835999999999999</v>
      </c>
      <c r="L54" s="160">
        <f t="shared" si="8"/>
        <v>1.8049999999999983E-2</v>
      </c>
      <c r="N54" s="4" t="s">
        <v>450</v>
      </c>
    </row>
    <row r="55" spans="1:14" ht="12.75" customHeight="1" x14ac:dyDescent="0.2">
      <c r="A55" s="75"/>
      <c r="G55" s="44"/>
      <c r="H55" s="44"/>
      <c r="I55" s="44"/>
    </row>
  </sheetData>
  <mergeCells count="6">
    <mergeCell ref="A5:N5"/>
    <mergeCell ref="G6:J6"/>
    <mergeCell ref="A3:N3"/>
    <mergeCell ref="A4:N4"/>
    <mergeCell ref="A1:N1"/>
    <mergeCell ref="A2:N2"/>
  </mergeCells>
  <printOptions horizontalCentered="1"/>
  <pageMargins left="0.7" right="0.7" top="0.75" bottom="0.75" header="0.3" footer="0.3"/>
  <pageSetup scale="55" fitToWidth="3" orientation="landscape" blackAndWhite="1" r:id="rId1"/>
  <headerFooter>
    <oddFooter>&amp;R&amp;A
 Page &amp;P of &amp;N</oddFooter>
  </headerFooter>
  <customProperties>
    <customPr name="_pios_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R39"/>
  <sheetViews>
    <sheetView zoomScaleNormal="100" workbookViewId="0">
      <selection activeCell="N39" sqref="N39"/>
    </sheetView>
  </sheetViews>
  <sheetFormatPr defaultColWidth="9.140625" defaultRowHeight="11.25" x14ac:dyDescent="0.2"/>
  <cols>
    <col min="1" max="1" width="5.28515625" style="3" customWidth="1"/>
    <col min="2" max="2" width="1.5703125" style="3" customWidth="1"/>
    <col min="3" max="3" width="35.5703125" style="3" bestFit="1" customWidth="1"/>
    <col min="4" max="4" width="28.7109375" style="75" bestFit="1" customWidth="1"/>
    <col min="5" max="5" width="14.140625" style="75" bestFit="1" customWidth="1"/>
    <col min="6" max="6" width="9.85546875" style="75" bestFit="1" customWidth="1"/>
    <col min="7" max="7" width="9.85546875" style="75" customWidth="1"/>
    <col min="8" max="9" width="9.85546875" style="75" bestFit="1" customWidth="1"/>
    <col min="10" max="16" width="9.85546875" style="3" bestFit="1" customWidth="1"/>
    <col min="17" max="17" width="10.7109375" style="3" bestFit="1" customWidth="1"/>
    <col min="18" max="18" width="9.85546875" style="3" bestFit="1" customWidth="1"/>
    <col min="19" max="16384" width="9.140625" style="3"/>
  </cols>
  <sheetData>
    <row r="1" spans="1:18" x14ac:dyDescent="0.2">
      <c r="A1" s="303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</row>
    <row r="2" spans="1:18" x14ac:dyDescent="0.2">
      <c r="A2" s="303" t="str">
        <f>'Exh. JDT-7 (Delivery Rev)'!A2:O2</f>
        <v>2022 General Rate Case (GRC)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</row>
    <row r="3" spans="1:18" x14ac:dyDescent="0.2">
      <c r="A3" s="303" t="s">
        <v>327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</row>
    <row r="4" spans="1:18" x14ac:dyDescent="0.2">
      <c r="A4" s="303" t="s">
        <v>367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</row>
    <row r="5" spans="1:18" x14ac:dyDescent="0.2">
      <c r="A5" s="303" t="str">
        <f>'Exh. JDT-7 (Delivery Rev)'!A5:O5</f>
        <v>Proposed Effective January 1, 2023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</row>
    <row r="6" spans="1:18" x14ac:dyDescent="0.2">
      <c r="A6" s="4"/>
      <c r="B6" s="4"/>
      <c r="C6" s="4"/>
      <c r="J6" s="4"/>
      <c r="K6" s="4"/>
      <c r="L6" s="4"/>
      <c r="M6" s="4"/>
      <c r="N6" s="4"/>
      <c r="O6" s="4"/>
      <c r="P6" s="4"/>
      <c r="Q6" s="4"/>
      <c r="R6" s="4"/>
    </row>
    <row r="7" spans="1:18" ht="22.5" x14ac:dyDescent="0.2">
      <c r="A7" s="197" t="s">
        <v>67</v>
      </c>
      <c r="B7" s="197"/>
      <c r="C7" s="239"/>
      <c r="D7" s="197" t="s">
        <v>5</v>
      </c>
      <c r="E7" s="197" t="s">
        <v>364</v>
      </c>
      <c r="F7" s="207" t="s">
        <v>368</v>
      </c>
      <c r="G7" s="207" t="s">
        <v>369</v>
      </c>
      <c r="H7" s="207" t="s">
        <v>370</v>
      </c>
      <c r="I7" s="207" t="s">
        <v>371</v>
      </c>
      <c r="J7" s="207" t="s">
        <v>372</v>
      </c>
      <c r="K7" s="207" t="s">
        <v>373</v>
      </c>
      <c r="L7" s="207" t="s">
        <v>374</v>
      </c>
      <c r="M7" s="207" t="s">
        <v>375</v>
      </c>
      <c r="N7" s="207" t="s">
        <v>376</v>
      </c>
      <c r="O7" s="207" t="s">
        <v>377</v>
      </c>
      <c r="P7" s="207" t="s">
        <v>378</v>
      </c>
      <c r="Q7" s="207" t="s">
        <v>379</v>
      </c>
      <c r="R7" s="197" t="s">
        <v>380</v>
      </c>
    </row>
    <row r="8" spans="1:18" x14ac:dyDescent="0.2">
      <c r="A8" s="4"/>
      <c r="B8" s="4"/>
      <c r="C8" s="75" t="s">
        <v>9</v>
      </c>
      <c r="D8" s="75" t="s">
        <v>10</v>
      </c>
      <c r="E8" s="75" t="s">
        <v>11</v>
      </c>
      <c r="F8" s="75" t="s">
        <v>12</v>
      </c>
      <c r="G8" s="75" t="s">
        <v>13</v>
      </c>
      <c r="H8" s="75" t="s">
        <v>340</v>
      </c>
      <c r="I8" s="75" t="s">
        <v>341</v>
      </c>
      <c r="J8" s="75" t="s">
        <v>342</v>
      </c>
      <c r="K8" s="75" t="s">
        <v>343</v>
      </c>
      <c r="L8" s="75" t="s">
        <v>344</v>
      </c>
      <c r="M8" s="75" t="s">
        <v>345</v>
      </c>
      <c r="N8" s="75" t="s">
        <v>346</v>
      </c>
      <c r="O8" s="75" t="s">
        <v>347</v>
      </c>
      <c r="P8" s="75" t="s">
        <v>381</v>
      </c>
      <c r="Q8" s="75" t="s">
        <v>382</v>
      </c>
      <c r="R8" s="75" t="s">
        <v>383</v>
      </c>
    </row>
    <row r="9" spans="1:18" x14ac:dyDescent="0.2">
      <c r="A9" s="75"/>
      <c r="B9" s="182" t="s">
        <v>384</v>
      </c>
      <c r="C9" s="238"/>
      <c r="J9" s="75"/>
      <c r="K9" s="75"/>
      <c r="L9" s="4"/>
      <c r="M9" s="4"/>
      <c r="N9" s="4"/>
      <c r="O9" s="4"/>
      <c r="P9" s="4"/>
      <c r="Q9" s="4"/>
      <c r="R9" s="4"/>
    </row>
    <row r="10" spans="1:18" x14ac:dyDescent="0.2">
      <c r="A10" s="75">
        <v>1</v>
      </c>
      <c r="B10" s="236" t="s">
        <v>135</v>
      </c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88"/>
    </row>
    <row r="11" spans="1:18" x14ac:dyDescent="0.2">
      <c r="A11" s="75">
        <f t="shared" ref="A11:A33" si="0">A10+1</f>
        <v>2</v>
      </c>
      <c r="B11" s="75"/>
      <c r="C11" s="4" t="s">
        <v>464</v>
      </c>
      <c r="D11" s="209" t="s">
        <v>463</v>
      </c>
      <c r="F11" s="110">
        <v>97941516</v>
      </c>
      <c r="G11" s="110">
        <v>83022104</v>
      </c>
      <c r="H11" s="110">
        <v>75914577</v>
      </c>
      <c r="I11" s="110">
        <v>53571434</v>
      </c>
      <c r="J11" s="110">
        <v>30561974</v>
      </c>
      <c r="K11" s="110">
        <v>20171882</v>
      </c>
      <c r="L11" s="110">
        <v>14529332</v>
      </c>
      <c r="M11" s="110">
        <v>13851846</v>
      </c>
      <c r="N11" s="110">
        <v>20485033</v>
      </c>
      <c r="O11" s="110">
        <v>47224738</v>
      </c>
      <c r="P11" s="110">
        <v>77482026</v>
      </c>
      <c r="Q11" s="110">
        <v>101612899</v>
      </c>
      <c r="R11" s="88">
        <f>SUM(F11:Q11)</f>
        <v>636369361</v>
      </c>
    </row>
    <row r="12" spans="1:18" x14ac:dyDescent="0.2">
      <c r="A12" s="75">
        <f t="shared" si="0"/>
        <v>3</v>
      </c>
      <c r="B12" s="75"/>
      <c r="C12" s="4" t="s">
        <v>387</v>
      </c>
      <c r="D12" s="209" t="s">
        <v>388</v>
      </c>
      <c r="F12" s="179">
        <f t="shared" ref="F12:Q12" si="1">F11/$R11</f>
        <v>0.15390671204863365</v>
      </c>
      <c r="G12" s="179">
        <f t="shared" si="1"/>
        <v>0.13046213266700626</v>
      </c>
      <c r="H12" s="179">
        <f t="shared" si="1"/>
        <v>0.11929326214056997</v>
      </c>
      <c r="I12" s="179">
        <f t="shared" si="1"/>
        <v>8.4182924702435505E-2</v>
      </c>
      <c r="J12" s="179">
        <f t="shared" si="1"/>
        <v>4.8025527112076034E-2</v>
      </c>
      <c r="K12" s="179">
        <f t="shared" si="1"/>
        <v>3.1698386560128564E-2</v>
      </c>
      <c r="L12" s="179">
        <f t="shared" si="1"/>
        <v>2.2831602038741145E-2</v>
      </c>
      <c r="M12" s="179">
        <f t="shared" si="1"/>
        <v>2.1766990758689278E-2</v>
      </c>
      <c r="N12" s="179">
        <f t="shared" si="1"/>
        <v>3.2190476561928631E-2</v>
      </c>
      <c r="O12" s="179">
        <f t="shared" si="1"/>
        <v>7.4209634992153564E-2</v>
      </c>
      <c r="P12" s="179">
        <f t="shared" si="1"/>
        <v>0.12175637412562357</v>
      </c>
      <c r="Q12" s="179">
        <f t="shared" si="1"/>
        <v>0.15967597629201385</v>
      </c>
      <c r="R12" s="179">
        <f>SUM(F12:Q12)</f>
        <v>1</v>
      </c>
    </row>
    <row r="13" spans="1:18" x14ac:dyDescent="0.2">
      <c r="A13" s="75">
        <f t="shared" si="0"/>
        <v>4</v>
      </c>
      <c r="B13" s="75"/>
      <c r="C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">
      <c r="A14" s="75">
        <f t="shared" si="0"/>
        <v>5</v>
      </c>
      <c r="B14" s="236" t="s">
        <v>136</v>
      </c>
      <c r="D14" s="4"/>
      <c r="E14" s="4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4"/>
    </row>
    <row r="15" spans="1:18" x14ac:dyDescent="0.2">
      <c r="A15" s="75">
        <f t="shared" si="0"/>
        <v>6</v>
      </c>
      <c r="B15" s="75"/>
      <c r="C15" s="4" t="str">
        <f>C11</f>
        <v>Forecasted Delivered Volumes</v>
      </c>
      <c r="D15" s="75" t="str">
        <f>D11</f>
        <v>Exhibit JDT-3, Gas Normalized Revenue</v>
      </c>
      <c r="F15" s="110">
        <v>32817084</v>
      </c>
      <c r="G15" s="110">
        <v>30027991</v>
      </c>
      <c r="H15" s="110">
        <v>27314446</v>
      </c>
      <c r="I15" s="110">
        <v>19909362</v>
      </c>
      <c r="J15" s="110">
        <v>14090953</v>
      </c>
      <c r="K15" s="110">
        <v>10822794</v>
      </c>
      <c r="L15" s="110">
        <v>8983513</v>
      </c>
      <c r="M15" s="110">
        <v>9267701</v>
      </c>
      <c r="N15" s="110">
        <v>10443109</v>
      </c>
      <c r="O15" s="110">
        <v>17484716</v>
      </c>
      <c r="P15" s="110">
        <v>26617127</v>
      </c>
      <c r="Q15" s="110">
        <v>35447849</v>
      </c>
      <c r="R15" s="88">
        <f>SUM(F15:Q15)</f>
        <v>243226645</v>
      </c>
    </row>
    <row r="16" spans="1:18" x14ac:dyDescent="0.2">
      <c r="A16" s="75">
        <f t="shared" si="0"/>
        <v>7</v>
      </c>
      <c r="B16" s="75"/>
      <c r="C16" s="4" t="s">
        <v>387</v>
      </c>
      <c r="D16" s="209" t="s">
        <v>389</v>
      </c>
      <c r="E16" s="209"/>
      <c r="F16" s="179">
        <f t="shared" ref="F16:Q16" si="2">F15/$R15</f>
        <v>0.13492388549782447</v>
      </c>
      <c r="G16" s="179">
        <f t="shared" si="2"/>
        <v>0.12345683179571054</v>
      </c>
      <c r="H16" s="179">
        <f t="shared" si="2"/>
        <v>0.11230038551080619</v>
      </c>
      <c r="I16" s="179">
        <f t="shared" si="2"/>
        <v>8.1855184903775649E-2</v>
      </c>
      <c r="J16" s="179">
        <f t="shared" si="2"/>
        <v>5.7933426660553573E-2</v>
      </c>
      <c r="K16" s="179">
        <f t="shared" si="2"/>
        <v>4.4496745000943465E-2</v>
      </c>
      <c r="L16" s="179">
        <f t="shared" si="2"/>
        <v>3.693474043520191E-2</v>
      </c>
      <c r="M16" s="179">
        <f t="shared" si="2"/>
        <v>3.8103148608574527E-2</v>
      </c>
      <c r="N16" s="179">
        <f t="shared" si="2"/>
        <v>4.2935711258114836E-2</v>
      </c>
      <c r="O16" s="179">
        <f t="shared" si="2"/>
        <v>7.1886515558359163E-2</v>
      </c>
      <c r="P16" s="179">
        <f t="shared" si="2"/>
        <v>0.10943343398910921</v>
      </c>
      <c r="Q16" s="179">
        <f t="shared" si="2"/>
        <v>0.14573999078102648</v>
      </c>
      <c r="R16" s="179">
        <f>SUM(F16:Q16)</f>
        <v>1</v>
      </c>
    </row>
    <row r="17" spans="1:18" x14ac:dyDescent="0.2">
      <c r="A17" s="75">
        <f t="shared" si="0"/>
        <v>8</v>
      </c>
      <c r="B17" s="75"/>
      <c r="C17" s="4"/>
      <c r="D17" s="209"/>
      <c r="E17" s="20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</row>
    <row r="18" spans="1:18" x14ac:dyDescent="0.2">
      <c r="A18" s="75">
        <f t="shared" si="0"/>
        <v>9</v>
      </c>
      <c r="B18" s="236" t="s">
        <v>137</v>
      </c>
      <c r="D18" s="4"/>
      <c r="E18" s="4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</row>
    <row r="19" spans="1:18" x14ac:dyDescent="0.2">
      <c r="A19" s="75">
        <f t="shared" si="0"/>
        <v>10</v>
      </c>
      <c r="B19" s="75"/>
      <c r="C19" s="4" t="str">
        <f>C11</f>
        <v>Forecasted Delivered Volumes</v>
      </c>
      <c r="D19" s="75" t="str">
        <f>D15</f>
        <v>Exhibit JDT-3, Gas Normalized Revenue</v>
      </c>
      <c r="F19" s="110">
        <v>10829670</v>
      </c>
      <c r="G19" s="110">
        <v>10811029</v>
      </c>
      <c r="H19" s="110">
        <v>9918653</v>
      </c>
      <c r="I19" s="110">
        <v>8393688</v>
      </c>
      <c r="J19" s="110">
        <v>6950483</v>
      </c>
      <c r="K19" s="110">
        <v>6107460</v>
      </c>
      <c r="L19" s="110">
        <v>5095595</v>
      </c>
      <c r="M19" s="110">
        <v>5222649</v>
      </c>
      <c r="N19" s="110">
        <v>5624870</v>
      </c>
      <c r="O19" s="110">
        <v>7775065</v>
      </c>
      <c r="P19" s="110">
        <v>10236009</v>
      </c>
      <c r="Q19" s="110">
        <v>11656134</v>
      </c>
      <c r="R19" s="88">
        <f>SUM(F19:Q19)</f>
        <v>98621305</v>
      </c>
    </row>
    <row r="20" spans="1:18" x14ac:dyDescent="0.2">
      <c r="A20" s="75">
        <f t="shared" si="0"/>
        <v>11</v>
      </c>
      <c r="B20" s="75"/>
      <c r="C20" s="4" t="s">
        <v>387</v>
      </c>
      <c r="D20" s="209" t="s">
        <v>390</v>
      </c>
      <c r="E20" s="209"/>
      <c r="F20" s="179">
        <f t="shared" ref="F20:Q20" si="3">F19/$R19</f>
        <v>0.10981065399611169</v>
      </c>
      <c r="G20" s="179">
        <f t="shared" si="3"/>
        <v>0.10962163804261159</v>
      </c>
      <c r="H20" s="179">
        <f t="shared" si="3"/>
        <v>0.10057312666872538</v>
      </c>
      <c r="I20" s="179">
        <f t="shared" si="3"/>
        <v>8.5110291331066859E-2</v>
      </c>
      <c r="J20" s="179">
        <f t="shared" si="3"/>
        <v>7.0476485785703202E-2</v>
      </c>
      <c r="K20" s="179">
        <f t="shared" si="3"/>
        <v>6.1928403806865061E-2</v>
      </c>
      <c r="L20" s="179">
        <f t="shared" si="3"/>
        <v>5.1668298244481756E-2</v>
      </c>
      <c r="M20" s="179">
        <f t="shared" si="3"/>
        <v>5.2956599996319256E-2</v>
      </c>
      <c r="N20" s="179">
        <f t="shared" si="3"/>
        <v>5.7035039234169534E-2</v>
      </c>
      <c r="O20" s="179">
        <f t="shared" si="3"/>
        <v>7.8837579770415736E-2</v>
      </c>
      <c r="P20" s="179">
        <f t="shared" si="3"/>
        <v>0.1037910520449917</v>
      </c>
      <c r="Q20" s="179">
        <f t="shared" si="3"/>
        <v>0.11819083107853826</v>
      </c>
      <c r="R20" s="179">
        <f>SUM(F20:Q20)</f>
        <v>1</v>
      </c>
    </row>
    <row r="21" spans="1:18" x14ac:dyDescent="0.2">
      <c r="A21" s="75">
        <f t="shared" si="0"/>
        <v>12</v>
      </c>
      <c r="B21" s="75"/>
      <c r="C21" s="4"/>
      <c r="D21" s="209"/>
      <c r="E21" s="20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</row>
    <row r="22" spans="1:18" x14ac:dyDescent="0.2">
      <c r="A22" s="75">
        <f t="shared" si="0"/>
        <v>13</v>
      </c>
      <c r="B22" s="182" t="s">
        <v>391</v>
      </c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</row>
    <row r="23" spans="1:18" x14ac:dyDescent="0.2">
      <c r="A23" s="75">
        <f t="shared" si="0"/>
        <v>14</v>
      </c>
      <c r="B23" s="236" t="str">
        <f>B10</f>
        <v>Schedules 23 &amp; 53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">
      <c r="A24" s="75">
        <f t="shared" si="0"/>
        <v>15</v>
      </c>
      <c r="B24" s="75"/>
      <c r="C24" s="4" t="s">
        <v>392</v>
      </c>
      <c r="D24" s="75" t="s">
        <v>462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194">
        <f>'Exh. JDT-7 (Allowed RPC)'!D18</f>
        <v>390.21</v>
      </c>
    </row>
    <row r="25" spans="1:18" x14ac:dyDescent="0.2">
      <c r="A25" s="75">
        <f t="shared" si="0"/>
        <v>16</v>
      </c>
      <c r="B25" s="75"/>
      <c r="C25" s="4" t="s">
        <v>391</v>
      </c>
      <c r="D25" s="75" t="str">
        <f>"("&amp;A$12&amp;") x ("&amp;A24&amp;")"</f>
        <v>(3) x (15)</v>
      </c>
      <c r="E25" s="75" t="s">
        <v>461</v>
      </c>
      <c r="F25" s="11">
        <f>$R24*F$12</f>
        <v>60.055938108497337</v>
      </c>
      <c r="G25" s="11">
        <f t="shared" ref="G25:Q25" si="4">$R24*G$12</f>
        <v>50.907628787992515</v>
      </c>
      <c r="H25" s="11">
        <f t="shared" si="4"/>
        <v>46.549423819871805</v>
      </c>
      <c r="I25" s="11">
        <f t="shared" si="4"/>
        <v>32.849019048137357</v>
      </c>
      <c r="J25" s="11">
        <f t="shared" si="4"/>
        <v>18.74004093440319</v>
      </c>
      <c r="K25" s="11">
        <f t="shared" si="4"/>
        <v>12.369027419627766</v>
      </c>
      <c r="L25" s="11">
        <f t="shared" si="4"/>
        <v>8.9091194315371816</v>
      </c>
      <c r="M25" s="11">
        <f t="shared" si="4"/>
        <v>8.4936974639481431</v>
      </c>
      <c r="N25" s="11">
        <f t="shared" si="4"/>
        <v>12.56104585923017</v>
      </c>
      <c r="O25" s="11">
        <f t="shared" si="4"/>
        <v>28.95734167028824</v>
      </c>
      <c r="P25" s="11">
        <f t="shared" si="4"/>
        <v>47.510554747559567</v>
      </c>
      <c r="Q25" s="11">
        <f t="shared" si="4"/>
        <v>62.307162708906723</v>
      </c>
      <c r="R25" s="233">
        <f>SUM(F25:Q25)</f>
        <v>390.21000000000004</v>
      </c>
    </row>
    <row r="26" spans="1:18" x14ac:dyDescent="0.2">
      <c r="A26" s="75">
        <f t="shared" si="0"/>
        <v>17</v>
      </c>
      <c r="B26" s="75"/>
      <c r="C26" s="4"/>
      <c r="D26" s="237"/>
      <c r="E26" s="237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233"/>
    </row>
    <row r="27" spans="1:18" x14ac:dyDescent="0.2">
      <c r="A27" s="75">
        <f t="shared" si="0"/>
        <v>18</v>
      </c>
      <c r="B27" s="236" t="str">
        <f>B14</f>
        <v>Schedules 31 &amp; 31T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233"/>
    </row>
    <row r="28" spans="1:18" x14ac:dyDescent="0.2">
      <c r="A28" s="75">
        <f t="shared" si="0"/>
        <v>19</v>
      </c>
      <c r="B28" s="75"/>
      <c r="C28" s="4" t="s">
        <v>392</v>
      </c>
      <c r="D28" s="75" t="str">
        <f>$D$24</f>
        <v>Exhibit JDT-7, Allowed RPC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194">
        <f>'Exh. JDT-7 (Allowed RPC)'!E18</f>
        <v>1963.2</v>
      </c>
    </row>
    <row r="29" spans="1:18" x14ac:dyDescent="0.2">
      <c r="A29" s="75">
        <f t="shared" si="0"/>
        <v>20</v>
      </c>
      <c r="B29" s="75"/>
      <c r="C29" s="4" t="s">
        <v>391</v>
      </c>
      <c r="D29" s="75" t="str">
        <f>"("&amp;A$16&amp;") x ("&amp;A28&amp;")"</f>
        <v>(7) x (19)</v>
      </c>
      <c r="E29" s="75" t="s">
        <v>460</v>
      </c>
      <c r="F29" s="11">
        <f>$R28*F$16</f>
        <v>264.88257200932901</v>
      </c>
      <c r="G29" s="11">
        <f t="shared" ref="G29:Q29" si="5">$R28*G$16</f>
        <v>242.37045218133895</v>
      </c>
      <c r="H29" s="11">
        <f t="shared" si="5"/>
        <v>220.46811683481471</v>
      </c>
      <c r="I29" s="11">
        <f t="shared" si="5"/>
        <v>160.69809900309235</v>
      </c>
      <c r="J29" s="11">
        <f t="shared" si="5"/>
        <v>113.73490321999878</v>
      </c>
      <c r="K29" s="11">
        <f t="shared" si="5"/>
        <v>87.356009785852208</v>
      </c>
      <c r="L29" s="11">
        <f t="shared" si="5"/>
        <v>72.510282422388386</v>
      </c>
      <c r="M29" s="11">
        <f t="shared" si="5"/>
        <v>74.804101348353512</v>
      </c>
      <c r="N29" s="11">
        <f t="shared" si="5"/>
        <v>84.291388341931054</v>
      </c>
      <c r="O29" s="11">
        <f t="shared" si="5"/>
        <v>141.12760734417071</v>
      </c>
      <c r="P29" s="11">
        <f t="shared" si="5"/>
        <v>214.8397176074192</v>
      </c>
      <c r="Q29" s="11">
        <f t="shared" si="5"/>
        <v>286.11674990131121</v>
      </c>
      <c r="R29" s="233">
        <f>SUM(F29:Q29)</f>
        <v>1963.1999999999998</v>
      </c>
    </row>
    <row r="30" spans="1:18" x14ac:dyDescent="0.2">
      <c r="A30" s="75">
        <f t="shared" si="0"/>
        <v>21</v>
      </c>
      <c r="B30" s="75"/>
      <c r="C30" s="4"/>
      <c r="J30" s="75"/>
      <c r="K30" s="75"/>
      <c r="L30" s="75"/>
      <c r="M30" s="75"/>
      <c r="N30" s="75"/>
      <c r="O30" s="75"/>
      <c r="P30" s="75"/>
      <c r="Q30" s="75"/>
      <c r="R30" s="4"/>
    </row>
    <row r="31" spans="1:18" x14ac:dyDescent="0.2">
      <c r="A31" s="75">
        <f t="shared" si="0"/>
        <v>22</v>
      </c>
      <c r="B31" s="236" t="str">
        <f>B18</f>
        <v>Schedules 41, 41T, 86 &amp; 86T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233"/>
    </row>
    <row r="32" spans="1:18" x14ac:dyDescent="0.2">
      <c r="A32" s="75">
        <f t="shared" si="0"/>
        <v>23</v>
      </c>
      <c r="B32" s="75"/>
      <c r="C32" s="4" t="s">
        <v>392</v>
      </c>
      <c r="D32" s="75" t="str">
        <f>$D$24</f>
        <v>Exhibit JDT-7, Allowed RPC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94">
        <f>'Exh. JDT-7 (Allowed RPC)'!F18</f>
        <v>14448.11</v>
      </c>
    </row>
    <row r="33" spans="1:18" x14ac:dyDescent="0.2">
      <c r="A33" s="75">
        <f t="shared" si="0"/>
        <v>24</v>
      </c>
      <c r="B33" s="75"/>
      <c r="C33" s="4" t="s">
        <v>391</v>
      </c>
      <c r="D33" s="75" t="str">
        <f>"("&amp;A$20&amp;") x ("&amp;A32&amp;")"</f>
        <v>(11) x (23)</v>
      </c>
      <c r="E33" s="75" t="s">
        <v>459</v>
      </c>
      <c r="F33" s="11">
        <f>$R32*F$20</f>
        <v>1586.5564081077614</v>
      </c>
      <c r="G33" s="11">
        <f t="shared" ref="G33:Q33" si="6">$R32*G$20</f>
        <v>1583.8254848198369</v>
      </c>
      <c r="H33" s="11">
        <f t="shared" si="6"/>
        <v>1453.0915971536779</v>
      </c>
      <c r="I33" s="11">
        <f t="shared" si="6"/>
        <v>1229.6828512833004</v>
      </c>
      <c r="J33" s="11">
        <f t="shared" si="6"/>
        <v>1018.2520190452764</v>
      </c>
      <c r="K33" s="11">
        <f t="shared" si="6"/>
        <v>894.74839032600516</v>
      </c>
      <c r="L33" s="11">
        <f t="shared" si="6"/>
        <v>746.50925654907928</v>
      </c>
      <c r="M33" s="11">
        <f t="shared" si="6"/>
        <v>765.12278197282023</v>
      </c>
      <c r="N33" s="11">
        <f t="shared" si="6"/>
        <v>824.04852070959726</v>
      </c>
      <c r="O33" s="11">
        <f t="shared" si="6"/>
        <v>1139.0540246567414</v>
      </c>
      <c r="P33" s="11">
        <f t="shared" si="6"/>
        <v>1499.584536961765</v>
      </c>
      <c r="Q33" s="11">
        <f t="shared" si="6"/>
        <v>1707.6341284141395</v>
      </c>
      <c r="R33" s="233">
        <f>SUM(F33:Q33)</f>
        <v>14448.110000000002</v>
      </c>
    </row>
    <row r="34" spans="1:18" x14ac:dyDescent="0.2">
      <c r="D34" s="4"/>
      <c r="F34" s="4"/>
      <c r="G34" s="4"/>
      <c r="H34" s="4"/>
      <c r="I34" s="4"/>
    </row>
    <row r="35" spans="1:18" x14ac:dyDescent="0.2">
      <c r="D35" s="4"/>
      <c r="E35" s="4"/>
      <c r="F35" s="4"/>
      <c r="G35" s="4"/>
      <c r="H35" s="4"/>
      <c r="I35" s="4"/>
    </row>
    <row r="37" spans="1:18" ht="15" x14ac:dyDescent="0.25">
      <c r="G37" s="234"/>
    </row>
    <row r="39" spans="1:18" x14ac:dyDescent="0.2">
      <c r="G39" s="233"/>
    </row>
  </sheetData>
  <mergeCells count="5">
    <mergeCell ref="A5:R5"/>
    <mergeCell ref="A3:R3"/>
    <mergeCell ref="A4:R4"/>
    <mergeCell ref="A1:R1"/>
    <mergeCell ref="A2:R2"/>
  </mergeCells>
  <printOptions horizontalCentered="1"/>
  <pageMargins left="0.45" right="0.45" top="0.75" bottom="0.75" header="0.3" footer="0.3"/>
  <pageSetup scale="56" fitToWidth="3" orientation="landscape" blackAndWhite="1" horizontalDpi="1200" verticalDpi="1200" r:id="rId1"/>
  <headerFooter>
    <oddFooter>&amp;R&amp;A
 Page &amp;P of &amp;N</oddFooter>
  </headerFooter>
  <customProperties>
    <customPr name="_pios_id" r:id="rId2"/>
  </customPropertie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G24"/>
  <sheetViews>
    <sheetView zoomScaleNormal="100" workbookViewId="0">
      <pane ySplit="8" topLeftCell="A9" activePane="bottomLeft" state="frozen"/>
      <selection pane="bottomLeft" activeCell="F20" sqref="F20"/>
    </sheetView>
  </sheetViews>
  <sheetFormatPr defaultColWidth="8.85546875" defaultRowHeight="11.25" x14ac:dyDescent="0.2"/>
  <cols>
    <col min="1" max="1" width="4.85546875" style="3" bestFit="1" customWidth="1"/>
    <col min="2" max="2" width="51.140625" style="3" bestFit="1" customWidth="1"/>
    <col min="3" max="3" width="41.140625" style="3" bestFit="1" customWidth="1"/>
    <col min="4" max="5" width="11.5703125" style="3" bestFit="1" customWidth="1"/>
    <col min="6" max="6" width="14.140625" style="3" customWidth="1"/>
    <col min="7" max="16384" width="8.85546875" style="3"/>
  </cols>
  <sheetData>
    <row r="1" spans="1:7" x14ac:dyDescent="0.2">
      <c r="A1" s="303" t="s">
        <v>0</v>
      </c>
      <c r="B1" s="303"/>
      <c r="C1" s="303"/>
      <c r="D1" s="303"/>
      <c r="E1" s="303"/>
      <c r="F1" s="303"/>
    </row>
    <row r="2" spans="1:7" x14ac:dyDescent="0.2">
      <c r="A2" s="303" t="s">
        <v>467</v>
      </c>
      <c r="B2" s="303"/>
      <c r="C2" s="303"/>
      <c r="D2" s="303"/>
      <c r="E2" s="303"/>
      <c r="F2" s="303"/>
    </row>
    <row r="3" spans="1:7" x14ac:dyDescent="0.2">
      <c r="A3" s="303" t="s">
        <v>327</v>
      </c>
      <c r="B3" s="303"/>
      <c r="C3" s="303"/>
      <c r="D3" s="303"/>
      <c r="E3" s="303"/>
      <c r="F3" s="303"/>
    </row>
    <row r="4" spans="1:7" x14ac:dyDescent="0.2">
      <c r="A4" s="303" t="s">
        <v>505</v>
      </c>
      <c r="B4" s="303"/>
      <c r="C4" s="303"/>
      <c r="D4" s="303"/>
      <c r="E4" s="303"/>
      <c r="F4" s="303"/>
    </row>
    <row r="5" spans="1:7" x14ac:dyDescent="0.2">
      <c r="A5" s="303" t="s">
        <v>468</v>
      </c>
      <c r="B5" s="303"/>
      <c r="C5" s="303"/>
      <c r="D5" s="303"/>
      <c r="E5" s="303"/>
      <c r="F5" s="303"/>
    </row>
    <row r="7" spans="1:7" x14ac:dyDescent="0.2">
      <c r="A7" s="287" t="s">
        <v>2</v>
      </c>
      <c r="B7" s="4"/>
      <c r="C7" s="4"/>
      <c r="D7" s="25" t="s">
        <v>3</v>
      </c>
      <c r="E7" s="25" t="s">
        <v>3</v>
      </c>
      <c r="F7" s="25" t="s">
        <v>3</v>
      </c>
    </row>
    <row r="8" spans="1:7" x14ac:dyDescent="0.2">
      <c r="A8" s="288" t="s">
        <v>4</v>
      </c>
      <c r="B8" s="289"/>
      <c r="C8" s="290" t="s">
        <v>5</v>
      </c>
      <c r="D8" s="195" t="s">
        <v>6</v>
      </c>
      <c r="E8" s="195" t="s">
        <v>506</v>
      </c>
      <c r="F8" s="195" t="s">
        <v>507</v>
      </c>
    </row>
    <row r="9" spans="1:7" x14ac:dyDescent="0.2">
      <c r="A9" s="4"/>
      <c r="B9" s="75" t="s">
        <v>9</v>
      </c>
      <c r="C9" s="75" t="s">
        <v>10</v>
      </c>
      <c r="D9" s="75" t="s">
        <v>11</v>
      </c>
      <c r="E9" s="75" t="s">
        <v>12</v>
      </c>
      <c r="F9" s="75" t="s">
        <v>13</v>
      </c>
      <c r="G9" s="4"/>
    </row>
    <row r="10" spans="1:7" x14ac:dyDescent="0.2">
      <c r="A10" s="75">
        <v>1</v>
      </c>
      <c r="B10" s="238" t="s">
        <v>348</v>
      </c>
      <c r="C10" s="75"/>
      <c r="D10" s="75"/>
      <c r="E10" s="75"/>
      <c r="F10" s="75"/>
      <c r="G10" s="4"/>
    </row>
    <row r="11" spans="1:7" x14ac:dyDescent="0.2">
      <c r="A11" s="75">
        <f>A10+1</f>
        <v>2</v>
      </c>
      <c r="B11" s="4" t="s">
        <v>138</v>
      </c>
      <c r="C11" s="209" t="s">
        <v>474</v>
      </c>
      <c r="D11" s="58">
        <f>'Exh. JDT-7 (Delivery Rev)'!D17</f>
        <v>255664962.97000003</v>
      </c>
      <c r="E11" s="58">
        <f>'Exh. JDT-7 (Delivery Rev)'!E17</f>
        <v>92094100.75999999</v>
      </c>
      <c r="F11" s="58">
        <f>'Exh. JDT-7 (Delivery Rev)'!F17</f>
        <v>18177444.90333347</v>
      </c>
      <c r="G11" s="4"/>
    </row>
    <row r="12" spans="1:7" x14ac:dyDescent="0.2">
      <c r="A12" s="75">
        <f t="shared" ref="A12:A20" si="0">A11+1</f>
        <v>3</v>
      </c>
      <c r="B12" s="4" t="s">
        <v>508</v>
      </c>
      <c r="C12" s="209" t="s">
        <v>509</v>
      </c>
      <c r="D12" s="212">
        <v>609248315.15931797</v>
      </c>
      <c r="E12" s="212">
        <v>234176518.05324444</v>
      </c>
      <c r="F12" s="212">
        <v>96077480.335465699</v>
      </c>
      <c r="G12" s="4"/>
    </row>
    <row r="13" spans="1:7" x14ac:dyDescent="0.2">
      <c r="A13" s="75">
        <f t="shared" si="0"/>
        <v>4</v>
      </c>
      <c r="B13" s="4" t="s">
        <v>510</v>
      </c>
      <c r="C13" s="75" t="str">
        <f>"("&amp;A11&amp;") / ("&amp;A12&amp;")"</f>
        <v>(2) / (3)</v>
      </c>
      <c r="D13" s="291">
        <f>ROUND(D11/D12,5)</f>
        <v>0.41964000000000001</v>
      </c>
      <c r="E13" s="291">
        <f>ROUND(E11/E12,5)</f>
        <v>0.39327000000000001</v>
      </c>
      <c r="F13" s="291">
        <f>ROUND(F11/F12,5)</f>
        <v>0.18920000000000001</v>
      </c>
      <c r="G13" s="4"/>
    </row>
    <row r="14" spans="1:7" x14ac:dyDescent="0.2">
      <c r="A14" s="75">
        <f t="shared" si="0"/>
        <v>5</v>
      </c>
      <c r="B14" s="238"/>
      <c r="C14" s="75"/>
      <c r="D14" s="75"/>
      <c r="E14" s="75"/>
      <c r="F14" s="75"/>
      <c r="G14" s="4"/>
    </row>
    <row r="15" spans="1:7" x14ac:dyDescent="0.2">
      <c r="A15" s="75">
        <f t="shared" si="0"/>
        <v>6</v>
      </c>
      <c r="B15" s="238" t="s">
        <v>355</v>
      </c>
      <c r="C15" s="75"/>
      <c r="D15" s="75"/>
      <c r="E15" s="75"/>
      <c r="F15" s="75"/>
      <c r="G15" s="4"/>
    </row>
    <row r="16" spans="1:7" x14ac:dyDescent="0.2">
      <c r="A16" s="75">
        <f t="shared" si="0"/>
        <v>7</v>
      </c>
      <c r="B16" s="4" t="s">
        <v>138</v>
      </c>
      <c r="C16" s="75" t="str">
        <f>C11</f>
        <v>Exhibit JDT-7, Delivery Rev</v>
      </c>
      <c r="D16" s="58">
        <f>'Exh. JDT-7 (Delivery Rev)'!D29</f>
        <v>320144698.13187999</v>
      </c>
      <c r="E16" s="58">
        <f>'Exh. JDT-7 (Delivery Rev)'!E29</f>
        <v>114498429.93051001</v>
      </c>
      <c r="F16" s="58">
        <f>'Exh. JDT-7 (Delivery Rev)'!F29</f>
        <v>21805802.757483993</v>
      </c>
      <c r="G16" s="4"/>
    </row>
    <row r="17" spans="1:7" x14ac:dyDescent="0.2">
      <c r="A17" s="75">
        <f t="shared" si="0"/>
        <v>8</v>
      </c>
      <c r="B17" s="4" t="s">
        <v>508</v>
      </c>
      <c r="C17" s="75" t="s">
        <v>511</v>
      </c>
      <c r="D17" s="110">
        <f>'Exh. JDT-7 (Monthly Allow RPC)'!R11</f>
        <v>636369361</v>
      </c>
      <c r="E17" s="110">
        <f>'Exh. JDT-7 (Monthly Allow RPC)'!R15</f>
        <v>243226645</v>
      </c>
      <c r="F17" s="110">
        <f>'Exh. JDT-7 (Monthly Allow RPC)'!R19</f>
        <v>98621305</v>
      </c>
      <c r="G17" s="4"/>
    </row>
    <row r="18" spans="1:7" x14ac:dyDescent="0.2">
      <c r="A18" s="75">
        <f t="shared" si="0"/>
        <v>9</v>
      </c>
      <c r="B18" s="4" t="s">
        <v>510</v>
      </c>
      <c r="C18" s="75" t="str">
        <f>"("&amp;A16&amp;") / ("&amp;A17&amp;")"</f>
        <v>(7) / (8)</v>
      </c>
      <c r="D18" s="291">
        <f>ROUND(D16/D17,5)</f>
        <v>0.50307999999999997</v>
      </c>
      <c r="E18" s="291">
        <f>ROUND(E16/E17,5)</f>
        <v>0.47075</v>
      </c>
      <c r="F18" s="291">
        <f>ROUND(F16/F17,5)</f>
        <v>0.22111</v>
      </c>
      <c r="G18" s="4"/>
    </row>
    <row r="19" spans="1:7" x14ac:dyDescent="0.2">
      <c r="A19" s="75">
        <f t="shared" si="0"/>
        <v>10</v>
      </c>
      <c r="B19" s="4"/>
      <c r="C19" s="4"/>
      <c r="D19" s="11"/>
      <c r="E19" s="11"/>
      <c r="F19" s="11"/>
      <c r="G19" s="4"/>
    </row>
    <row r="20" spans="1:7" x14ac:dyDescent="0.2">
      <c r="A20" s="75">
        <f t="shared" si="0"/>
        <v>11</v>
      </c>
      <c r="B20" s="4" t="s">
        <v>512</v>
      </c>
      <c r="C20" s="4"/>
      <c r="D20" s="102">
        <f>D18-D13</f>
        <v>8.3439999999999959E-2</v>
      </c>
      <c r="E20" s="102">
        <f>E18-E13</f>
        <v>7.7479999999999993E-2</v>
      </c>
      <c r="F20" s="102">
        <f>F18-F13</f>
        <v>3.1909999999999994E-2</v>
      </c>
      <c r="G20" s="4"/>
    </row>
    <row r="21" spans="1:7" x14ac:dyDescent="0.2">
      <c r="A21" s="75"/>
      <c r="B21" s="4"/>
      <c r="C21" s="4"/>
      <c r="D21" s="11"/>
      <c r="E21" s="11"/>
      <c r="F21" s="11"/>
      <c r="G21" s="4"/>
    </row>
    <row r="22" spans="1:7" x14ac:dyDescent="0.2">
      <c r="A22" s="75"/>
      <c r="B22" s="4" t="s">
        <v>513</v>
      </c>
      <c r="C22" s="4"/>
      <c r="D22" s="20"/>
      <c r="E22" s="20"/>
      <c r="F22" s="20"/>
      <c r="G22" s="4"/>
    </row>
    <row r="23" spans="1:7" x14ac:dyDescent="0.2">
      <c r="A23" s="75"/>
      <c r="G23" s="4"/>
    </row>
    <row r="24" spans="1:7" ht="3" customHeight="1" x14ac:dyDescent="0.2">
      <c r="A24" s="292"/>
      <c r="B24" s="235"/>
      <c r="C24" s="235"/>
      <c r="D24" s="235"/>
      <c r="E24" s="235"/>
      <c r="F24" s="235"/>
      <c r="G24" s="4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scale="66" orientation="landscape" r:id="rId1"/>
  <headerFooter>
    <oddFooter>&amp;R&amp;F
&amp;A</oddFooter>
  </headerFooter>
  <customProperties>
    <customPr name="_pios_id" r:id="rId2"/>
  </customPropertie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I24"/>
  <sheetViews>
    <sheetView zoomScaleNormal="100" workbookViewId="0">
      <selection sqref="A1:XFD1048576"/>
    </sheetView>
  </sheetViews>
  <sheetFormatPr defaultColWidth="8.85546875" defaultRowHeight="11.25" x14ac:dyDescent="0.2"/>
  <cols>
    <col min="1" max="1" width="4.28515625" style="28" bestFit="1" customWidth="1"/>
    <col min="2" max="2" width="64.28515625" style="28" bestFit="1" customWidth="1"/>
    <col min="3" max="4" width="8.85546875" style="28"/>
    <col min="5" max="5" width="1.42578125" style="28" customWidth="1"/>
    <col min="6" max="6" width="5.140625" style="28" bestFit="1" customWidth="1"/>
    <col min="7" max="7" width="52.42578125" style="28" bestFit="1" customWidth="1"/>
    <col min="8" max="8" width="6.42578125" style="28" bestFit="1" customWidth="1"/>
    <col min="9" max="9" width="10.28515625" style="28" bestFit="1" customWidth="1"/>
    <col min="10" max="16384" width="8.85546875" style="28"/>
  </cols>
  <sheetData>
    <row r="1" spans="1:9" x14ac:dyDescent="0.2">
      <c r="F1" s="127"/>
      <c r="G1" s="124"/>
      <c r="H1" s="124"/>
      <c r="I1" s="140"/>
    </row>
    <row r="2" spans="1:9" x14ac:dyDescent="0.2">
      <c r="F2" s="127"/>
      <c r="G2" s="124"/>
      <c r="H2" s="124"/>
      <c r="I2" s="140"/>
    </row>
    <row r="3" spans="1:9" x14ac:dyDescent="0.2">
      <c r="A3" s="259" t="s">
        <v>316</v>
      </c>
      <c r="B3" s="259"/>
      <c r="C3" s="259"/>
      <c r="D3" s="259"/>
      <c r="F3" s="259" t="s">
        <v>316</v>
      </c>
      <c r="G3" s="259"/>
      <c r="H3" s="259"/>
      <c r="I3" s="259"/>
    </row>
    <row r="4" spans="1:9" x14ac:dyDescent="0.2">
      <c r="A4" s="259" t="s">
        <v>176</v>
      </c>
      <c r="B4" s="259"/>
      <c r="C4" s="259"/>
      <c r="D4" s="259"/>
      <c r="F4" s="259" t="s">
        <v>176</v>
      </c>
      <c r="G4" s="259"/>
      <c r="H4" s="259"/>
      <c r="I4" s="259"/>
    </row>
    <row r="5" spans="1:9" x14ac:dyDescent="0.2">
      <c r="A5" s="259" t="s">
        <v>542</v>
      </c>
      <c r="B5" s="259"/>
      <c r="C5" s="259"/>
      <c r="D5" s="259"/>
      <c r="F5" s="259" t="s">
        <v>542</v>
      </c>
      <c r="G5" s="259"/>
      <c r="H5" s="259"/>
      <c r="I5" s="259"/>
    </row>
    <row r="6" spans="1:9" x14ac:dyDescent="0.2">
      <c r="A6" s="383" t="s">
        <v>494</v>
      </c>
      <c r="B6" s="384"/>
      <c r="C6" s="384"/>
      <c r="D6" s="384"/>
      <c r="F6" s="383" t="s">
        <v>494</v>
      </c>
      <c r="G6" s="384"/>
      <c r="H6" s="384"/>
      <c r="I6" s="384"/>
    </row>
    <row r="7" spans="1:9" x14ac:dyDescent="0.2">
      <c r="A7" s="142"/>
      <c r="B7" s="141"/>
      <c r="C7" s="141"/>
      <c r="D7" s="141"/>
      <c r="F7" s="142"/>
      <c r="G7" s="141"/>
      <c r="H7" s="141"/>
      <c r="I7" s="141"/>
    </row>
    <row r="8" spans="1:9" x14ac:dyDescent="0.2">
      <c r="A8" s="141"/>
      <c r="B8" s="141"/>
      <c r="C8" s="141"/>
      <c r="D8" s="141"/>
      <c r="F8" s="141"/>
      <c r="G8" s="141"/>
      <c r="H8" s="141"/>
      <c r="I8" s="141"/>
    </row>
    <row r="9" spans="1:9" x14ac:dyDescent="0.2">
      <c r="A9" s="128" t="s">
        <v>177</v>
      </c>
      <c r="B9" s="127"/>
      <c r="C9" s="127"/>
      <c r="D9" s="127"/>
      <c r="F9" s="128" t="s">
        <v>177</v>
      </c>
      <c r="G9" s="127"/>
      <c r="H9" s="127"/>
      <c r="I9" s="127"/>
    </row>
    <row r="10" spans="1:9" x14ac:dyDescent="0.2">
      <c r="A10" s="26" t="s">
        <v>178</v>
      </c>
      <c r="B10" s="129" t="s">
        <v>179</v>
      </c>
      <c r="C10" s="26" t="s">
        <v>180</v>
      </c>
      <c r="D10" s="26" t="s">
        <v>181</v>
      </c>
      <c r="F10" s="26" t="s">
        <v>178</v>
      </c>
      <c r="G10" s="129" t="s">
        <v>179</v>
      </c>
      <c r="H10" s="26" t="s">
        <v>180</v>
      </c>
      <c r="I10" s="26" t="s">
        <v>181</v>
      </c>
    </row>
    <row r="11" spans="1:9" x14ac:dyDescent="0.2">
      <c r="A11" s="124"/>
      <c r="B11" s="124"/>
      <c r="C11" s="124"/>
      <c r="D11" s="124"/>
      <c r="F11" s="124"/>
      <c r="G11" s="124"/>
      <c r="H11" s="124"/>
      <c r="I11" s="124"/>
    </row>
    <row r="12" spans="1:9" x14ac:dyDescent="0.2">
      <c r="A12" s="130">
        <v>1</v>
      </c>
      <c r="B12" s="131" t="s">
        <v>182</v>
      </c>
      <c r="C12" s="123"/>
      <c r="D12" s="260">
        <v>4.1980000000000003E-3</v>
      </c>
      <c r="F12" s="130">
        <v>1</v>
      </c>
      <c r="G12" s="131" t="s">
        <v>182</v>
      </c>
      <c r="H12" s="123"/>
      <c r="I12" s="260">
        <v>4.1980000000000003E-3</v>
      </c>
    </row>
    <row r="13" spans="1:9" x14ac:dyDescent="0.2">
      <c r="A13" s="130">
        <v>2</v>
      </c>
      <c r="B13" s="131" t="s">
        <v>183</v>
      </c>
      <c r="C13" s="123"/>
      <c r="D13" s="260">
        <v>2E-3</v>
      </c>
      <c r="F13" s="130">
        <v>2</v>
      </c>
      <c r="G13" s="131" t="s">
        <v>183</v>
      </c>
      <c r="H13" s="123"/>
      <c r="I13" s="385">
        <v>4.0000000000000001E-3</v>
      </c>
    </row>
    <row r="14" spans="1:9" x14ac:dyDescent="0.2">
      <c r="A14" s="130">
        <v>3</v>
      </c>
      <c r="B14" s="131" t="s">
        <v>319</v>
      </c>
      <c r="C14" s="157">
        <v>3.8519999999999999E-2</v>
      </c>
      <c r="D14" s="261">
        <f>ROUND(C14-(C14*D12),6)</f>
        <v>3.8358000000000003E-2</v>
      </c>
      <c r="F14" s="130">
        <v>3</v>
      </c>
      <c r="G14" s="131" t="s">
        <v>319</v>
      </c>
      <c r="H14" s="157">
        <v>3.8519999999999999E-2</v>
      </c>
      <c r="I14" s="261">
        <f>ROUND(H14-(H14*I12),6)</f>
        <v>3.8358000000000003E-2</v>
      </c>
    </row>
    <row r="15" spans="1:9" x14ac:dyDescent="0.2">
      <c r="A15" s="130">
        <v>4</v>
      </c>
      <c r="B15" s="131"/>
      <c r="C15" s="123"/>
      <c r="D15" s="262"/>
      <c r="F15" s="130">
        <v>4</v>
      </c>
      <c r="G15" s="131"/>
      <c r="H15" s="123"/>
      <c r="I15" s="262"/>
    </row>
    <row r="16" spans="1:9" x14ac:dyDescent="0.2">
      <c r="A16" s="130">
        <v>5</v>
      </c>
      <c r="B16" s="131" t="s">
        <v>184</v>
      </c>
      <c r="C16" s="123"/>
      <c r="D16" s="262">
        <f>SUM(D12:D15)</f>
        <v>4.4556000000000005E-2</v>
      </c>
      <c r="F16" s="130">
        <v>5</v>
      </c>
      <c r="G16" s="131" t="s">
        <v>184</v>
      </c>
      <c r="H16" s="123"/>
      <c r="I16" s="262">
        <f>SUM(I12:I15)</f>
        <v>4.6556E-2</v>
      </c>
    </row>
    <row r="17" spans="1:9" x14ac:dyDescent="0.2">
      <c r="A17" s="130">
        <v>6</v>
      </c>
      <c r="B17" s="132"/>
      <c r="C17" s="124"/>
      <c r="D17" s="263"/>
      <c r="F17" s="130">
        <v>6</v>
      </c>
      <c r="G17" s="132"/>
      <c r="H17" s="124"/>
      <c r="I17" s="263"/>
    </row>
    <row r="18" spans="1:9" x14ac:dyDescent="0.2">
      <c r="A18" s="130">
        <v>7</v>
      </c>
      <c r="B18" s="132" t="s">
        <v>185</v>
      </c>
      <c r="C18" s="281"/>
      <c r="D18" s="262">
        <f>ROUND(1-D16,6)</f>
        <v>0.95544399999999996</v>
      </c>
      <c r="F18" s="130">
        <v>7</v>
      </c>
      <c r="G18" s="132" t="s">
        <v>185</v>
      </c>
      <c r="H18" s="281"/>
      <c r="I18" s="262">
        <f>ROUND(1-I16,6)</f>
        <v>0.95344399999999996</v>
      </c>
    </row>
    <row r="19" spans="1:9" x14ac:dyDescent="0.2">
      <c r="A19" s="130">
        <v>8</v>
      </c>
      <c r="B19" s="131" t="s">
        <v>186</v>
      </c>
      <c r="C19" s="283">
        <v>0.21</v>
      </c>
      <c r="D19" s="264">
        <f>ROUND(D18*C19,6)</f>
        <v>0.20064299999999999</v>
      </c>
      <c r="F19" s="130">
        <v>8</v>
      </c>
      <c r="G19" s="131" t="s">
        <v>186</v>
      </c>
      <c r="H19" s="283">
        <v>0.21</v>
      </c>
      <c r="I19" s="264">
        <f>ROUND(I18*H19,6)</f>
        <v>0.20022300000000001</v>
      </c>
    </row>
    <row r="20" spans="1:9" x14ac:dyDescent="0.2">
      <c r="A20" s="130">
        <v>9</v>
      </c>
      <c r="B20" s="133"/>
      <c r="C20" s="126"/>
      <c r="D20" s="265"/>
      <c r="F20" s="130">
        <v>9</v>
      </c>
      <c r="G20" s="133"/>
      <c r="H20" s="126"/>
      <c r="I20" s="265"/>
    </row>
    <row r="21" spans="1:9" ht="12" thickBot="1" x14ac:dyDescent="0.25">
      <c r="A21" s="130">
        <v>10</v>
      </c>
      <c r="B21" s="133" t="s">
        <v>176</v>
      </c>
      <c r="C21" s="126"/>
      <c r="D21" s="266">
        <f>D18-D19</f>
        <v>0.75480099999999994</v>
      </c>
      <c r="F21" s="130">
        <v>10</v>
      </c>
      <c r="G21" s="133" t="s">
        <v>176</v>
      </c>
      <c r="H21" s="126"/>
      <c r="I21" s="266">
        <f>I18-I19</f>
        <v>0.75322099999999992</v>
      </c>
    </row>
    <row r="22" spans="1:9" ht="12" thickTop="1" x14ac:dyDescent="0.2"/>
    <row r="24" spans="1:9" x14ac:dyDescent="0.2">
      <c r="G24" s="386" t="s">
        <v>495</v>
      </c>
      <c r="H24" s="113"/>
      <c r="I24" s="113"/>
    </row>
  </sheetData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X112"/>
  <sheetViews>
    <sheetView zoomScaleNormal="100" workbookViewId="0">
      <pane ySplit="8" topLeftCell="A9" activePane="bottomLeft" state="frozen"/>
      <selection activeCell="C38" sqref="C38"/>
      <selection pane="bottomLeft" sqref="A1:XFD1048576"/>
    </sheetView>
  </sheetViews>
  <sheetFormatPr defaultColWidth="9.140625" defaultRowHeight="11.25" x14ac:dyDescent="0.2"/>
  <cols>
    <col min="1" max="1" width="4.85546875" style="4" bestFit="1" customWidth="1"/>
    <col min="2" max="2" width="3.28515625" style="4" customWidth="1"/>
    <col min="3" max="3" width="25.42578125" style="45" customWidth="1"/>
    <col min="4" max="4" width="6.7109375" style="45" bestFit="1" customWidth="1"/>
    <col min="5" max="5" width="28.28515625" style="45" bestFit="1" customWidth="1"/>
    <col min="6" max="6" width="0.7109375" style="4" customWidth="1"/>
    <col min="7" max="7" width="12.5703125" style="4" bestFit="1" customWidth="1"/>
    <col min="8" max="8" width="0.7109375" style="4" customWidth="1"/>
    <col min="9" max="9" width="15.7109375" style="4" bestFit="1" customWidth="1"/>
    <col min="10" max="10" width="0.7109375" style="4" customWidth="1"/>
    <col min="11" max="11" width="14.5703125" style="4" bestFit="1" customWidth="1"/>
    <col min="12" max="12" width="9.140625" style="4" customWidth="1"/>
    <col min="13" max="13" width="10.28515625" style="4" bestFit="1" customWidth="1"/>
    <col min="14" max="14" width="11.7109375" style="4" bestFit="1" customWidth="1"/>
    <col min="15" max="15" width="12.140625" style="4" bestFit="1" customWidth="1"/>
    <col min="16" max="16384" width="9.140625" style="4"/>
  </cols>
  <sheetData>
    <row r="1" spans="1:24" x14ac:dyDescent="0.2">
      <c r="A1" s="303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177"/>
      <c r="M1" s="125"/>
      <c r="N1" s="125"/>
      <c r="O1" s="176"/>
      <c r="P1" s="125"/>
      <c r="Q1" s="125"/>
      <c r="R1" s="125"/>
      <c r="S1" s="125"/>
      <c r="T1" s="125"/>
      <c r="U1" s="125"/>
    </row>
    <row r="2" spans="1:24" x14ac:dyDescent="0.2">
      <c r="A2" s="304" t="str">
        <f>'Delivery Rate Change Calc'!A2:F2</f>
        <v>2023 Gas Decoupling Filing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177"/>
      <c r="M2" s="125"/>
      <c r="N2" s="125"/>
      <c r="O2" s="176"/>
      <c r="P2" s="125"/>
      <c r="Q2" s="125"/>
      <c r="R2" s="125"/>
      <c r="S2" s="125"/>
      <c r="T2" s="125"/>
      <c r="U2" s="125"/>
    </row>
    <row r="3" spans="1:24" x14ac:dyDescent="0.2">
      <c r="A3" s="303" t="s">
        <v>323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177"/>
      <c r="M3" s="169"/>
      <c r="N3" s="125"/>
      <c r="O3" s="176"/>
      <c r="P3" s="125"/>
      <c r="Q3" s="125"/>
      <c r="R3" s="125"/>
      <c r="S3" s="125"/>
      <c r="T3" s="125"/>
      <c r="U3" s="125"/>
    </row>
    <row r="4" spans="1:24" x14ac:dyDescent="0.2">
      <c r="A4" s="304" t="str">
        <f>'Delivery Rate Change Calc'!A4:F4</f>
        <v>Proposed Effective May 1, 2023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177"/>
      <c r="M4" s="169"/>
      <c r="N4" s="125"/>
      <c r="O4" s="176"/>
      <c r="P4" s="125"/>
      <c r="Q4" s="125"/>
      <c r="R4" s="125"/>
      <c r="S4" s="125"/>
      <c r="T4" s="125"/>
      <c r="U4" s="125"/>
    </row>
    <row r="5" spans="1:24" x14ac:dyDescent="0.2">
      <c r="B5" s="5"/>
      <c r="C5" s="153"/>
      <c r="D5" s="153"/>
      <c r="E5" s="153"/>
      <c r="F5" s="153"/>
      <c r="G5" s="153"/>
      <c r="H5" s="153"/>
      <c r="I5" s="153"/>
      <c r="J5" s="153"/>
      <c r="K5" s="153"/>
      <c r="L5" s="175"/>
      <c r="M5" s="1"/>
      <c r="N5" s="1"/>
      <c r="O5" s="174"/>
      <c r="P5" s="1"/>
      <c r="Q5" s="1"/>
      <c r="R5" s="1"/>
      <c r="S5" s="1"/>
      <c r="T5" s="1"/>
      <c r="U5" s="1"/>
      <c r="V5" s="52"/>
      <c r="W5" s="52"/>
      <c r="X5" s="52"/>
    </row>
    <row r="6" spans="1:24" x14ac:dyDescent="0.2">
      <c r="B6" s="53"/>
      <c r="C6" s="53"/>
      <c r="D6" s="53"/>
      <c r="E6" s="53"/>
      <c r="F6" s="74"/>
      <c r="G6" s="74"/>
      <c r="H6" s="74"/>
      <c r="I6" s="74"/>
      <c r="J6" s="74"/>
      <c r="K6" s="175"/>
      <c r="L6" s="175"/>
      <c r="M6" s="1"/>
      <c r="N6" s="1"/>
      <c r="O6" s="174"/>
      <c r="P6" s="1"/>
      <c r="Q6" s="1"/>
      <c r="R6" s="1"/>
      <c r="S6" s="1"/>
      <c r="T6" s="1"/>
      <c r="U6" s="1"/>
      <c r="V6" s="52"/>
      <c r="W6" s="52"/>
      <c r="X6" s="52"/>
    </row>
    <row r="7" spans="1:24" x14ac:dyDescent="0.2">
      <c r="A7" s="300" t="s">
        <v>2</v>
      </c>
      <c r="B7" s="52"/>
      <c r="C7" s="147"/>
      <c r="D7" s="147"/>
      <c r="E7" s="216" t="s">
        <v>448</v>
      </c>
      <c r="F7" s="173"/>
      <c r="G7" s="171" t="s">
        <v>69</v>
      </c>
      <c r="H7" s="171"/>
      <c r="I7" s="53" t="s">
        <v>70</v>
      </c>
      <c r="J7" s="1"/>
      <c r="K7" s="147" t="s">
        <v>71</v>
      </c>
      <c r="L7" s="54"/>
      <c r="M7" s="125"/>
      <c r="N7" s="125"/>
      <c r="O7" s="125"/>
      <c r="P7" s="125"/>
      <c r="Q7" s="125"/>
      <c r="R7" s="125"/>
      <c r="S7" s="125"/>
      <c r="T7" s="125"/>
      <c r="U7" s="125"/>
    </row>
    <row r="8" spans="1:24" x14ac:dyDescent="0.2">
      <c r="A8" s="197" t="s">
        <v>4</v>
      </c>
      <c r="B8" s="201"/>
      <c r="C8" s="199"/>
      <c r="D8" s="199" t="s">
        <v>72</v>
      </c>
      <c r="E8" s="217" t="s">
        <v>449</v>
      </c>
      <c r="F8" s="172"/>
      <c r="G8" s="240" t="s">
        <v>442</v>
      </c>
      <c r="H8" s="171"/>
      <c r="I8" s="199" t="s">
        <v>74</v>
      </c>
      <c r="J8" s="1"/>
      <c r="K8" s="199" t="s">
        <v>75</v>
      </c>
      <c r="L8" s="54"/>
      <c r="M8" s="170"/>
      <c r="N8" s="170"/>
      <c r="O8" s="169"/>
      <c r="P8" s="125"/>
      <c r="Q8" s="125"/>
      <c r="R8" s="125"/>
      <c r="S8" s="125"/>
      <c r="T8" s="125"/>
      <c r="U8" s="125"/>
    </row>
    <row r="9" spans="1:24" x14ac:dyDescent="0.2">
      <c r="A9" s="38"/>
      <c r="B9" s="45"/>
      <c r="C9" s="54" t="s">
        <v>9</v>
      </c>
      <c r="D9" s="54" t="s">
        <v>10</v>
      </c>
      <c r="E9" s="54" t="s">
        <v>11</v>
      </c>
      <c r="F9" s="168"/>
      <c r="G9" s="167" t="s">
        <v>12</v>
      </c>
      <c r="H9" s="167"/>
      <c r="I9" s="40" t="s">
        <v>76</v>
      </c>
      <c r="J9" s="40"/>
      <c r="K9" s="40" t="s">
        <v>77</v>
      </c>
      <c r="L9" s="54"/>
      <c r="M9" s="125"/>
      <c r="N9" s="125"/>
      <c r="O9" s="125"/>
      <c r="P9" s="125"/>
      <c r="Q9" s="125"/>
      <c r="R9" s="125"/>
      <c r="S9" s="125"/>
      <c r="T9" s="125"/>
      <c r="U9" s="125"/>
    </row>
    <row r="10" spans="1:24" x14ac:dyDescent="0.2">
      <c r="A10" s="29"/>
      <c r="B10" s="45"/>
      <c r="E10" s="41"/>
      <c r="F10" s="166"/>
      <c r="G10" s="159"/>
      <c r="H10" s="166"/>
      <c r="I10" s="42"/>
      <c r="M10" s="160"/>
      <c r="N10" s="160"/>
      <c r="O10" s="160"/>
    </row>
    <row r="11" spans="1:24" x14ac:dyDescent="0.2">
      <c r="A11" s="29">
        <v>1</v>
      </c>
      <c r="B11" s="43" t="s">
        <v>78</v>
      </c>
      <c r="C11" s="4"/>
      <c r="D11" s="49"/>
      <c r="E11" s="44"/>
      <c r="F11" s="166"/>
      <c r="G11" s="159"/>
      <c r="H11" s="166"/>
      <c r="I11" s="45"/>
      <c r="M11" s="160"/>
      <c r="N11" s="160"/>
      <c r="O11" s="160"/>
    </row>
    <row r="12" spans="1:24" x14ac:dyDescent="0.2">
      <c r="A12" s="29">
        <f t="shared" ref="A12:A51" si="0">A11+1</f>
        <v>2</v>
      </c>
      <c r="C12" s="45" t="s">
        <v>79</v>
      </c>
      <c r="D12" s="45" t="s">
        <v>38</v>
      </c>
      <c r="E12" s="46">
        <f>'Exh. JDT-7 (Del Rev Rates)'!J17</f>
        <v>0.45583000000000001</v>
      </c>
      <c r="F12" s="120"/>
      <c r="G12" s="165">
        <f>'Delivery Rate Change Calc'!E40</f>
        <v>-3.78436184950387E-2</v>
      </c>
      <c r="H12" s="120"/>
      <c r="I12" s="47">
        <f>ROUND(E12*(1+G12),5)</f>
        <v>0.43858000000000003</v>
      </c>
      <c r="J12" s="119"/>
      <c r="K12" s="163">
        <f>I12-E12</f>
        <v>-1.7249999999999988E-2</v>
      </c>
      <c r="M12" s="160"/>
      <c r="N12" s="160"/>
      <c r="O12" s="160"/>
    </row>
    <row r="13" spans="1:24" x14ac:dyDescent="0.2">
      <c r="A13" s="29">
        <f t="shared" si="0"/>
        <v>3</v>
      </c>
      <c r="E13" s="46"/>
      <c r="F13" s="120"/>
      <c r="G13" s="162"/>
      <c r="H13" s="120"/>
      <c r="I13" s="47"/>
      <c r="J13" s="119"/>
      <c r="K13" s="119"/>
      <c r="M13" s="160"/>
      <c r="N13" s="160"/>
      <c r="O13" s="160"/>
    </row>
    <row r="14" spans="1:24" x14ac:dyDescent="0.2">
      <c r="A14" s="29">
        <f t="shared" si="0"/>
        <v>4</v>
      </c>
      <c r="C14" s="45" t="s">
        <v>80</v>
      </c>
      <c r="D14" s="45" t="s">
        <v>38</v>
      </c>
      <c r="E14" s="46">
        <f>'Exh. JDT-7 (Del Rev Rates)'!J19</f>
        <v>1.4919999999999999E-2</v>
      </c>
      <c r="F14" s="120"/>
      <c r="G14" s="162">
        <f>$G$12</f>
        <v>-3.78436184950387E-2</v>
      </c>
      <c r="H14" s="120"/>
      <c r="I14" s="47">
        <f>ROUND(E14*(1+G14),5)</f>
        <v>1.436E-2</v>
      </c>
      <c r="J14" s="119"/>
      <c r="K14" s="163">
        <f>I14-E14</f>
        <v>-5.5999999999999973E-4</v>
      </c>
      <c r="M14" s="160"/>
      <c r="N14" s="160"/>
      <c r="O14" s="160"/>
    </row>
    <row r="15" spans="1:24" x14ac:dyDescent="0.2">
      <c r="A15" s="29">
        <f t="shared" si="0"/>
        <v>5</v>
      </c>
      <c r="C15" s="49"/>
      <c r="D15" s="49"/>
      <c r="E15" s="46"/>
      <c r="F15" s="120"/>
      <c r="G15" s="162"/>
      <c r="H15" s="120"/>
      <c r="I15" s="47"/>
      <c r="J15" s="119"/>
      <c r="K15" s="119"/>
      <c r="M15" s="160"/>
      <c r="N15" s="160"/>
      <c r="O15" s="160"/>
    </row>
    <row r="16" spans="1:24" x14ac:dyDescent="0.2">
      <c r="A16" s="29">
        <f t="shared" si="0"/>
        <v>6</v>
      </c>
      <c r="B16" s="43" t="s">
        <v>81</v>
      </c>
      <c r="C16" s="4"/>
      <c r="D16" s="49"/>
      <c r="E16" s="46"/>
      <c r="F16" s="120"/>
      <c r="G16" s="162"/>
      <c r="H16" s="120"/>
      <c r="I16" s="47"/>
      <c r="J16" s="119"/>
      <c r="K16" s="119"/>
      <c r="M16" s="160"/>
      <c r="N16" s="160"/>
      <c r="O16" s="160"/>
    </row>
    <row r="17" spans="1:15" x14ac:dyDescent="0.2">
      <c r="A17" s="29">
        <f t="shared" si="0"/>
        <v>7</v>
      </c>
      <c r="B17" s="45"/>
      <c r="C17" s="45" t="s">
        <v>79</v>
      </c>
      <c r="D17" s="45" t="s">
        <v>38</v>
      </c>
      <c r="E17" s="46">
        <f>'Exh. JDT-7 (Del Rev Rates)'!J22</f>
        <v>0.45583000000000001</v>
      </c>
      <c r="F17" s="120"/>
      <c r="G17" s="162">
        <f>$G$12</f>
        <v>-3.78436184950387E-2</v>
      </c>
      <c r="H17" s="120"/>
      <c r="I17" s="47">
        <f>ROUND(E17*(1+G17),5)</f>
        <v>0.43858000000000003</v>
      </c>
      <c r="J17" s="119"/>
      <c r="K17" s="163">
        <f>I17-E17</f>
        <v>-1.7249999999999988E-2</v>
      </c>
      <c r="M17" s="160"/>
      <c r="N17" s="160"/>
      <c r="O17" s="160"/>
    </row>
    <row r="18" spans="1:15" x14ac:dyDescent="0.2">
      <c r="A18" s="29">
        <f t="shared" si="0"/>
        <v>8</v>
      </c>
      <c r="B18" s="45"/>
      <c r="C18" s="49"/>
      <c r="D18" s="49"/>
      <c r="E18" s="47"/>
      <c r="F18" s="120"/>
      <c r="G18" s="162"/>
      <c r="H18" s="120"/>
      <c r="I18" s="47"/>
      <c r="J18" s="119"/>
      <c r="K18" s="119"/>
      <c r="M18" s="160"/>
      <c r="N18" s="160"/>
      <c r="O18" s="160"/>
    </row>
    <row r="19" spans="1:15" x14ac:dyDescent="0.2">
      <c r="A19" s="29">
        <f t="shared" si="0"/>
        <v>9</v>
      </c>
      <c r="B19" s="43" t="s">
        <v>82</v>
      </c>
      <c r="C19" s="4"/>
      <c r="D19" s="49"/>
      <c r="E19" s="46"/>
      <c r="F19" s="120"/>
      <c r="G19" s="162"/>
      <c r="H19" s="120"/>
      <c r="I19" s="47"/>
      <c r="J19" s="119"/>
      <c r="K19" s="119"/>
      <c r="M19" s="160"/>
      <c r="N19" s="160"/>
      <c r="O19" s="160"/>
    </row>
    <row r="20" spans="1:15" x14ac:dyDescent="0.2">
      <c r="A20" s="29">
        <f t="shared" si="0"/>
        <v>10</v>
      </c>
      <c r="C20" s="45" t="s">
        <v>83</v>
      </c>
      <c r="D20" s="45" t="s">
        <v>38</v>
      </c>
      <c r="E20" s="317">
        <f>'Exh. JDT-7 (Del Rev Rates)'!J25</f>
        <v>1.37</v>
      </c>
      <c r="F20" s="120"/>
      <c r="G20" s="165">
        <f>'Delivery Rate Change Calc'!F40</f>
        <v>-0.14710759905992826</v>
      </c>
      <c r="H20" s="120"/>
      <c r="I20" s="48">
        <f>ROUND(E20*(1+G20),2)</f>
        <v>1.17</v>
      </c>
      <c r="J20" s="122"/>
      <c r="K20" s="164">
        <f>I20-E20</f>
        <v>-0.20000000000000018</v>
      </c>
      <c r="M20" s="160"/>
      <c r="N20" s="160"/>
      <c r="O20" s="160"/>
    </row>
    <row r="21" spans="1:15" x14ac:dyDescent="0.2">
      <c r="A21" s="29">
        <f t="shared" si="0"/>
        <v>11</v>
      </c>
      <c r="E21" s="46"/>
      <c r="F21" s="120"/>
      <c r="G21" s="162"/>
      <c r="H21" s="120"/>
      <c r="I21" s="47"/>
      <c r="J21" s="119"/>
      <c r="K21" s="119"/>
      <c r="M21" s="160"/>
      <c r="N21" s="160"/>
      <c r="O21" s="160"/>
    </row>
    <row r="22" spans="1:15" x14ac:dyDescent="0.2">
      <c r="A22" s="29">
        <f t="shared" si="0"/>
        <v>12</v>
      </c>
      <c r="C22" s="45" t="s">
        <v>84</v>
      </c>
      <c r="E22" s="46"/>
      <c r="F22" s="120"/>
      <c r="G22" s="162"/>
      <c r="H22" s="120"/>
      <c r="I22" s="47"/>
      <c r="J22" s="119"/>
      <c r="K22" s="119"/>
      <c r="M22" s="160"/>
      <c r="N22" s="160"/>
      <c r="O22" s="160"/>
    </row>
    <row r="23" spans="1:15" x14ac:dyDescent="0.2">
      <c r="A23" s="29">
        <f t="shared" si="0"/>
        <v>13</v>
      </c>
      <c r="C23" s="28" t="s">
        <v>313</v>
      </c>
      <c r="D23" s="45" t="s">
        <v>38</v>
      </c>
      <c r="E23" s="318">
        <v>0</v>
      </c>
      <c r="F23" s="120"/>
      <c r="G23" s="162">
        <f>$G$20</f>
        <v>-0.14710759905992826</v>
      </c>
      <c r="H23" s="120"/>
      <c r="I23" s="47">
        <f>ROUND(E23*(1+G23),5)</f>
        <v>0</v>
      </c>
      <c r="J23" s="119"/>
      <c r="K23" s="163">
        <f>I23-E23</f>
        <v>0</v>
      </c>
      <c r="M23" s="160"/>
      <c r="N23" s="160"/>
      <c r="O23" s="160"/>
    </row>
    <row r="24" spans="1:15" x14ac:dyDescent="0.2">
      <c r="A24" s="29">
        <f t="shared" si="0"/>
        <v>14</v>
      </c>
      <c r="C24" s="28" t="s">
        <v>113</v>
      </c>
      <c r="D24" s="45" t="s">
        <v>38</v>
      </c>
      <c r="E24" s="46">
        <f>'Exh. JDT-7 (Del Rev Rates)'!J28</f>
        <v>0.16103000000000001</v>
      </c>
      <c r="F24" s="120"/>
      <c r="G24" s="162">
        <f>$G$20</f>
        <v>-0.14710759905992826</v>
      </c>
      <c r="H24" s="120"/>
      <c r="I24" s="47">
        <f>ROUND(E24*(1+G24),5)</f>
        <v>0.13733999999999999</v>
      </c>
      <c r="J24" s="119"/>
      <c r="K24" s="163">
        <f>I24-E24</f>
        <v>-2.3690000000000017E-2</v>
      </c>
      <c r="M24" s="160"/>
      <c r="N24" s="160"/>
      <c r="O24" s="160"/>
    </row>
    <row r="25" spans="1:15" x14ac:dyDescent="0.2">
      <c r="A25" s="29">
        <f t="shared" si="0"/>
        <v>15</v>
      </c>
      <c r="C25" s="28" t="s">
        <v>114</v>
      </c>
      <c r="D25" s="45" t="s">
        <v>38</v>
      </c>
      <c r="E25" s="46">
        <f>'Exh. JDT-7 (Del Rev Rates)'!J29</f>
        <v>0.14202999999999999</v>
      </c>
      <c r="F25" s="120"/>
      <c r="G25" s="162">
        <f>$G$20</f>
        <v>-0.14710759905992826</v>
      </c>
      <c r="H25" s="120"/>
      <c r="I25" s="47">
        <f>ROUND(E25*(1+G25),5)</f>
        <v>0.12114</v>
      </c>
      <c r="J25" s="119"/>
      <c r="K25" s="163">
        <f>I25-E25</f>
        <v>-2.0889999999999992E-2</v>
      </c>
      <c r="M25" s="160"/>
      <c r="N25" s="160"/>
      <c r="O25" s="160"/>
    </row>
    <row r="26" spans="1:15" x14ac:dyDescent="0.2">
      <c r="A26" s="29">
        <f t="shared" si="0"/>
        <v>16</v>
      </c>
      <c r="E26" s="46"/>
      <c r="F26" s="120"/>
      <c r="G26" s="162"/>
      <c r="H26" s="120"/>
      <c r="I26" s="47"/>
      <c r="J26" s="119"/>
      <c r="K26" s="163"/>
      <c r="M26" s="160"/>
      <c r="N26" s="160"/>
      <c r="O26" s="160"/>
    </row>
    <row r="27" spans="1:15" x14ac:dyDescent="0.2">
      <c r="A27" s="29">
        <f t="shared" si="0"/>
        <v>17</v>
      </c>
      <c r="C27" s="45" t="s">
        <v>80</v>
      </c>
      <c r="D27" s="45" t="s">
        <v>38</v>
      </c>
      <c r="E27" s="46">
        <f>'Exh. JDT-7 (Del Rev Rates)'!J31</f>
        <v>1.119E-2</v>
      </c>
      <c r="F27" s="120"/>
      <c r="G27" s="162">
        <f>$G$20</f>
        <v>-0.14710759905992826</v>
      </c>
      <c r="H27" s="120"/>
      <c r="I27" s="47">
        <f>ROUND(E27*(1+G27),5)</f>
        <v>9.5399999999999999E-3</v>
      </c>
      <c r="J27" s="119"/>
      <c r="K27" s="163">
        <f>I27-E27</f>
        <v>-1.6500000000000004E-3</v>
      </c>
      <c r="M27" s="160"/>
      <c r="N27" s="160"/>
      <c r="O27" s="160"/>
    </row>
    <row r="28" spans="1:15" x14ac:dyDescent="0.2">
      <c r="A28" s="29">
        <f t="shared" si="0"/>
        <v>18</v>
      </c>
      <c r="C28" s="49"/>
      <c r="D28" s="49"/>
      <c r="E28" s="46"/>
      <c r="F28" s="120"/>
      <c r="G28" s="162"/>
      <c r="H28" s="120"/>
      <c r="I28" s="47"/>
      <c r="J28" s="119"/>
      <c r="K28" s="119"/>
      <c r="M28" s="160"/>
      <c r="N28" s="160"/>
      <c r="O28" s="160"/>
    </row>
    <row r="29" spans="1:15" x14ac:dyDescent="0.2">
      <c r="A29" s="29">
        <f t="shared" si="0"/>
        <v>19</v>
      </c>
      <c r="B29" s="43" t="s">
        <v>85</v>
      </c>
      <c r="C29" s="4"/>
      <c r="D29" s="49"/>
      <c r="E29" s="46"/>
      <c r="F29" s="120"/>
      <c r="G29" s="162"/>
      <c r="H29" s="120"/>
      <c r="I29" s="47"/>
      <c r="J29" s="119"/>
      <c r="K29" s="119"/>
      <c r="M29" s="160"/>
      <c r="N29" s="160"/>
      <c r="O29" s="160"/>
    </row>
    <row r="30" spans="1:15" x14ac:dyDescent="0.2">
      <c r="A30" s="29">
        <f t="shared" si="0"/>
        <v>20</v>
      </c>
      <c r="B30" s="45"/>
      <c r="C30" s="45" t="s">
        <v>83</v>
      </c>
      <c r="D30" s="45" t="s">
        <v>38</v>
      </c>
      <c r="E30" s="317">
        <f>'Exh. JDT-7 (Del Rev Rates)'!J34</f>
        <v>1.37</v>
      </c>
      <c r="F30" s="120"/>
      <c r="G30" s="162">
        <f>$G$20</f>
        <v>-0.14710759905992826</v>
      </c>
      <c r="H30" s="120"/>
      <c r="I30" s="48">
        <f>ROUND(E30*(1+G30),2)</f>
        <v>1.17</v>
      </c>
      <c r="J30" s="122"/>
      <c r="K30" s="164">
        <f>I30-E30</f>
        <v>-0.20000000000000018</v>
      </c>
      <c r="M30" s="160"/>
      <c r="N30" s="160"/>
      <c r="O30" s="160"/>
    </row>
    <row r="31" spans="1:15" x14ac:dyDescent="0.2">
      <c r="A31" s="29">
        <f t="shared" si="0"/>
        <v>21</v>
      </c>
      <c r="B31" s="45"/>
      <c r="E31" s="46"/>
      <c r="F31" s="120"/>
      <c r="G31" s="162"/>
      <c r="H31" s="120"/>
      <c r="I31" s="47"/>
      <c r="J31" s="119"/>
      <c r="K31" s="119"/>
      <c r="M31" s="160"/>
      <c r="N31" s="160"/>
      <c r="O31" s="160"/>
    </row>
    <row r="32" spans="1:15" x14ac:dyDescent="0.2">
      <c r="A32" s="29">
        <f t="shared" si="0"/>
        <v>22</v>
      </c>
      <c r="B32" s="45"/>
      <c r="C32" s="45" t="s">
        <v>84</v>
      </c>
      <c r="E32" s="46"/>
      <c r="F32" s="120"/>
      <c r="G32" s="162"/>
      <c r="H32" s="120"/>
      <c r="I32" s="47"/>
      <c r="J32" s="119"/>
      <c r="K32" s="119"/>
      <c r="M32" s="160"/>
      <c r="N32" s="160"/>
      <c r="O32" s="160"/>
    </row>
    <row r="33" spans="1:15" x14ac:dyDescent="0.2">
      <c r="A33" s="29">
        <f t="shared" si="0"/>
        <v>23</v>
      </c>
      <c r="B33" s="45"/>
      <c r="C33" s="28" t="s">
        <v>313</v>
      </c>
      <c r="D33" s="45" t="s">
        <v>38</v>
      </c>
      <c r="E33" s="318">
        <v>0</v>
      </c>
      <c r="F33" s="120"/>
      <c r="G33" s="162">
        <f>$G$20</f>
        <v>-0.14710759905992826</v>
      </c>
      <c r="H33" s="120"/>
      <c r="I33" s="47">
        <f>ROUND(E33*(1+G33),5)</f>
        <v>0</v>
      </c>
      <c r="J33" s="119"/>
      <c r="K33" s="163">
        <f>I33-E33</f>
        <v>0</v>
      </c>
      <c r="M33" s="160"/>
      <c r="N33" s="160"/>
      <c r="O33" s="160"/>
    </row>
    <row r="34" spans="1:15" x14ac:dyDescent="0.2">
      <c r="A34" s="29">
        <f t="shared" si="0"/>
        <v>24</v>
      </c>
      <c r="B34" s="45"/>
      <c r="C34" s="28" t="s">
        <v>113</v>
      </c>
      <c r="D34" s="45" t="s">
        <v>38</v>
      </c>
      <c r="E34" s="46">
        <f>'Exh. JDT-7 (Del Rev Rates)'!J37</f>
        <v>0.16103000000000001</v>
      </c>
      <c r="F34" s="120"/>
      <c r="G34" s="162">
        <f>$G$20</f>
        <v>-0.14710759905992826</v>
      </c>
      <c r="H34" s="120"/>
      <c r="I34" s="47">
        <f>ROUND(E34*(1+G34),5)</f>
        <v>0.13733999999999999</v>
      </c>
      <c r="J34" s="119"/>
      <c r="K34" s="163">
        <f>I34-E34</f>
        <v>-2.3690000000000017E-2</v>
      </c>
      <c r="M34" s="160"/>
      <c r="N34" s="160"/>
      <c r="O34" s="160"/>
    </row>
    <row r="35" spans="1:15" x14ac:dyDescent="0.2">
      <c r="A35" s="29">
        <f t="shared" si="0"/>
        <v>25</v>
      </c>
      <c r="B35" s="45"/>
      <c r="C35" s="28" t="s">
        <v>114</v>
      </c>
      <c r="D35" s="45" t="s">
        <v>38</v>
      </c>
      <c r="E35" s="46">
        <f>'Exh. JDT-7 (Del Rev Rates)'!J38</f>
        <v>0.14202999999999999</v>
      </c>
      <c r="F35" s="120"/>
      <c r="G35" s="162">
        <f>$G$20</f>
        <v>-0.14710759905992826</v>
      </c>
      <c r="H35" s="120"/>
      <c r="I35" s="47">
        <f>ROUND(E35*(1+G35),5)</f>
        <v>0.12114</v>
      </c>
      <c r="J35" s="119"/>
      <c r="K35" s="163">
        <f>I35-E35</f>
        <v>-2.0889999999999992E-2</v>
      </c>
      <c r="M35" s="160"/>
      <c r="N35" s="160"/>
      <c r="O35" s="160"/>
    </row>
    <row r="36" spans="1:15" x14ac:dyDescent="0.2">
      <c r="A36" s="29">
        <f t="shared" si="0"/>
        <v>26</v>
      </c>
      <c r="B36" s="45"/>
      <c r="C36" s="49"/>
      <c r="D36" s="49"/>
      <c r="E36" s="46"/>
      <c r="F36" s="120"/>
      <c r="G36" s="162"/>
      <c r="H36" s="120"/>
      <c r="I36" s="47"/>
      <c r="J36" s="119"/>
      <c r="K36" s="119"/>
      <c r="M36" s="160"/>
      <c r="N36" s="160"/>
      <c r="O36" s="160"/>
    </row>
    <row r="37" spans="1:15" x14ac:dyDescent="0.2">
      <c r="A37" s="29">
        <f t="shared" si="0"/>
        <v>27</v>
      </c>
      <c r="B37" s="43" t="s">
        <v>86</v>
      </c>
      <c r="C37" s="4"/>
      <c r="D37" s="49"/>
      <c r="E37" s="46"/>
      <c r="F37" s="120"/>
      <c r="G37" s="162"/>
      <c r="H37" s="120"/>
      <c r="I37" s="47"/>
      <c r="J37" s="119"/>
      <c r="K37" s="119"/>
      <c r="M37" s="160"/>
      <c r="N37" s="160"/>
      <c r="O37" s="160"/>
    </row>
    <row r="38" spans="1:15" x14ac:dyDescent="0.2">
      <c r="A38" s="29">
        <f t="shared" si="0"/>
        <v>28</v>
      </c>
      <c r="C38" s="45" t="s">
        <v>83</v>
      </c>
      <c r="D38" s="45" t="s">
        <v>38</v>
      </c>
      <c r="E38" s="317">
        <f>'Exh. JDT-7 (Del Rev Rates)'!J41</f>
        <v>1.35</v>
      </c>
      <c r="F38" s="120"/>
      <c r="G38" s="162">
        <f>$G$20</f>
        <v>-0.14710759905992826</v>
      </c>
      <c r="H38" s="120"/>
      <c r="I38" s="48">
        <f>ROUND(E38*(1+G38),2)</f>
        <v>1.1499999999999999</v>
      </c>
      <c r="J38" s="122"/>
      <c r="K38" s="164">
        <f>I38-E38</f>
        <v>-0.20000000000000018</v>
      </c>
      <c r="M38" s="160"/>
      <c r="N38" s="160"/>
      <c r="O38" s="160"/>
    </row>
    <row r="39" spans="1:15" x14ac:dyDescent="0.2">
      <c r="A39" s="29">
        <f t="shared" si="0"/>
        <v>29</v>
      </c>
      <c r="E39" s="46"/>
      <c r="F39" s="120"/>
      <c r="G39" s="162"/>
      <c r="H39" s="120"/>
      <c r="I39" s="47"/>
      <c r="J39" s="119"/>
      <c r="K39" s="119"/>
      <c r="M39" s="160"/>
      <c r="N39" s="160"/>
      <c r="O39" s="160"/>
    </row>
    <row r="40" spans="1:15" x14ac:dyDescent="0.2">
      <c r="A40" s="29">
        <f t="shared" si="0"/>
        <v>30</v>
      </c>
      <c r="C40" s="45" t="s">
        <v>84</v>
      </c>
      <c r="E40" s="46"/>
      <c r="F40" s="120"/>
      <c r="G40" s="162"/>
      <c r="H40" s="120"/>
      <c r="I40" s="47"/>
      <c r="J40" s="119"/>
      <c r="K40" s="119"/>
      <c r="M40" s="160"/>
      <c r="N40" s="160"/>
      <c r="O40" s="160"/>
    </row>
    <row r="41" spans="1:15" x14ac:dyDescent="0.2">
      <c r="A41" s="29">
        <f t="shared" si="0"/>
        <v>31</v>
      </c>
      <c r="C41" s="45" t="s">
        <v>87</v>
      </c>
      <c r="D41" s="45" t="s">
        <v>38</v>
      </c>
      <c r="E41" s="46">
        <f>'Exh. JDT-7 (Del Rev Rates)'!J44</f>
        <v>0.20515</v>
      </c>
      <c r="F41" s="120"/>
      <c r="G41" s="162">
        <f>$G$20</f>
        <v>-0.14710759905992826</v>
      </c>
      <c r="H41" s="120"/>
      <c r="I41" s="47">
        <f>ROUND(E41*(1+G41),5)</f>
        <v>0.17496999999999999</v>
      </c>
      <c r="J41" s="119"/>
      <c r="K41" s="163">
        <f>I41-E41</f>
        <v>-3.0180000000000012E-2</v>
      </c>
      <c r="M41" s="160"/>
      <c r="N41" s="160"/>
      <c r="O41" s="160"/>
    </row>
    <row r="42" spans="1:15" x14ac:dyDescent="0.2">
      <c r="A42" s="29">
        <f t="shared" si="0"/>
        <v>32</v>
      </c>
      <c r="C42" s="45" t="s">
        <v>88</v>
      </c>
      <c r="D42" s="45" t="s">
        <v>38</v>
      </c>
      <c r="E42" s="46">
        <f>'Exh. JDT-7 (Del Rev Rates)'!J45</f>
        <v>0.14835999999999999</v>
      </c>
      <c r="F42" s="120"/>
      <c r="G42" s="162">
        <f>$G$20</f>
        <v>-0.14710759905992826</v>
      </c>
      <c r="H42" s="120"/>
      <c r="I42" s="47">
        <f>ROUND(E42*(1+G42),5)</f>
        <v>0.12654000000000001</v>
      </c>
      <c r="J42" s="119"/>
      <c r="K42" s="163">
        <f>I42-E42</f>
        <v>-2.1819999999999978E-2</v>
      </c>
      <c r="M42" s="160"/>
      <c r="N42" s="160"/>
      <c r="O42" s="160"/>
    </row>
    <row r="43" spans="1:15" x14ac:dyDescent="0.2">
      <c r="A43" s="29">
        <f t="shared" si="0"/>
        <v>33</v>
      </c>
      <c r="E43" s="46"/>
      <c r="F43" s="120"/>
      <c r="G43" s="162"/>
      <c r="H43" s="120"/>
      <c r="I43" s="47"/>
      <c r="J43" s="119"/>
      <c r="K43" s="163"/>
      <c r="M43" s="160"/>
      <c r="N43" s="160"/>
      <c r="O43" s="160"/>
    </row>
    <row r="44" spans="1:15" x14ac:dyDescent="0.2">
      <c r="A44" s="29">
        <f t="shared" si="0"/>
        <v>34</v>
      </c>
      <c r="C44" s="45" t="s">
        <v>80</v>
      </c>
      <c r="D44" s="45" t="s">
        <v>38</v>
      </c>
      <c r="E44" s="46">
        <f>'Exh. JDT-7 (Del Rev Rates)'!J47</f>
        <v>1.222E-2</v>
      </c>
      <c r="F44" s="120"/>
      <c r="G44" s="162">
        <f>$G$20</f>
        <v>-0.14710759905992826</v>
      </c>
      <c r="H44" s="120"/>
      <c r="I44" s="47">
        <f>ROUND(E44*(1+G44),5)</f>
        <v>1.042E-2</v>
      </c>
      <c r="J44" s="119"/>
      <c r="K44" s="163">
        <f>I44-E44</f>
        <v>-1.7999999999999995E-3</v>
      </c>
      <c r="M44" s="160"/>
      <c r="N44" s="160"/>
      <c r="O44" s="160"/>
    </row>
    <row r="45" spans="1:15" x14ac:dyDescent="0.2">
      <c r="A45" s="29">
        <f t="shared" si="0"/>
        <v>35</v>
      </c>
      <c r="C45" s="49"/>
      <c r="D45" s="49"/>
      <c r="E45" s="46"/>
      <c r="F45" s="120"/>
      <c r="G45" s="162"/>
      <c r="H45" s="120"/>
      <c r="I45" s="47"/>
      <c r="J45" s="119"/>
      <c r="K45" s="119"/>
      <c r="M45" s="160"/>
      <c r="N45" s="160"/>
      <c r="O45" s="160"/>
    </row>
    <row r="46" spans="1:15" x14ac:dyDescent="0.2">
      <c r="A46" s="29">
        <f t="shared" si="0"/>
        <v>36</v>
      </c>
      <c r="B46" s="43" t="s">
        <v>89</v>
      </c>
      <c r="C46" s="4"/>
      <c r="D46" s="49"/>
      <c r="E46" s="46"/>
      <c r="F46" s="120"/>
      <c r="G46" s="162"/>
      <c r="H46" s="120"/>
      <c r="I46" s="47"/>
      <c r="J46" s="119"/>
      <c r="K46" s="119"/>
      <c r="M46" s="160"/>
      <c r="N46" s="160"/>
      <c r="O46" s="160"/>
    </row>
    <row r="47" spans="1:15" x14ac:dyDescent="0.2">
      <c r="A47" s="29">
        <f t="shared" si="0"/>
        <v>37</v>
      </c>
      <c r="B47" s="45"/>
      <c r="C47" s="45" t="s">
        <v>83</v>
      </c>
      <c r="D47" s="45" t="s">
        <v>38</v>
      </c>
      <c r="E47" s="317">
        <f>'Exh. JDT-7 (Del Rev Rates)'!J50</f>
        <v>1.35</v>
      </c>
      <c r="F47" s="120"/>
      <c r="G47" s="162">
        <f>$G$20</f>
        <v>-0.14710759905992826</v>
      </c>
      <c r="H47" s="120"/>
      <c r="I47" s="48">
        <f>ROUND(E47*(1+G47),2)</f>
        <v>1.1499999999999999</v>
      </c>
      <c r="J47" s="122"/>
      <c r="K47" s="164">
        <f>I47-E47</f>
        <v>-0.20000000000000018</v>
      </c>
      <c r="M47" s="160"/>
      <c r="N47" s="160"/>
      <c r="O47" s="160"/>
    </row>
    <row r="48" spans="1:15" x14ac:dyDescent="0.2">
      <c r="A48" s="29">
        <f t="shared" si="0"/>
        <v>38</v>
      </c>
      <c r="B48" s="45"/>
      <c r="E48" s="46"/>
      <c r="F48" s="120"/>
      <c r="G48" s="162"/>
      <c r="H48" s="120"/>
      <c r="I48" s="47"/>
      <c r="J48" s="119"/>
      <c r="K48" s="119"/>
      <c r="M48" s="160"/>
      <c r="N48" s="160"/>
      <c r="O48" s="160"/>
    </row>
    <row r="49" spans="1:20" x14ac:dyDescent="0.2">
      <c r="A49" s="29">
        <f t="shared" si="0"/>
        <v>39</v>
      </c>
      <c r="B49" s="45"/>
      <c r="C49" s="45" t="s">
        <v>84</v>
      </c>
      <c r="E49" s="46"/>
      <c r="F49" s="120"/>
      <c r="G49" s="162"/>
      <c r="H49" s="120"/>
      <c r="I49" s="47"/>
      <c r="J49" s="119"/>
      <c r="K49" s="119"/>
      <c r="M49" s="160"/>
      <c r="N49" s="160"/>
      <c r="O49" s="160"/>
    </row>
    <row r="50" spans="1:20" x14ac:dyDescent="0.2">
      <c r="A50" s="29">
        <f t="shared" si="0"/>
        <v>40</v>
      </c>
      <c r="B50" s="45"/>
      <c r="C50" s="45" t="s">
        <v>87</v>
      </c>
      <c r="D50" s="45" t="s">
        <v>38</v>
      </c>
      <c r="E50" s="46">
        <f>'Exh. JDT-7 (Del Rev Rates)'!J53</f>
        <v>0.20515</v>
      </c>
      <c r="F50" s="120"/>
      <c r="G50" s="162">
        <f>$G$20</f>
        <v>-0.14710759905992826</v>
      </c>
      <c r="H50" s="120"/>
      <c r="I50" s="47">
        <f>ROUND(E50*(1+G50),5)</f>
        <v>0.17496999999999999</v>
      </c>
      <c r="J50" s="119"/>
      <c r="K50" s="163">
        <f>I50-E50</f>
        <v>-3.0180000000000012E-2</v>
      </c>
      <c r="M50" s="160"/>
      <c r="N50" s="160"/>
      <c r="O50" s="160"/>
    </row>
    <row r="51" spans="1:20" x14ac:dyDescent="0.2">
      <c r="A51" s="29">
        <f t="shared" si="0"/>
        <v>41</v>
      </c>
      <c r="B51" s="45"/>
      <c r="C51" s="45" t="s">
        <v>88</v>
      </c>
      <c r="D51" s="45" t="s">
        <v>38</v>
      </c>
      <c r="E51" s="46">
        <f>'Exh. JDT-7 (Del Rev Rates)'!J54</f>
        <v>0.14835999999999999</v>
      </c>
      <c r="F51" s="120"/>
      <c r="G51" s="162">
        <f>$G$20</f>
        <v>-0.14710759905992826</v>
      </c>
      <c r="H51" s="120"/>
      <c r="I51" s="47">
        <f>ROUND(E51*(1+G51),5)</f>
        <v>0.12654000000000001</v>
      </c>
      <c r="J51" s="119"/>
      <c r="K51" s="163">
        <f>I51-E51</f>
        <v>-2.1819999999999978E-2</v>
      </c>
      <c r="M51" s="160"/>
      <c r="N51" s="160"/>
      <c r="O51" s="160"/>
    </row>
    <row r="52" spans="1:20" x14ac:dyDescent="0.2">
      <c r="A52" s="29"/>
      <c r="B52" s="45"/>
      <c r="C52" s="49"/>
      <c r="D52" s="49"/>
      <c r="E52" s="48"/>
      <c r="F52" s="161"/>
      <c r="G52" s="162"/>
      <c r="H52" s="161"/>
      <c r="I52" s="48"/>
      <c r="M52" s="160"/>
      <c r="N52" s="160"/>
      <c r="O52" s="160"/>
    </row>
    <row r="53" spans="1:20" x14ac:dyDescent="0.2">
      <c r="A53" s="29"/>
      <c r="B53" s="28"/>
      <c r="E53" s="79"/>
      <c r="F53" s="79"/>
      <c r="G53" s="159"/>
      <c r="H53" s="79"/>
      <c r="K53" s="79"/>
      <c r="L53" s="79"/>
      <c r="M53" s="160"/>
      <c r="N53" s="160"/>
      <c r="O53" s="160"/>
      <c r="P53" s="79"/>
      <c r="Q53" s="79"/>
      <c r="R53" s="79"/>
      <c r="S53" s="79"/>
      <c r="T53" s="79"/>
    </row>
    <row r="54" spans="1:20" x14ac:dyDescent="0.2">
      <c r="A54" s="29"/>
      <c r="G54" s="159"/>
      <c r="M54" s="160"/>
      <c r="N54" s="160"/>
      <c r="O54" s="160"/>
    </row>
    <row r="55" spans="1:20" x14ac:dyDescent="0.2">
      <c r="G55" s="159"/>
      <c r="M55" s="160"/>
      <c r="N55" s="160"/>
      <c r="O55" s="160"/>
    </row>
    <row r="56" spans="1:20" x14ac:dyDescent="0.2">
      <c r="G56" s="159"/>
      <c r="M56" s="160"/>
      <c r="N56" s="160"/>
      <c r="O56" s="160"/>
    </row>
    <row r="57" spans="1:20" x14ac:dyDescent="0.2">
      <c r="G57" s="159"/>
      <c r="M57" s="160"/>
      <c r="N57" s="160"/>
      <c r="O57" s="160"/>
    </row>
    <row r="58" spans="1:20" x14ac:dyDescent="0.2">
      <c r="G58" s="159"/>
      <c r="M58" s="160"/>
      <c r="N58" s="160"/>
      <c r="O58" s="160"/>
    </row>
    <row r="59" spans="1:20" x14ac:dyDescent="0.2">
      <c r="G59" s="159"/>
      <c r="M59" s="160"/>
      <c r="N59" s="160"/>
      <c r="O59" s="160"/>
    </row>
    <row r="60" spans="1:20" x14ac:dyDescent="0.2">
      <c r="C60" s="4"/>
      <c r="D60" s="4"/>
      <c r="E60" s="4"/>
      <c r="G60" s="159"/>
      <c r="M60" s="160"/>
      <c r="N60" s="160"/>
      <c r="O60" s="160"/>
    </row>
    <row r="61" spans="1:20" x14ac:dyDescent="0.2">
      <c r="C61" s="4"/>
      <c r="D61" s="4"/>
      <c r="E61" s="4"/>
      <c r="G61" s="159"/>
      <c r="M61" s="160"/>
      <c r="N61" s="160"/>
      <c r="O61" s="160"/>
    </row>
    <row r="62" spans="1:20" x14ac:dyDescent="0.2">
      <c r="C62" s="4"/>
      <c r="D62" s="4"/>
      <c r="E62" s="4"/>
      <c r="G62" s="159"/>
      <c r="M62" s="160"/>
      <c r="N62" s="160"/>
      <c r="O62" s="160"/>
    </row>
    <row r="63" spans="1:20" x14ac:dyDescent="0.2">
      <c r="C63" s="4"/>
      <c r="D63" s="4"/>
      <c r="E63" s="4"/>
      <c r="G63" s="159"/>
      <c r="M63" s="160"/>
      <c r="N63" s="160"/>
      <c r="O63" s="160"/>
    </row>
    <row r="64" spans="1:20" x14ac:dyDescent="0.2">
      <c r="C64" s="4"/>
      <c r="D64" s="4"/>
      <c r="E64" s="4"/>
      <c r="G64" s="159"/>
    </row>
    <row r="65" spans="3:7" x14ac:dyDescent="0.2">
      <c r="C65" s="4"/>
      <c r="D65" s="4"/>
      <c r="E65" s="4"/>
      <c r="G65" s="159"/>
    </row>
    <row r="66" spans="3:7" x14ac:dyDescent="0.2">
      <c r="C66" s="4"/>
      <c r="D66" s="4"/>
      <c r="E66" s="4"/>
      <c r="G66" s="159"/>
    </row>
    <row r="67" spans="3:7" x14ac:dyDescent="0.2">
      <c r="C67" s="4"/>
      <c r="D67" s="4"/>
      <c r="E67" s="4"/>
      <c r="G67" s="159"/>
    </row>
    <row r="68" spans="3:7" x14ac:dyDescent="0.2">
      <c r="C68" s="4"/>
      <c r="D68" s="4"/>
      <c r="E68" s="4"/>
      <c r="G68" s="159"/>
    </row>
    <row r="69" spans="3:7" x14ac:dyDescent="0.2">
      <c r="C69" s="4"/>
      <c r="D69" s="4"/>
      <c r="E69" s="4"/>
      <c r="G69" s="159"/>
    </row>
    <row r="70" spans="3:7" x14ac:dyDescent="0.2">
      <c r="C70" s="4"/>
      <c r="D70" s="4"/>
      <c r="E70" s="4"/>
      <c r="G70" s="159"/>
    </row>
    <row r="71" spans="3:7" x14ac:dyDescent="0.2">
      <c r="C71" s="4"/>
      <c r="D71" s="4"/>
      <c r="E71" s="4"/>
      <c r="G71" s="159"/>
    </row>
    <row r="72" spans="3:7" x14ac:dyDescent="0.2">
      <c r="C72" s="4"/>
      <c r="D72" s="4"/>
      <c r="E72" s="4"/>
      <c r="G72" s="159"/>
    </row>
    <row r="73" spans="3:7" x14ac:dyDescent="0.2">
      <c r="C73" s="4"/>
      <c r="D73" s="4"/>
      <c r="E73" s="4"/>
      <c r="G73" s="159"/>
    </row>
    <row r="74" spans="3:7" x14ac:dyDescent="0.2">
      <c r="C74" s="4"/>
      <c r="D74" s="4"/>
      <c r="E74" s="4"/>
      <c r="G74" s="159"/>
    </row>
    <row r="75" spans="3:7" x14ac:dyDescent="0.2">
      <c r="C75" s="4"/>
      <c r="D75" s="4"/>
      <c r="E75" s="4"/>
      <c r="G75" s="159"/>
    </row>
    <row r="76" spans="3:7" x14ac:dyDescent="0.2">
      <c r="C76" s="4"/>
      <c r="D76" s="4"/>
      <c r="E76" s="4"/>
      <c r="G76" s="159"/>
    </row>
    <row r="77" spans="3:7" x14ac:dyDescent="0.2">
      <c r="C77" s="4"/>
      <c r="D77" s="4"/>
      <c r="E77" s="4"/>
      <c r="G77" s="159"/>
    </row>
    <row r="78" spans="3:7" x14ac:dyDescent="0.2">
      <c r="C78" s="4"/>
      <c r="D78" s="4"/>
      <c r="E78" s="4"/>
      <c r="G78" s="159"/>
    </row>
    <row r="79" spans="3:7" x14ac:dyDescent="0.2">
      <c r="C79" s="4"/>
      <c r="D79" s="4"/>
      <c r="E79" s="4"/>
      <c r="G79" s="159"/>
    </row>
    <row r="80" spans="3:7" x14ac:dyDescent="0.2">
      <c r="C80" s="4"/>
      <c r="D80" s="4"/>
      <c r="E80" s="4"/>
      <c r="G80" s="159"/>
    </row>
    <row r="81" spans="3:7" x14ac:dyDescent="0.2">
      <c r="C81" s="4"/>
      <c r="D81" s="4"/>
      <c r="E81" s="4"/>
      <c r="G81" s="159"/>
    </row>
    <row r="82" spans="3:7" x14ac:dyDescent="0.2">
      <c r="C82" s="4"/>
      <c r="D82" s="4"/>
      <c r="E82" s="4"/>
      <c r="G82" s="159"/>
    </row>
    <row r="83" spans="3:7" x14ac:dyDescent="0.2">
      <c r="C83" s="4"/>
      <c r="D83" s="4"/>
      <c r="E83" s="4"/>
      <c r="G83" s="159"/>
    </row>
    <row r="84" spans="3:7" x14ac:dyDescent="0.2">
      <c r="C84" s="4"/>
      <c r="D84" s="4"/>
      <c r="E84" s="4"/>
      <c r="G84" s="159"/>
    </row>
    <row r="85" spans="3:7" x14ac:dyDescent="0.2">
      <c r="C85" s="4"/>
      <c r="D85" s="4"/>
      <c r="E85" s="4"/>
      <c r="G85" s="159"/>
    </row>
    <row r="86" spans="3:7" x14ac:dyDescent="0.2">
      <c r="C86" s="4"/>
      <c r="D86" s="4"/>
      <c r="E86" s="4"/>
      <c r="G86" s="159"/>
    </row>
    <row r="87" spans="3:7" x14ac:dyDescent="0.2">
      <c r="C87" s="4"/>
      <c r="D87" s="4"/>
      <c r="E87" s="4"/>
      <c r="G87" s="159"/>
    </row>
    <row r="88" spans="3:7" x14ac:dyDescent="0.2">
      <c r="C88" s="4"/>
      <c r="D88" s="4"/>
      <c r="E88" s="4"/>
      <c r="G88" s="159"/>
    </row>
    <row r="89" spans="3:7" x14ac:dyDescent="0.2">
      <c r="C89" s="4"/>
      <c r="D89" s="4"/>
      <c r="E89" s="4"/>
      <c r="G89" s="159"/>
    </row>
    <row r="90" spans="3:7" x14ac:dyDescent="0.2">
      <c r="C90" s="4"/>
      <c r="D90" s="4"/>
      <c r="E90" s="4"/>
      <c r="G90" s="159"/>
    </row>
    <row r="91" spans="3:7" x14ac:dyDescent="0.2">
      <c r="C91" s="4"/>
      <c r="D91" s="4"/>
      <c r="E91" s="4"/>
      <c r="G91" s="159"/>
    </row>
    <row r="92" spans="3:7" x14ac:dyDescent="0.2">
      <c r="C92" s="4"/>
      <c r="D92" s="4"/>
      <c r="E92" s="4"/>
      <c r="G92" s="159"/>
    </row>
    <row r="93" spans="3:7" x14ac:dyDescent="0.2">
      <c r="C93" s="4"/>
      <c r="D93" s="4"/>
      <c r="E93" s="4"/>
      <c r="G93" s="159"/>
    </row>
    <row r="94" spans="3:7" x14ac:dyDescent="0.2">
      <c r="C94" s="4"/>
      <c r="D94" s="4"/>
      <c r="E94" s="4"/>
      <c r="G94" s="159"/>
    </row>
    <row r="95" spans="3:7" x14ac:dyDescent="0.2">
      <c r="C95" s="4"/>
      <c r="D95" s="4"/>
      <c r="E95" s="4"/>
      <c r="G95" s="159"/>
    </row>
    <row r="96" spans="3:7" x14ac:dyDescent="0.2">
      <c r="C96" s="4"/>
      <c r="D96" s="4"/>
      <c r="E96" s="4"/>
      <c r="G96" s="159"/>
    </row>
    <row r="97" spans="3:7" x14ac:dyDescent="0.2">
      <c r="C97" s="4"/>
      <c r="D97" s="4"/>
      <c r="E97" s="4"/>
      <c r="G97" s="159"/>
    </row>
    <row r="98" spans="3:7" x14ac:dyDescent="0.2">
      <c r="C98" s="4"/>
      <c r="D98" s="4"/>
      <c r="E98" s="4"/>
      <c r="G98" s="159"/>
    </row>
    <row r="99" spans="3:7" x14ac:dyDescent="0.2">
      <c r="C99" s="4"/>
      <c r="D99" s="4"/>
      <c r="E99" s="4"/>
      <c r="G99" s="159"/>
    </row>
    <row r="100" spans="3:7" x14ac:dyDescent="0.2">
      <c r="C100" s="4"/>
      <c r="D100" s="4"/>
      <c r="E100" s="4"/>
      <c r="G100" s="159"/>
    </row>
    <row r="101" spans="3:7" x14ac:dyDescent="0.2">
      <c r="C101" s="4"/>
      <c r="D101" s="4"/>
      <c r="E101" s="4"/>
      <c r="G101" s="159"/>
    </row>
    <row r="102" spans="3:7" x14ac:dyDescent="0.2">
      <c r="C102" s="4"/>
      <c r="D102" s="4"/>
      <c r="E102" s="4"/>
      <c r="G102" s="159"/>
    </row>
    <row r="103" spans="3:7" x14ac:dyDescent="0.2">
      <c r="C103" s="4"/>
      <c r="D103" s="4"/>
      <c r="E103" s="4"/>
      <c r="G103" s="159"/>
    </row>
    <row r="104" spans="3:7" x14ac:dyDescent="0.2">
      <c r="C104" s="4"/>
      <c r="D104" s="4"/>
      <c r="E104" s="4"/>
      <c r="G104" s="159"/>
    </row>
    <row r="105" spans="3:7" x14ac:dyDescent="0.2">
      <c r="C105" s="4"/>
      <c r="D105" s="4"/>
      <c r="E105" s="4"/>
      <c r="G105" s="159"/>
    </row>
    <row r="106" spans="3:7" x14ac:dyDescent="0.2">
      <c r="C106" s="4"/>
      <c r="D106" s="4"/>
      <c r="E106" s="4"/>
      <c r="G106" s="159"/>
    </row>
    <row r="107" spans="3:7" x14ac:dyDescent="0.2">
      <c r="C107" s="4"/>
      <c r="D107" s="4"/>
      <c r="E107" s="4"/>
      <c r="G107" s="159"/>
    </row>
    <row r="108" spans="3:7" x14ac:dyDescent="0.2">
      <c r="C108" s="4"/>
      <c r="D108" s="4"/>
      <c r="E108" s="4"/>
      <c r="G108" s="159"/>
    </row>
    <row r="109" spans="3:7" x14ac:dyDescent="0.2">
      <c r="C109" s="4"/>
      <c r="D109" s="4"/>
      <c r="E109" s="4"/>
      <c r="G109" s="159"/>
    </row>
    <row r="110" spans="3:7" x14ac:dyDescent="0.2">
      <c r="C110" s="4"/>
      <c r="D110" s="4"/>
      <c r="E110" s="4"/>
      <c r="G110" s="159"/>
    </row>
    <row r="111" spans="3:7" x14ac:dyDescent="0.2">
      <c r="C111" s="4"/>
      <c r="D111" s="4"/>
      <c r="E111" s="4"/>
      <c r="G111" s="159"/>
    </row>
    <row r="112" spans="3:7" x14ac:dyDescent="0.2">
      <c r="C112" s="4"/>
      <c r="D112" s="4"/>
      <c r="E112" s="4"/>
      <c r="G112" s="159"/>
    </row>
  </sheetData>
  <mergeCells count="4">
    <mergeCell ref="A1:K1"/>
    <mergeCell ref="A2:K2"/>
    <mergeCell ref="A3:K3"/>
    <mergeCell ref="A4:K4"/>
  </mergeCells>
  <printOptions horizontalCentered="1"/>
  <pageMargins left="0.7" right="0.7" top="0.75" bottom="0.75" header="0.3" footer="0.3"/>
  <pageSetup scale="96" orientation="landscape" blackAndWhite="1" r:id="rId1"/>
  <headerFooter>
    <oddFooter>&amp;R&amp;F
&amp;A</oddFooter>
  </headerFooter>
  <rowBreaks count="1" manualBreakCount="1">
    <brk id="51" max="16383" man="1"/>
  </rowBreaks>
  <customProperties>
    <customPr name="_pios_id" r:id="rId2"/>
  </customPropertie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O34" sqref="O34"/>
    </sheetView>
  </sheetViews>
  <sheetFormatPr defaultRowHeight="15" x14ac:dyDescent="0.25"/>
  <sheetData/>
  <pageMargins left="0.7" right="0.7" top="0.75" bottom="0.75" header="0.3" footer="0.3"/>
  <customProperties>
    <customPr name="_pios_id" r:id="rId1"/>
  </customPropertie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F43"/>
  <sheetViews>
    <sheetView zoomScaleNormal="100" workbookViewId="0">
      <pane ySplit="6" topLeftCell="A7" activePane="bottomLeft" state="frozen"/>
      <selection activeCell="C38" sqref="C38"/>
      <selection pane="bottomLeft" activeCell="E43" sqref="E43"/>
    </sheetView>
  </sheetViews>
  <sheetFormatPr defaultColWidth="9.140625" defaultRowHeight="11.25" x14ac:dyDescent="0.2"/>
  <cols>
    <col min="1" max="1" width="6.140625" style="24" customWidth="1"/>
    <col min="2" max="2" width="54.42578125" style="24" bestFit="1" customWidth="1"/>
    <col min="3" max="4" width="12.42578125" style="24" bestFit="1" customWidth="1"/>
    <col min="5" max="5" width="15.7109375" style="24" bestFit="1" customWidth="1"/>
    <col min="6" max="16384" width="9.140625" style="24"/>
  </cols>
  <sheetData>
    <row r="1" spans="1:5" ht="10.5" customHeight="1" x14ac:dyDescent="0.25">
      <c r="A1" s="303" t="s">
        <v>0</v>
      </c>
      <c r="B1" s="303"/>
      <c r="C1" s="303"/>
      <c r="D1" s="303"/>
      <c r="E1" s="387"/>
    </row>
    <row r="2" spans="1:5" ht="10.5" customHeight="1" x14ac:dyDescent="0.25">
      <c r="A2" s="304" t="str">
        <f>'Delivery Rate Change Calc'!A2:F2</f>
        <v>2023 Gas Decoupling Filing</v>
      </c>
      <c r="B2" s="304"/>
      <c r="C2" s="304"/>
      <c r="D2" s="304"/>
      <c r="E2" s="388"/>
    </row>
    <row r="3" spans="1:5" ht="10.5" customHeight="1" x14ac:dyDescent="0.25">
      <c r="A3" s="303" t="s">
        <v>399</v>
      </c>
      <c r="B3" s="303"/>
      <c r="C3" s="303"/>
      <c r="D3" s="303"/>
      <c r="E3" s="387"/>
    </row>
    <row r="4" spans="1:5" ht="11.25" customHeight="1" x14ac:dyDescent="0.25">
      <c r="A4" s="304" t="str">
        <f>'Delivery Rate Change Calc'!A4:F4</f>
        <v>Proposed Effective May 1, 2023</v>
      </c>
      <c r="B4" s="304"/>
      <c r="C4" s="304"/>
      <c r="D4" s="304"/>
      <c r="E4" s="388"/>
    </row>
    <row r="5" spans="1:5" x14ac:dyDescent="0.2">
      <c r="C5" s="25" t="s">
        <v>3</v>
      </c>
      <c r="D5" s="25" t="s">
        <v>3</v>
      </c>
      <c r="E5" s="25" t="s">
        <v>3</v>
      </c>
    </row>
    <row r="6" spans="1:5" ht="22.5" x14ac:dyDescent="0.2">
      <c r="A6" s="197" t="s">
        <v>67</v>
      </c>
      <c r="B6" s="196"/>
      <c r="C6" s="195" t="s">
        <v>6</v>
      </c>
      <c r="D6" s="195" t="s">
        <v>7</v>
      </c>
      <c r="E6" s="195" t="s">
        <v>8</v>
      </c>
    </row>
    <row r="7" spans="1:5" x14ac:dyDescent="0.2">
      <c r="A7" s="28"/>
      <c r="B7" s="29" t="s">
        <v>9</v>
      </c>
      <c r="C7" s="29" t="s">
        <v>10</v>
      </c>
      <c r="D7" s="29" t="s">
        <v>11</v>
      </c>
      <c r="E7" s="29" t="s">
        <v>12</v>
      </c>
    </row>
    <row r="8" spans="1:5" x14ac:dyDescent="0.2">
      <c r="A8" s="29">
        <v>1</v>
      </c>
      <c r="B8" s="29"/>
      <c r="C8" s="29"/>
      <c r="D8" s="29"/>
    </row>
    <row r="9" spans="1:5" x14ac:dyDescent="0.2">
      <c r="A9" s="29">
        <f t="shared" ref="A9:A41" si="0">A8+1</f>
        <v>2</v>
      </c>
      <c r="B9" s="30" t="s">
        <v>326</v>
      </c>
      <c r="C9" s="29"/>
      <c r="D9" s="29"/>
    </row>
    <row r="10" spans="1:5" x14ac:dyDescent="0.2">
      <c r="A10" s="29">
        <f t="shared" si="0"/>
        <v>3</v>
      </c>
      <c r="B10" s="30"/>
      <c r="C10" s="29"/>
      <c r="D10" s="29"/>
      <c r="E10" s="65"/>
    </row>
    <row r="11" spans="1:5" x14ac:dyDescent="0.2">
      <c r="A11" s="29">
        <f t="shared" si="0"/>
        <v>4</v>
      </c>
      <c r="B11" s="28" t="s">
        <v>534</v>
      </c>
      <c r="C11" s="191">
        <f>'Delivery Rate Change Calc'!D12</f>
        <v>-526759.03589047922</v>
      </c>
      <c r="D11" s="191">
        <f>'Delivery Rate Change Calc'!E12</f>
        <v>-298471.48654126917</v>
      </c>
      <c r="E11" s="191">
        <f>'Delivery Rate Change Calc'!F12</f>
        <v>107369.16926236871</v>
      </c>
    </row>
    <row r="12" spans="1:5" x14ac:dyDescent="0.2">
      <c r="A12" s="29">
        <f t="shared" si="0"/>
        <v>5</v>
      </c>
      <c r="B12" s="30"/>
      <c r="C12" s="194"/>
      <c r="D12" s="194"/>
      <c r="E12" s="194"/>
    </row>
    <row r="13" spans="1:5" x14ac:dyDescent="0.2">
      <c r="A13" s="29">
        <f t="shared" si="0"/>
        <v>6</v>
      </c>
      <c r="B13" s="28" t="s">
        <v>520</v>
      </c>
      <c r="C13" s="191">
        <f>'Delivery Rate Change Calc'!D26</f>
        <v>2900673.6945221741</v>
      </c>
      <c r="D13" s="191">
        <f>'Delivery Rate Change Calc'!E26</f>
        <v>-4002664.4983869009</v>
      </c>
      <c r="E13" s="191">
        <f>'Delivery Rate Change Calc'!F26</f>
        <v>-3101325.0699569145</v>
      </c>
    </row>
    <row r="14" spans="1:5" x14ac:dyDescent="0.2">
      <c r="A14" s="29">
        <f t="shared" si="0"/>
        <v>7</v>
      </c>
      <c r="B14" s="28"/>
      <c r="C14" s="194"/>
      <c r="D14" s="194"/>
      <c r="E14" s="194"/>
    </row>
    <row r="15" spans="1:5" x14ac:dyDescent="0.2">
      <c r="A15" s="29">
        <f t="shared" si="0"/>
        <v>8</v>
      </c>
      <c r="B15" s="28" t="s">
        <v>532</v>
      </c>
      <c r="C15" s="191">
        <f>'Delivery Rate Change Calc'!D16</f>
        <v>365262.09195296204</v>
      </c>
      <c r="D15" s="191">
        <f>'Delivery Rate Change Calc'!E16</f>
        <v>21359.387651503403</v>
      </c>
      <c r="E15" s="191">
        <f>'Delivery Rate Change Calc'!F16</f>
        <v>-122180.91466305309</v>
      </c>
    </row>
    <row r="16" spans="1:5" x14ac:dyDescent="0.2">
      <c r="A16" s="29">
        <f t="shared" si="0"/>
        <v>9</v>
      </c>
      <c r="B16" s="28"/>
      <c r="C16" s="192"/>
      <c r="D16" s="192"/>
      <c r="E16" s="192"/>
    </row>
    <row r="17" spans="1:5" x14ac:dyDescent="0.2">
      <c r="A17" s="29">
        <f t="shared" si="0"/>
        <v>10</v>
      </c>
      <c r="B17" s="28" t="s">
        <v>535</v>
      </c>
      <c r="C17" s="186">
        <f>SUM(C11,C13,C15)</f>
        <v>2739176.7505846568</v>
      </c>
      <c r="D17" s="186">
        <f t="shared" ref="D17:E17" si="1">SUM(D11,D13,D15)</f>
        <v>-4279776.5972766671</v>
      </c>
      <c r="E17" s="186">
        <f t="shared" si="1"/>
        <v>-3116136.8153575989</v>
      </c>
    </row>
    <row r="18" spans="1:5" x14ac:dyDescent="0.2">
      <c r="A18" s="29">
        <f t="shared" si="0"/>
        <v>11</v>
      </c>
      <c r="B18" s="28"/>
      <c r="C18" s="64"/>
      <c r="D18" s="64"/>
      <c r="E18" s="64"/>
    </row>
    <row r="19" spans="1:5" x14ac:dyDescent="0.2">
      <c r="A19" s="29">
        <f t="shared" si="0"/>
        <v>12</v>
      </c>
      <c r="B19" s="178" t="s">
        <v>127</v>
      </c>
      <c r="C19" s="389">
        <f>'2022 GRC Conversion Factor'!I18</f>
        <v>0.95344399999999996</v>
      </c>
      <c r="D19" s="193">
        <f>C19</f>
        <v>0.95344399999999996</v>
      </c>
      <c r="E19" s="193">
        <f>C19</f>
        <v>0.95344399999999996</v>
      </c>
    </row>
    <row r="20" spans="1:5" x14ac:dyDescent="0.2">
      <c r="A20" s="29">
        <f t="shared" si="0"/>
        <v>13</v>
      </c>
      <c r="B20" s="28"/>
      <c r="C20" s="64"/>
      <c r="D20" s="66"/>
    </row>
    <row r="21" spans="1:5" x14ac:dyDescent="0.2">
      <c r="A21" s="29">
        <f t="shared" si="0"/>
        <v>14</v>
      </c>
      <c r="B21" s="30" t="s">
        <v>325</v>
      </c>
      <c r="C21" s="64"/>
      <c r="D21" s="66"/>
    </row>
    <row r="22" spans="1:5" x14ac:dyDescent="0.2">
      <c r="A22" s="29">
        <f t="shared" si="0"/>
        <v>15</v>
      </c>
      <c r="B22" s="28"/>
      <c r="C22" s="64"/>
      <c r="D22" s="66"/>
    </row>
    <row r="23" spans="1:5" x14ac:dyDescent="0.2">
      <c r="A23" s="29">
        <f t="shared" si="0"/>
        <v>16</v>
      </c>
      <c r="B23" s="28" t="str">
        <f>B13</f>
        <v xml:space="preserve">   Deferral Balance at End of Calendar Year 2022 (Post 5% Test)</v>
      </c>
      <c r="C23" s="192">
        <f>C13*C$19</f>
        <v>2765629.9299999997</v>
      </c>
      <c r="D23" s="192">
        <f>D13*D$19</f>
        <v>-3816316.45</v>
      </c>
      <c r="E23" s="192">
        <f>E13*E$19</f>
        <v>-2956939.7800000003</v>
      </c>
    </row>
    <row r="24" spans="1:5" x14ac:dyDescent="0.2">
      <c r="A24" s="29">
        <f t="shared" si="0"/>
        <v>17</v>
      </c>
      <c r="B24" s="28"/>
      <c r="C24" s="192"/>
      <c r="D24" s="192"/>
      <c r="E24" s="192"/>
    </row>
    <row r="25" spans="1:5" x14ac:dyDescent="0.2">
      <c r="A25" s="29">
        <f t="shared" si="0"/>
        <v>18</v>
      </c>
      <c r="B25" s="28" t="str">
        <f>B15</f>
        <v xml:space="preserve">   Interest Balance at End of Calendar Year 2022</v>
      </c>
      <c r="C25" s="192">
        <f>C15*C$19</f>
        <v>348256.94999999995</v>
      </c>
      <c r="D25" s="192">
        <f>D15*D$19</f>
        <v>20364.98000000001</v>
      </c>
      <c r="E25" s="192">
        <f>E15*E$19</f>
        <v>-116492.65999999999</v>
      </c>
    </row>
    <row r="26" spans="1:5" x14ac:dyDescent="0.2">
      <c r="A26" s="29">
        <f t="shared" si="0"/>
        <v>19</v>
      </c>
      <c r="B26" s="28"/>
      <c r="C26" s="192"/>
      <c r="D26" s="191"/>
      <c r="E26" s="191"/>
    </row>
    <row r="27" spans="1:5" x14ac:dyDescent="0.2">
      <c r="A27" s="29">
        <f t="shared" si="0"/>
        <v>20</v>
      </c>
      <c r="B27" s="28" t="s">
        <v>396</v>
      </c>
      <c r="C27" s="186">
        <f>SUM(C23,C25)</f>
        <v>3113886.88</v>
      </c>
      <c r="D27" s="186">
        <f t="shared" ref="D27:E27" si="2">SUM(D23,D25)</f>
        <v>-3795951.47</v>
      </c>
      <c r="E27" s="186">
        <f t="shared" si="2"/>
        <v>-3073432.4400000004</v>
      </c>
    </row>
    <row r="28" spans="1:5" x14ac:dyDescent="0.2">
      <c r="A28" s="29">
        <f t="shared" si="0"/>
        <v>21</v>
      </c>
      <c r="B28" s="28"/>
      <c r="C28" s="66"/>
      <c r="D28" s="35"/>
    </row>
    <row r="29" spans="1:5" x14ac:dyDescent="0.2">
      <c r="A29" s="29">
        <f t="shared" si="0"/>
        <v>22</v>
      </c>
      <c r="B29" s="190" t="s">
        <v>324</v>
      </c>
      <c r="C29" s="189"/>
      <c r="D29" s="185"/>
    </row>
    <row r="30" spans="1:5" x14ac:dyDescent="0.2">
      <c r="A30" s="29">
        <f t="shared" si="0"/>
        <v>23</v>
      </c>
      <c r="B30" s="107"/>
      <c r="C30" s="189"/>
      <c r="D30" s="185"/>
    </row>
    <row r="31" spans="1:5" x14ac:dyDescent="0.2">
      <c r="A31" s="29">
        <f t="shared" si="0"/>
        <v>24</v>
      </c>
      <c r="B31" s="28" t="str">
        <f>B11</f>
        <v xml:space="preserve">   Estimated Amortization Balance as of April 30, 2023</v>
      </c>
      <c r="C31" s="188">
        <f>C11*C$19</f>
        <v>-502235.24221556203</v>
      </c>
      <c r="D31" s="188">
        <f>D11*D$19</f>
        <v>-284575.84801385383</v>
      </c>
      <c r="E31" s="188">
        <f>E11*E$19</f>
        <v>102370.49021818987</v>
      </c>
    </row>
    <row r="32" spans="1:5" x14ac:dyDescent="0.2">
      <c r="A32" s="29">
        <f t="shared" si="0"/>
        <v>25</v>
      </c>
      <c r="B32" s="107"/>
      <c r="C32" s="188"/>
      <c r="D32" s="187"/>
      <c r="E32" s="187"/>
    </row>
    <row r="33" spans="1:6" x14ac:dyDescent="0.2">
      <c r="A33" s="29">
        <f t="shared" si="0"/>
        <v>26</v>
      </c>
      <c r="B33" s="28" t="str">
        <f>B13</f>
        <v xml:space="preserve">   Deferral Balance at End of Calendar Year 2022 (Post 5% Test)</v>
      </c>
      <c r="C33" s="188">
        <f>C13*C$19</f>
        <v>2765629.9299999997</v>
      </c>
      <c r="D33" s="188">
        <f>D13*D$19</f>
        <v>-3816316.45</v>
      </c>
      <c r="E33" s="188">
        <f>E13*E$19</f>
        <v>-2956939.7800000003</v>
      </c>
    </row>
    <row r="34" spans="1:6" x14ac:dyDescent="0.2">
      <c r="A34" s="29">
        <f t="shared" si="0"/>
        <v>27</v>
      </c>
      <c r="B34" s="107"/>
      <c r="C34" s="188"/>
      <c r="D34" s="188"/>
      <c r="E34" s="188"/>
    </row>
    <row r="35" spans="1:6" x14ac:dyDescent="0.2">
      <c r="A35" s="29">
        <f t="shared" si="0"/>
        <v>28</v>
      </c>
      <c r="B35" s="28" t="s">
        <v>533</v>
      </c>
      <c r="C35" s="186">
        <f>SUM(C31,C33)</f>
        <v>2263394.6877844376</v>
      </c>
      <c r="D35" s="186">
        <f t="shared" ref="D35:E35" si="3">SUM(D31,D33)</f>
        <v>-4100892.2980138538</v>
      </c>
      <c r="E35" s="186">
        <f t="shared" si="3"/>
        <v>-2854569.2897818103</v>
      </c>
    </row>
    <row r="36" spans="1:6" x14ac:dyDescent="0.2">
      <c r="A36" s="29">
        <f t="shared" si="0"/>
        <v>29</v>
      </c>
      <c r="B36" s="107"/>
      <c r="C36" s="188"/>
      <c r="D36" s="188"/>
      <c r="E36" s="188"/>
    </row>
    <row r="37" spans="1:6" x14ac:dyDescent="0.2">
      <c r="A37" s="29">
        <f t="shared" si="0"/>
        <v>30</v>
      </c>
      <c r="B37" s="28" t="str">
        <f>B25</f>
        <v xml:space="preserve">   Interest Balance at End of Calendar Year 2022</v>
      </c>
      <c r="C37" s="188">
        <f>C15*C$19</f>
        <v>348256.94999999995</v>
      </c>
      <c r="D37" s="188">
        <f>D15*D$19</f>
        <v>20364.98000000001</v>
      </c>
      <c r="E37" s="188">
        <f>E15*E$19</f>
        <v>-116492.65999999999</v>
      </c>
    </row>
    <row r="38" spans="1:6" x14ac:dyDescent="0.2">
      <c r="A38" s="29">
        <f t="shared" si="0"/>
        <v>31</v>
      </c>
      <c r="B38" s="107"/>
      <c r="C38" s="188"/>
      <c r="D38" s="187"/>
      <c r="E38" s="187"/>
    </row>
    <row r="39" spans="1:6" x14ac:dyDescent="0.2">
      <c r="A39" s="29">
        <f t="shared" si="0"/>
        <v>32</v>
      </c>
      <c r="B39" s="28" t="s">
        <v>397</v>
      </c>
      <c r="C39" s="186">
        <f>SUM(C31,C33,C37)</f>
        <v>2611651.6377844373</v>
      </c>
      <c r="D39" s="186">
        <f t="shared" ref="D39:E39" si="4">SUM(D31,D33,D37)</f>
        <v>-4080527.3180138539</v>
      </c>
      <c r="E39" s="186">
        <f t="shared" si="4"/>
        <v>-2971061.9497818104</v>
      </c>
    </row>
    <row r="40" spans="1:6" x14ac:dyDescent="0.2">
      <c r="A40" s="29">
        <f t="shared" si="0"/>
        <v>33</v>
      </c>
      <c r="B40" s="107"/>
      <c r="C40" s="185"/>
      <c r="D40" s="31"/>
      <c r="E40" s="31"/>
    </row>
    <row r="41" spans="1:6" x14ac:dyDescent="0.2">
      <c r="A41" s="29">
        <f t="shared" si="0"/>
        <v>34</v>
      </c>
      <c r="B41" s="28" t="s">
        <v>398</v>
      </c>
      <c r="C41" s="184">
        <f>IF(C39=0,1,C35/C39)</f>
        <v>0.86665260214588224</v>
      </c>
      <c r="D41" s="184">
        <f>IF(D39=0,1,D35/D39)</f>
        <v>1.0049907716363267</v>
      </c>
      <c r="E41" s="184">
        <f>IF(E39=0,1,E35/E39)</f>
        <v>0.96079090171493897</v>
      </c>
    </row>
    <row r="43" spans="1:6" x14ac:dyDescent="0.2">
      <c r="B43" s="313" t="s">
        <v>493</v>
      </c>
      <c r="C43" s="390">
        <f>SUM('Delivery Rate Change Calc'!D34:D36)-C27</f>
        <v>0</v>
      </c>
      <c r="D43" s="390">
        <f>SUM('Delivery Rate Change Calc'!E34:E36)-D27</f>
        <v>0</v>
      </c>
      <c r="E43" s="390">
        <f>SUM('Delivery Rate Change Calc'!F34:F36)-E27</f>
        <v>0</v>
      </c>
      <c r="F43" s="390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orientation="landscape" blackAndWhite="1" r:id="rId1"/>
  <headerFooter>
    <oddFooter>&amp;R&amp;A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F29"/>
  <sheetViews>
    <sheetView zoomScaleNormal="100" workbookViewId="0">
      <pane ySplit="8" topLeftCell="A9" activePane="bottomLeft" state="frozen"/>
      <selection activeCell="C38" sqref="C38"/>
      <selection pane="bottomLeft" sqref="A1:XFD1048576"/>
    </sheetView>
  </sheetViews>
  <sheetFormatPr defaultColWidth="8.85546875" defaultRowHeight="11.25" x14ac:dyDescent="0.2"/>
  <cols>
    <col min="1" max="1" width="4.85546875" style="56" bestFit="1" customWidth="1"/>
    <col min="2" max="2" width="52.5703125" style="56" bestFit="1" customWidth="1"/>
    <col min="3" max="3" width="9" style="56" bestFit="1" customWidth="1"/>
    <col min="4" max="5" width="11.5703125" style="56" bestFit="1" customWidth="1"/>
    <col min="6" max="6" width="15.7109375" style="56" bestFit="1" customWidth="1"/>
    <col min="7" max="16384" width="8.85546875" style="56"/>
  </cols>
  <sheetData>
    <row r="1" spans="1:6" x14ac:dyDescent="0.2">
      <c r="A1" s="303" t="s">
        <v>0</v>
      </c>
      <c r="B1" s="303"/>
      <c r="C1" s="303"/>
      <c r="D1" s="303"/>
      <c r="E1" s="303"/>
      <c r="F1" s="303"/>
    </row>
    <row r="2" spans="1:6" x14ac:dyDescent="0.2">
      <c r="A2" s="304" t="str">
        <f>'Delivery Rate Change Calc'!A2:F2</f>
        <v>2023 Gas Decoupling Filing</v>
      </c>
      <c r="B2" s="304"/>
      <c r="C2" s="304"/>
      <c r="D2" s="304"/>
      <c r="E2" s="304"/>
      <c r="F2" s="304"/>
    </row>
    <row r="3" spans="1:6" x14ac:dyDescent="0.2">
      <c r="A3" s="303" t="s">
        <v>197</v>
      </c>
      <c r="B3" s="303"/>
      <c r="C3" s="303"/>
      <c r="D3" s="303"/>
      <c r="E3" s="303"/>
      <c r="F3" s="303"/>
    </row>
    <row r="4" spans="1:6" x14ac:dyDescent="0.2">
      <c r="A4" s="304" t="str">
        <f>'Delivery Rate Change Calc'!A4:F4</f>
        <v>Proposed Effective May 1, 2023</v>
      </c>
      <c r="B4" s="304"/>
      <c r="C4" s="304"/>
      <c r="D4" s="304"/>
      <c r="E4" s="304"/>
      <c r="F4" s="304"/>
    </row>
    <row r="5" spans="1:6" x14ac:dyDescent="0.2">
      <c r="A5" s="300"/>
      <c r="B5" s="300"/>
      <c r="C5" s="300"/>
      <c r="D5" s="300"/>
      <c r="E5" s="300"/>
      <c r="F5" s="300"/>
    </row>
    <row r="6" spans="1:6" x14ac:dyDescent="0.2">
      <c r="A6" s="24"/>
      <c r="B6" s="24"/>
      <c r="C6" s="24"/>
      <c r="D6" s="24"/>
      <c r="E6" s="24"/>
    </row>
    <row r="7" spans="1:6" x14ac:dyDescent="0.2">
      <c r="A7" s="25" t="s">
        <v>2</v>
      </c>
      <c r="B7" s="24"/>
      <c r="C7" s="24"/>
      <c r="D7" s="25" t="s">
        <v>3</v>
      </c>
      <c r="E7" s="25" t="s">
        <v>3</v>
      </c>
      <c r="F7" s="25" t="s">
        <v>3</v>
      </c>
    </row>
    <row r="8" spans="1:6" x14ac:dyDescent="0.2">
      <c r="A8" s="26" t="s">
        <v>4</v>
      </c>
      <c r="B8" s="57"/>
      <c r="C8" s="26" t="s">
        <v>5</v>
      </c>
      <c r="D8" s="26" t="s">
        <v>6</v>
      </c>
      <c r="E8" s="26" t="s">
        <v>7</v>
      </c>
      <c r="F8" s="26" t="s">
        <v>8</v>
      </c>
    </row>
    <row r="9" spans="1:6" x14ac:dyDescent="0.2">
      <c r="A9" s="28"/>
      <c r="B9" s="29" t="s">
        <v>9</v>
      </c>
      <c r="C9" s="29" t="s">
        <v>10</v>
      </c>
      <c r="D9" s="29" t="s">
        <v>11</v>
      </c>
      <c r="E9" s="29" t="s">
        <v>12</v>
      </c>
      <c r="F9" s="29" t="s">
        <v>13</v>
      </c>
    </row>
    <row r="10" spans="1:6" x14ac:dyDescent="0.2">
      <c r="A10" s="29"/>
      <c r="B10" s="30"/>
      <c r="C10" s="29"/>
      <c r="D10" s="29"/>
      <c r="E10" s="29"/>
      <c r="F10" s="29"/>
    </row>
    <row r="11" spans="1:6" x14ac:dyDescent="0.2">
      <c r="A11" s="29">
        <v>1</v>
      </c>
      <c r="B11" s="28" t="s">
        <v>465</v>
      </c>
      <c r="C11" s="29" t="s">
        <v>14</v>
      </c>
      <c r="D11" s="58">
        <f>'Rate Impacts Sch 142'!Y25</f>
        <v>841182760.31000829</v>
      </c>
      <c r="E11" s="58">
        <f>'Rate Impacts Sch 142'!Y26</f>
        <v>315874745.66162121</v>
      </c>
      <c r="F11" s="58">
        <f>'Rate Impacts Sch 142'!Y27</f>
        <v>73403465.787830293</v>
      </c>
    </row>
    <row r="12" spans="1:6" x14ac:dyDescent="0.2">
      <c r="A12" s="29">
        <f t="shared" ref="A12:A29" si="0">A11+1</f>
        <v>2</v>
      </c>
      <c r="B12" s="28"/>
      <c r="C12" s="29"/>
      <c r="D12" s="59"/>
      <c r="E12" s="59"/>
      <c r="F12" s="59"/>
    </row>
    <row r="13" spans="1:6" x14ac:dyDescent="0.2">
      <c r="A13" s="29">
        <f t="shared" si="0"/>
        <v>3</v>
      </c>
      <c r="B13" s="28" t="s">
        <v>466</v>
      </c>
      <c r="C13" s="29" t="s">
        <v>14</v>
      </c>
      <c r="D13" s="319">
        <f>'2022 Weather Adj'!$P$181</f>
        <v>605484515.28218365</v>
      </c>
      <c r="E13" s="319">
        <f>'2022 Weather Adj'!$P$182+'2022 Weather Adj'!$P$189</f>
        <v>241041941.4711673</v>
      </c>
      <c r="F13" s="319">
        <f>'2022 Weather Adj'!$P$183+'2022 Weather Adj'!$P$190+'2022 Weather Adj'!$P$187+'2022 Weather Adj'!$P$192</f>
        <v>96829318.137821928</v>
      </c>
    </row>
    <row r="14" spans="1:6" x14ac:dyDescent="0.2">
      <c r="A14" s="29">
        <f t="shared" si="0"/>
        <v>4</v>
      </c>
      <c r="B14" s="28"/>
      <c r="C14" s="29"/>
      <c r="D14" s="28"/>
      <c r="E14" s="28"/>
      <c r="F14" s="28"/>
    </row>
    <row r="15" spans="1:6" x14ac:dyDescent="0.2">
      <c r="A15" s="29">
        <f t="shared" si="0"/>
        <v>5</v>
      </c>
      <c r="B15" s="28" t="s">
        <v>24</v>
      </c>
      <c r="C15" s="29" t="str">
        <f>"("&amp;A11&amp;") / ("&amp;A13&amp;")"</f>
        <v>(1) / (3)</v>
      </c>
      <c r="D15" s="34">
        <f>ROUND(D11/D13,5)</f>
        <v>1.38927</v>
      </c>
      <c r="E15" s="34">
        <f>ROUND(E11/E13,5)</f>
        <v>1.31046</v>
      </c>
      <c r="F15" s="34">
        <f>ROUND(F11/F13,5)</f>
        <v>0.75807000000000002</v>
      </c>
    </row>
    <row r="16" spans="1:6" x14ac:dyDescent="0.2">
      <c r="A16" s="29">
        <f t="shared" si="0"/>
        <v>6</v>
      </c>
      <c r="B16" s="28"/>
      <c r="C16" s="29"/>
      <c r="D16" s="34"/>
      <c r="E16" s="34"/>
      <c r="F16" s="34"/>
    </row>
    <row r="17" spans="1:6" x14ac:dyDescent="0.2">
      <c r="A17" s="29">
        <f t="shared" si="0"/>
        <v>7</v>
      </c>
      <c r="B17" s="28" t="s">
        <v>25</v>
      </c>
      <c r="C17" s="23" t="s">
        <v>478</v>
      </c>
      <c r="D17" s="320">
        <v>1.6670000000000001E-2</v>
      </c>
      <c r="E17" s="320">
        <v>1.5900000000000001E-2</v>
      </c>
      <c r="F17" s="320">
        <v>-1.9279999999999999E-2</v>
      </c>
    </row>
    <row r="18" spans="1:6" x14ac:dyDescent="0.2">
      <c r="A18" s="29">
        <f t="shared" si="0"/>
        <v>8</v>
      </c>
      <c r="B18" s="28"/>
      <c r="C18" s="29"/>
      <c r="D18" s="34"/>
      <c r="E18" s="34"/>
      <c r="F18" s="34"/>
    </row>
    <row r="19" spans="1:6" x14ac:dyDescent="0.2">
      <c r="A19" s="29">
        <f t="shared" si="0"/>
        <v>9</v>
      </c>
      <c r="B19" s="28" t="s">
        <v>26</v>
      </c>
      <c r="C19" s="29" t="s">
        <v>14</v>
      </c>
      <c r="D19" s="315">
        <f>'Delivery Rate Change Calc'!D22</f>
        <v>4.64E-3</v>
      </c>
      <c r="E19" s="315">
        <f>'Delivery Rate Change Calc'!E22</f>
        <v>-1.7809999999999999E-2</v>
      </c>
      <c r="F19" s="315">
        <f>'Delivery Rate Change Calc'!F22</f>
        <v>-3.2530000000000003E-2</v>
      </c>
    </row>
    <row r="20" spans="1:6" x14ac:dyDescent="0.2">
      <c r="A20" s="29">
        <f t="shared" si="0"/>
        <v>10</v>
      </c>
      <c r="B20" s="28"/>
      <c r="C20" s="29"/>
      <c r="D20" s="34"/>
      <c r="E20" s="34"/>
      <c r="F20" s="34"/>
    </row>
    <row r="21" spans="1:6" x14ac:dyDescent="0.2">
      <c r="A21" s="29">
        <f t="shared" si="0"/>
        <v>11</v>
      </c>
      <c r="B21" s="28" t="s">
        <v>27</v>
      </c>
      <c r="C21" s="29" t="str">
        <f>"("&amp;A19&amp;") - ("&amp;A17&amp;")"</f>
        <v>(9) - (7)</v>
      </c>
      <c r="D21" s="34">
        <f>D19-D17</f>
        <v>-1.2030000000000001E-2</v>
      </c>
      <c r="E21" s="34">
        <f>E19-E17</f>
        <v>-3.3710000000000004E-2</v>
      </c>
      <c r="F21" s="34">
        <f>F19-F17</f>
        <v>-1.3250000000000005E-2</v>
      </c>
    </row>
    <row r="22" spans="1:6" x14ac:dyDescent="0.2">
      <c r="A22" s="29">
        <f t="shared" si="0"/>
        <v>12</v>
      </c>
      <c r="B22" s="28"/>
      <c r="C22" s="29"/>
      <c r="D22" s="28"/>
      <c r="E22" s="28"/>
      <c r="F22" s="28"/>
    </row>
    <row r="23" spans="1:6" x14ac:dyDescent="0.2">
      <c r="A23" s="29">
        <f t="shared" si="0"/>
        <v>13</v>
      </c>
      <c r="B23" s="28" t="s">
        <v>28</v>
      </c>
      <c r="C23" s="29" t="str">
        <f>"("&amp;A21&amp;") / ("&amp;A15&amp;")"</f>
        <v>(11) / (5)</v>
      </c>
      <c r="D23" s="36">
        <f>D21/D15</f>
        <v>-8.6592239089593823E-3</v>
      </c>
      <c r="E23" s="36">
        <f>E21/E15</f>
        <v>-2.5723791645681674E-2</v>
      </c>
      <c r="F23" s="36">
        <f>F21/F15</f>
        <v>-1.7478596963341121E-2</v>
      </c>
    </row>
    <row r="24" spans="1:6" x14ac:dyDescent="0.2">
      <c r="A24" s="29">
        <f t="shared" si="0"/>
        <v>14</v>
      </c>
      <c r="B24" s="28"/>
      <c r="C24" s="29"/>
      <c r="D24" s="28"/>
      <c r="E24" s="28"/>
      <c r="F24" s="28"/>
    </row>
    <row r="25" spans="1:6" x14ac:dyDescent="0.2">
      <c r="A25" s="29">
        <f t="shared" si="0"/>
        <v>15</v>
      </c>
      <c r="B25" s="28" t="s">
        <v>29</v>
      </c>
      <c r="C25" s="29" t="s">
        <v>20</v>
      </c>
      <c r="D25" s="60">
        <f>IF(D23&gt;5%,D23-5%,0)</f>
        <v>0</v>
      </c>
      <c r="E25" s="60">
        <f>IF(E23&gt;5%,E23-5%,0)</f>
        <v>0</v>
      </c>
      <c r="F25" s="60">
        <f>IF(F23&gt;5%,F23-5%,0)</f>
        <v>0</v>
      </c>
    </row>
    <row r="26" spans="1:6" x14ac:dyDescent="0.2">
      <c r="A26" s="29">
        <f t="shared" si="0"/>
        <v>16</v>
      </c>
      <c r="B26" s="28"/>
      <c r="C26" s="29"/>
      <c r="D26" s="28"/>
      <c r="E26" s="28"/>
      <c r="F26" s="28"/>
    </row>
    <row r="27" spans="1:6" x14ac:dyDescent="0.2">
      <c r="A27" s="29">
        <f t="shared" si="0"/>
        <v>17</v>
      </c>
      <c r="B27" s="28" t="s">
        <v>30</v>
      </c>
      <c r="C27" s="29" t="str">
        <f>"("&amp;A25&amp;") x ("&amp;A15&amp;")"</f>
        <v>(15) x (5)</v>
      </c>
      <c r="D27" s="61">
        <f>ROUND(D25*D15,5)</f>
        <v>0</v>
      </c>
      <c r="E27" s="61">
        <f>ROUND(E25*E15,5)</f>
        <v>0</v>
      </c>
      <c r="F27" s="61">
        <f>ROUND(F25*F15,5)</f>
        <v>0</v>
      </c>
    </row>
    <row r="28" spans="1:6" x14ac:dyDescent="0.2">
      <c r="A28" s="29">
        <f t="shared" si="0"/>
        <v>18</v>
      </c>
      <c r="B28" s="24"/>
      <c r="C28" s="24"/>
      <c r="D28" s="62"/>
      <c r="E28" s="62"/>
      <c r="F28" s="62"/>
    </row>
    <row r="29" spans="1:6" x14ac:dyDescent="0.2">
      <c r="A29" s="29">
        <f t="shared" si="0"/>
        <v>19</v>
      </c>
      <c r="B29" s="28" t="s">
        <v>31</v>
      </c>
      <c r="C29" s="29" t="str">
        <f>"("&amp;A19&amp;") - ("&amp;A27&amp;")"</f>
        <v>(9) - (17)</v>
      </c>
      <c r="D29" s="34">
        <f>D19-D27</f>
        <v>4.64E-3</v>
      </c>
      <c r="E29" s="34">
        <f>E19-E27</f>
        <v>-1.7809999999999999E-2</v>
      </c>
      <c r="F29" s="34">
        <f>F19-F27</f>
        <v>-3.2530000000000003E-2</v>
      </c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C000"/>
  </sheetPr>
  <dimension ref="A1"/>
  <sheetViews>
    <sheetView workbookViewId="0">
      <selection activeCell="C38" sqref="C38"/>
    </sheetView>
  </sheetViews>
  <sheetFormatPr defaultRowHeight="15" x14ac:dyDescent="0.25"/>
  <sheetData/>
  <pageMargins left="0.7" right="0.7" top="0.75" bottom="0.75" header="0.3" footer="0.3"/>
  <customProperties>
    <customPr name="_pios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Y37"/>
  <sheetViews>
    <sheetView zoomScaleNormal="100" workbookViewId="0">
      <pane xSplit="3" ySplit="9" topLeftCell="L10" activePane="bottomRight" state="frozenSplit"/>
      <selection activeCell="C38" sqref="C38"/>
      <selection pane="topRight" activeCell="C38" sqref="C38"/>
      <selection pane="bottomLeft" activeCell="C38" sqref="C38"/>
      <selection pane="bottomRight" sqref="A1:XFD1048576"/>
    </sheetView>
  </sheetViews>
  <sheetFormatPr defaultColWidth="8.7109375" defaultRowHeight="11.25" x14ac:dyDescent="0.2"/>
  <cols>
    <col min="1" max="1" width="2.85546875" style="28" customWidth="1"/>
    <col min="2" max="2" width="32.5703125" style="28" customWidth="1"/>
    <col min="3" max="3" width="7.85546875" style="28" bestFit="1" customWidth="1"/>
    <col min="4" max="4" width="12" style="28" bestFit="1" customWidth="1"/>
    <col min="5" max="5" width="11.85546875" style="28" bestFit="1" customWidth="1"/>
    <col min="6" max="6" width="8.7109375" style="28" bestFit="1" customWidth="1"/>
    <col min="7" max="7" width="12" style="28" bestFit="1" customWidth="1"/>
    <col min="8" max="8" width="12.5703125" style="28" bestFit="1" customWidth="1"/>
    <col min="9" max="9" width="11.85546875" style="28" bestFit="1" customWidth="1"/>
    <col min="10" max="11" width="10.7109375" style="28" bestFit="1" customWidth="1"/>
    <col min="12" max="12" width="9.85546875" style="28" bestFit="1" customWidth="1"/>
    <col min="13" max="13" width="10.7109375" style="28" bestFit="1" customWidth="1"/>
    <col min="14" max="16" width="10.7109375" style="28" customWidth="1"/>
    <col min="17" max="18" width="10.7109375" style="28" bestFit="1" customWidth="1"/>
    <col min="19" max="19" width="14.28515625" style="28" bestFit="1" customWidth="1"/>
    <col min="20" max="20" width="11.28515625" style="28" bestFit="1" customWidth="1"/>
    <col min="21" max="21" width="6.5703125" style="28" bestFit="1" customWidth="1"/>
    <col min="22" max="22" width="3" style="28" customWidth="1"/>
    <col min="23" max="23" width="13.7109375" style="28" bestFit="1" customWidth="1"/>
    <col min="24" max="24" width="10.7109375" style="28" bestFit="1" customWidth="1"/>
    <col min="25" max="25" width="13.85546875" style="28" bestFit="1" customWidth="1"/>
    <col min="26" max="16384" width="8.7109375" style="28"/>
  </cols>
  <sheetData>
    <row r="1" spans="2:25" s="178" customFormat="1" x14ac:dyDescent="0.2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2:25" s="178" customFormat="1" ht="12.75" customHeight="1" x14ac:dyDescent="0.25">
      <c r="B2" s="321" t="str">
        <f>'Delivery Rate Change Calc'!A2</f>
        <v>2023 Gas Decoupling Filing</v>
      </c>
      <c r="C2" s="322"/>
      <c r="D2" s="322"/>
      <c r="E2" s="322"/>
      <c r="F2" s="322"/>
      <c r="G2" s="322"/>
      <c r="H2" s="322"/>
      <c r="I2" s="322"/>
      <c r="J2" s="322"/>
      <c r="K2" s="322"/>
      <c r="L2" s="323"/>
      <c r="M2" s="323"/>
      <c r="N2" s="323"/>
      <c r="O2" s="323"/>
      <c r="P2" s="323"/>
      <c r="Q2" s="323"/>
      <c r="R2" s="323"/>
      <c r="S2" s="323"/>
      <c r="T2" s="323"/>
      <c r="U2" s="323"/>
    </row>
    <row r="3" spans="2:25" s="178" customFormat="1" x14ac:dyDescent="0.2">
      <c r="B3" s="324" t="s">
        <v>291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</row>
    <row r="4" spans="2:25" s="178" customFormat="1" ht="11.25" customHeight="1" x14ac:dyDescent="0.25">
      <c r="B4" s="321" t="str">
        <f>'Delivery Rate Change Calc'!A4</f>
        <v>Proposed Effective May 1, 2023</v>
      </c>
      <c r="C4" s="322"/>
      <c r="D4" s="322"/>
      <c r="E4" s="322"/>
      <c r="F4" s="322"/>
      <c r="G4" s="322"/>
      <c r="H4" s="322"/>
      <c r="I4" s="322"/>
      <c r="J4" s="322"/>
      <c r="K4" s="322"/>
      <c r="L4" s="323"/>
      <c r="M4" s="323"/>
      <c r="N4" s="323"/>
      <c r="O4" s="323"/>
      <c r="P4" s="323"/>
      <c r="Q4" s="323"/>
      <c r="R4" s="323"/>
      <c r="S4" s="323"/>
      <c r="T4" s="323"/>
      <c r="U4" s="323"/>
    </row>
    <row r="5" spans="2:25" s="178" customFormat="1" x14ac:dyDescent="0.2">
      <c r="F5" s="302"/>
    </row>
    <row r="6" spans="2:25" s="178" customFormat="1" x14ac:dyDescent="0.2">
      <c r="F6" s="302"/>
      <c r="G6" s="325" t="s">
        <v>95</v>
      </c>
    </row>
    <row r="7" spans="2:25" s="178" customFormat="1" x14ac:dyDescent="0.2">
      <c r="B7" s="325"/>
      <c r="C7" s="325"/>
      <c r="D7" s="326" t="s">
        <v>543</v>
      </c>
      <c r="E7" s="326" t="s">
        <v>543</v>
      </c>
      <c r="F7" s="325" t="s">
        <v>401</v>
      </c>
      <c r="G7" s="325" t="s">
        <v>188</v>
      </c>
      <c r="H7" s="302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7" t="s">
        <v>537</v>
      </c>
      <c r="T7" s="327" t="s">
        <v>400</v>
      </c>
      <c r="U7" s="325"/>
    </row>
    <row r="8" spans="2:25" s="178" customFormat="1" x14ac:dyDescent="0.2">
      <c r="B8" s="325"/>
      <c r="C8" s="325" t="s">
        <v>33</v>
      </c>
      <c r="D8" s="325" t="s">
        <v>34</v>
      </c>
      <c r="E8" s="325" t="s">
        <v>402</v>
      </c>
      <c r="F8" s="325" t="s">
        <v>33</v>
      </c>
      <c r="G8" s="326" t="s">
        <v>544</v>
      </c>
      <c r="H8" s="302" t="s">
        <v>402</v>
      </c>
      <c r="I8" s="325" t="s">
        <v>403</v>
      </c>
      <c r="J8" s="325" t="s">
        <v>404</v>
      </c>
      <c r="K8" s="325" t="s">
        <v>405</v>
      </c>
      <c r="L8" s="325" t="s">
        <v>406</v>
      </c>
      <c r="M8" s="325" t="s">
        <v>407</v>
      </c>
      <c r="N8" s="325" t="s">
        <v>525</v>
      </c>
      <c r="O8" s="325" t="s">
        <v>526</v>
      </c>
      <c r="P8" s="325" t="s">
        <v>527</v>
      </c>
      <c r="Q8" s="325" t="s">
        <v>408</v>
      </c>
      <c r="R8" s="325" t="s">
        <v>400</v>
      </c>
      <c r="S8" s="325" t="s">
        <v>292</v>
      </c>
      <c r="T8" s="325" t="s">
        <v>39</v>
      </c>
      <c r="U8" s="325" t="s">
        <v>107</v>
      </c>
    </row>
    <row r="9" spans="2:25" s="178" customFormat="1" ht="33.75" x14ac:dyDescent="0.2">
      <c r="B9" s="293" t="s">
        <v>36</v>
      </c>
      <c r="C9" s="293" t="s">
        <v>37</v>
      </c>
      <c r="D9" s="293" t="s">
        <v>517</v>
      </c>
      <c r="E9" s="293" t="s">
        <v>518</v>
      </c>
      <c r="F9" s="293" t="s">
        <v>38</v>
      </c>
      <c r="G9" s="326" t="s">
        <v>545</v>
      </c>
      <c r="H9" s="293" t="s">
        <v>39</v>
      </c>
      <c r="I9" s="293" t="s">
        <v>39</v>
      </c>
      <c r="J9" s="293" t="s">
        <v>39</v>
      </c>
      <c r="K9" s="293" t="s">
        <v>39</v>
      </c>
      <c r="L9" s="293" t="s">
        <v>39</v>
      </c>
      <c r="M9" s="293" t="s">
        <v>39</v>
      </c>
      <c r="N9" s="293" t="s">
        <v>39</v>
      </c>
      <c r="O9" s="293" t="s">
        <v>39</v>
      </c>
      <c r="P9" s="293" t="s">
        <v>39</v>
      </c>
      <c r="Q9" s="293" t="s">
        <v>39</v>
      </c>
      <c r="R9" s="293" t="s">
        <v>39</v>
      </c>
      <c r="S9" s="293" t="s">
        <v>519</v>
      </c>
      <c r="T9" s="293" t="s">
        <v>108</v>
      </c>
      <c r="U9" s="293" t="s">
        <v>108</v>
      </c>
      <c r="W9" s="328" t="s">
        <v>540</v>
      </c>
      <c r="X9" s="328" t="s">
        <v>515</v>
      </c>
      <c r="Y9" s="328" t="s">
        <v>516</v>
      </c>
    </row>
    <row r="10" spans="2:25" s="28" customFormat="1" x14ac:dyDescent="0.2">
      <c r="B10" s="73" t="s">
        <v>40</v>
      </c>
      <c r="C10" s="73" t="s">
        <v>41</v>
      </c>
      <c r="D10" s="329" t="s">
        <v>42</v>
      </c>
      <c r="E10" s="330" t="s">
        <v>43</v>
      </c>
      <c r="F10" s="73" t="s">
        <v>44</v>
      </c>
      <c r="G10" s="73" t="s">
        <v>45</v>
      </c>
      <c r="H10" s="73" t="s">
        <v>46</v>
      </c>
      <c r="I10" s="73" t="s">
        <v>47</v>
      </c>
      <c r="J10" s="73" t="s">
        <v>48</v>
      </c>
      <c r="K10" s="73" t="s">
        <v>49</v>
      </c>
      <c r="L10" s="330" t="s">
        <v>50</v>
      </c>
      <c r="M10" s="73" t="s">
        <v>51</v>
      </c>
      <c r="N10" s="330" t="s">
        <v>52</v>
      </c>
      <c r="O10" s="330" t="s">
        <v>53</v>
      </c>
      <c r="P10" s="330" t="s">
        <v>54</v>
      </c>
      <c r="Q10" s="330" t="s">
        <v>310</v>
      </c>
      <c r="R10" s="330" t="s">
        <v>528</v>
      </c>
      <c r="S10" s="73" t="s">
        <v>529</v>
      </c>
      <c r="T10" s="73" t="s">
        <v>530</v>
      </c>
      <c r="U10" s="73" t="s">
        <v>531</v>
      </c>
    </row>
    <row r="11" spans="2:25" s="28" customFormat="1" x14ac:dyDescent="0.2">
      <c r="B11" s="28" t="s">
        <v>55</v>
      </c>
      <c r="C11" s="29" t="s">
        <v>56</v>
      </c>
      <c r="D11" s="108">
        <v>620836684.05687141</v>
      </c>
      <c r="E11" s="331">
        <v>403613457.09474093</v>
      </c>
      <c r="F11" s="34">
        <f t="shared" ref="F11:F16" si="0">(E11)/D11</f>
        <v>0.6501121268436002</v>
      </c>
      <c r="G11" s="108">
        <v>589986777</v>
      </c>
      <c r="H11" s="332">
        <f>F11*G11</f>
        <v>383557558.40507084</v>
      </c>
      <c r="I11" s="331">
        <v>343873792.97000003</v>
      </c>
      <c r="J11" s="331">
        <v>23811866.32</v>
      </c>
      <c r="K11" s="331">
        <v>13959087.143820001</v>
      </c>
      <c r="L11" s="331">
        <v>1864358.21532</v>
      </c>
      <c r="M11" s="331">
        <v>13935487.672740001</v>
      </c>
      <c r="N11" s="331">
        <v>1923356.8930199998</v>
      </c>
      <c r="O11" s="331">
        <v>-1002977.5208999999</v>
      </c>
      <c r="P11" s="331">
        <v>28702856.701049998</v>
      </c>
      <c r="Q11" s="331">
        <v>-808281.88448999997</v>
      </c>
      <c r="R11" s="331">
        <f>'Revenue Impacts Sch 142'!G10</f>
        <v>9835079.5700000003</v>
      </c>
      <c r="S11" s="333">
        <f t="shared" ref="S11:S23" si="1">SUM(H11:R11)</f>
        <v>819652184.48563099</v>
      </c>
      <c r="T11" s="331">
        <f>'Revenue Impacts Sch 142'!I10</f>
        <v>-7097540.9199999999</v>
      </c>
      <c r="U11" s="36">
        <f>T11/S11</f>
        <v>-8.6592106436634824E-3</v>
      </c>
      <c r="W11" s="34">
        <f t="shared" ref="W11:W23" si="2">S11/G11</f>
        <v>1.3892721268321426</v>
      </c>
      <c r="X11" s="108">
        <f>'2022 Weather Adj'!$P$181</f>
        <v>605484515.28218365</v>
      </c>
      <c r="Y11" s="334">
        <f>W11*X11</f>
        <v>841182760.31000829</v>
      </c>
    </row>
    <row r="12" spans="2:25" s="28" customFormat="1" x14ac:dyDescent="0.2">
      <c r="B12" s="28" t="s">
        <v>97</v>
      </c>
      <c r="C12" s="29">
        <v>16</v>
      </c>
      <c r="D12" s="108">
        <v>8190.2669999999998</v>
      </c>
      <c r="E12" s="331">
        <v>5233.1499999999996</v>
      </c>
      <c r="F12" s="34">
        <f t="shared" si="0"/>
        <v>0.63894742381414427</v>
      </c>
      <c r="G12" s="108">
        <v>7068</v>
      </c>
      <c r="H12" s="332">
        <f t="shared" ref="H12:H23" si="3">F12*G12</f>
        <v>4516.0803915183715</v>
      </c>
      <c r="I12" s="331">
        <v>4355.16</v>
      </c>
      <c r="J12" s="331">
        <v>285.26</v>
      </c>
      <c r="K12" s="331">
        <v>167.22888</v>
      </c>
      <c r="L12" s="331">
        <v>0</v>
      </c>
      <c r="M12" s="331">
        <v>166.94616000000002</v>
      </c>
      <c r="N12" s="331">
        <v>23.041679999999999</v>
      </c>
      <c r="O12" s="331">
        <v>-12.015599999999999</v>
      </c>
      <c r="P12" s="331">
        <v>343.85820000000001</v>
      </c>
      <c r="Q12" s="331">
        <v>-9.6831599999999991</v>
      </c>
      <c r="R12" s="331"/>
      <c r="S12" s="333">
        <f t="shared" si="1"/>
        <v>9835.8765515183713</v>
      </c>
      <c r="T12" s="331"/>
      <c r="U12" s="36">
        <f t="shared" ref="U12:U24" si="4">T12/S12</f>
        <v>0</v>
      </c>
      <c r="W12" s="34">
        <f t="shared" si="2"/>
        <v>1.3916067560156156</v>
      </c>
      <c r="X12" s="108">
        <f>'2022 Weather Adj'!$P$180</f>
        <v>7216.5169999999989</v>
      </c>
      <c r="Y12" s="334">
        <f t="shared" ref="Y12:Y23" si="5">W12*X12</f>
        <v>10042.55381210154</v>
      </c>
    </row>
    <row r="13" spans="2:25" s="28" customFormat="1" x14ac:dyDescent="0.2">
      <c r="B13" s="28" t="s">
        <v>57</v>
      </c>
      <c r="C13" s="29">
        <v>31</v>
      </c>
      <c r="D13" s="108">
        <v>222166912.14539161</v>
      </c>
      <c r="E13" s="331">
        <v>122121000.06</v>
      </c>
      <c r="F13" s="34">
        <f t="shared" si="0"/>
        <v>0.54968131339054194</v>
      </c>
      <c r="G13" s="108">
        <v>240200859</v>
      </c>
      <c r="H13" s="332">
        <f t="shared" si="3"/>
        <v>132033923.65265638</v>
      </c>
      <c r="I13" s="331">
        <v>146054132.31</v>
      </c>
      <c r="J13" s="331">
        <v>9692104.6600000001</v>
      </c>
      <c r="K13" s="331">
        <v>5683152.3239400005</v>
      </c>
      <c r="L13" s="331">
        <v>641336.29353000002</v>
      </c>
      <c r="M13" s="331">
        <v>6089091.7756500002</v>
      </c>
      <c r="N13" s="331">
        <v>723004.58559000003</v>
      </c>
      <c r="O13" s="331">
        <v>-377115.34863000002</v>
      </c>
      <c r="P13" s="331">
        <v>10787420.57769</v>
      </c>
      <c r="Q13" s="331">
        <v>-353095.26273000002</v>
      </c>
      <c r="R13" s="331">
        <f>'Revenue Impacts Sch 142'!G15</f>
        <v>3816791.6500000004</v>
      </c>
      <c r="S13" s="333">
        <f t="shared" si="1"/>
        <v>314790747.21769637</v>
      </c>
      <c r="T13" s="331">
        <f>'Revenue Impacts Sch 142'!I15</f>
        <v>-8094768.9500000002</v>
      </c>
      <c r="U13" s="36">
        <f>T13/S13</f>
        <v>-2.5714761382112639E-2</v>
      </c>
      <c r="W13" s="34">
        <f t="shared" si="2"/>
        <v>1.310531313369268</v>
      </c>
      <c r="X13" s="108">
        <f>'2022 Weather Adj'!$P$182</f>
        <v>241010251.54116729</v>
      </c>
      <c r="Y13" s="334">
        <f t="shared" si="5"/>
        <v>315851481.48770362</v>
      </c>
    </row>
    <row r="14" spans="2:25" s="28" customFormat="1" x14ac:dyDescent="0.2">
      <c r="B14" s="28" t="s">
        <v>61</v>
      </c>
      <c r="C14" s="29">
        <v>41</v>
      </c>
      <c r="D14" s="108">
        <v>62517991.156948164</v>
      </c>
      <c r="E14" s="331">
        <v>17786398.291046247</v>
      </c>
      <c r="F14" s="34">
        <f t="shared" si="0"/>
        <v>0.28450047677306872</v>
      </c>
      <c r="G14" s="108">
        <v>65142305</v>
      </c>
      <c r="H14" s="332">
        <f t="shared" si="3"/>
        <v>18533016.830596659</v>
      </c>
      <c r="I14" s="331">
        <v>37218973.969999999</v>
      </c>
      <c r="J14" s="331">
        <v>2623932.0499999998</v>
      </c>
      <c r="K14" s="331">
        <v>1541266.9362999999</v>
      </c>
      <c r="L14" s="331">
        <v>84033.573449999996</v>
      </c>
      <c r="M14" s="331">
        <v>567389.4765499999</v>
      </c>
      <c r="N14" s="331">
        <v>147873.03234999999</v>
      </c>
      <c r="O14" s="331">
        <v>-48856.728750000002</v>
      </c>
      <c r="P14" s="331">
        <v>1398605.28835</v>
      </c>
      <c r="Q14" s="331">
        <v>-36479.690799999997</v>
      </c>
      <c r="R14" s="331">
        <f>'Revenue Impacts Sch 142'!G27</f>
        <v>-1305037.02</v>
      </c>
      <c r="S14" s="333">
        <f t="shared" si="1"/>
        <v>60724717.718046643</v>
      </c>
      <c r="T14" s="331">
        <f>'Revenue Impacts Sch 142'!I27</f>
        <v>-852813.87</v>
      </c>
      <c r="U14" s="36">
        <f t="shared" si="4"/>
        <v>-1.4043933048149092E-2</v>
      </c>
      <c r="W14" s="34">
        <f t="shared" si="2"/>
        <v>0.93218558535880247</v>
      </c>
      <c r="X14" s="108">
        <f>'2022 Weather Adj'!$P$183</f>
        <v>67495565.658746198</v>
      </c>
      <c r="Y14" s="334">
        <f t="shared" si="5"/>
        <v>62918393.382721812</v>
      </c>
    </row>
    <row r="15" spans="2:25" s="28" customFormat="1" x14ac:dyDescent="0.2">
      <c r="B15" s="28" t="s">
        <v>98</v>
      </c>
      <c r="C15" s="29">
        <v>85</v>
      </c>
      <c r="D15" s="108">
        <v>19992939.502740219</v>
      </c>
      <c r="E15" s="331">
        <v>2272313.06</v>
      </c>
      <c r="F15" s="34">
        <f t="shared" si="0"/>
        <v>0.11365577631486147</v>
      </c>
      <c r="G15" s="108">
        <v>12598584</v>
      </c>
      <c r="H15" s="332">
        <f t="shared" si="3"/>
        <v>1431901.8449879927</v>
      </c>
      <c r="I15" s="331">
        <v>6879732.1499999994</v>
      </c>
      <c r="J15" s="331">
        <v>506715.05</v>
      </c>
      <c r="K15" s="331">
        <v>259152.87288000001</v>
      </c>
      <c r="L15" s="331">
        <v>7759.8724440312508</v>
      </c>
      <c r="M15" s="331">
        <v>58961.373120000004</v>
      </c>
      <c r="N15" s="331">
        <v>23181.394560000001</v>
      </c>
      <c r="O15" s="331">
        <v>-5669.3627999999999</v>
      </c>
      <c r="P15" s="331">
        <v>160883.91768000001</v>
      </c>
      <c r="Q15" s="331">
        <v>-3401.6176799999998</v>
      </c>
      <c r="R15" s="331"/>
      <c r="S15" s="333">
        <f t="shared" si="1"/>
        <v>9319217.4951920267</v>
      </c>
      <c r="T15" s="331"/>
      <c r="U15" s="36">
        <f t="shared" si="4"/>
        <v>0</v>
      </c>
      <c r="W15" s="34">
        <f t="shared" si="2"/>
        <v>0.73970356471743381</v>
      </c>
      <c r="X15" s="108">
        <f>'2022 Weather Adj'!$P$186</f>
        <v>20871992.946959801</v>
      </c>
      <c r="Y15" s="334">
        <f t="shared" si="5"/>
        <v>15439087.585623302</v>
      </c>
    </row>
    <row r="16" spans="2:25" s="28" customFormat="1" x14ac:dyDescent="0.2">
      <c r="B16" s="28" t="s">
        <v>64</v>
      </c>
      <c r="C16" s="29">
        <v>86</v>
      </c>
      <c r="D16" s="108">
        <v>5773170.4876905456</v>
      </c>
      <c r="E16" s="331">
        <v>1192875.52</v>
      </c>
      <c r="F16" s="34">
        <f t="shared" si="0"/>
        <v>0.20662398980654192</v>
      </c>
      <c r="G16" s="108">
        <v>5293627</v>
      </c>
      <c r="H16" s="332">
        <f t="shared" si="3"/>
        <v>1093790.331287635</v>
      </c>
      <c r="I16" s="331">
        <v>2952501.71</v>
      </c>
      <c r="J16" s="331">
        <v>213068.49</v>
      </c>
      <c r="K16" s="331">
        <v>108889.90739000001</v>
      </c>
      <c r="L16" s="331">
        <v>5928.8622399999995</v>
      </c>
      <c r="M16" s="331">
        <v>40496.246550000003</v>
      </c>
      <c r="N16" s="331">
        <v>2593.8772300000001</v>
      </c>
      <c r="O16" s="331">
        <v>-1905.7057200000002</v>
      </c>
      <c r="P16" s="331">
        <v>55106.657070000001</v>
      </c>
      <c r="Q16" s="331">
        <v>-1746.8969099999999</v>
      </c>
      <c r="R16" s="331">
        <f>'Revenue Impacts Sch 142'!G43</f>
        <v>-87086.95</v>
      </c>
      <c r="S16" s="333">
        <f t="shared" si="1"/>
        <v>4381636.5291376347</v>
      </c>
      <c r="T16" s="331">
        <f>'Revenue Impacts Sch 142'!I43</f>
        <v>-53038.159999999989</v>
      </c>
      <c r="U16" s="36">
        <f t="shared" si="4"/>
        <v>-1.2104646208625299E-2</v>
      </c>
      <c r="W16" s="34">
        <f t="shared" si="2"/>
        <v>0.82771916667676715</v>
      </c>
      <c r="X16" s="108">
        <f>'2022 Weather Adj'!$P$187</f>
        <v>5842246.4515861291</v>
      </c>
      <c r="Y16" s="334">
        <f t="shared" si="5"/>
        <v>4835739.3644271707</v>
      </c>
    </row>
    <row r="17" spans="2:25" s="28" customFormat="1" x14ac:dyDescent="0.2">
      <c r="B17" s="28" t="s">
        <v>99</v>
      </c>
      <c r="C17" s="29">
        <v>87</v>
      </c>
      <c r="D17" s="108">
        <v>21819455.762355208</v>
      </c>
      <c r="E17" s="331">
        <v>1509849.77</v>
      </c>
      <c r="F17" s="34">
        <f>(E17)/D17</f>
        <v>6.9197407416775353E-2</v>
      </c>
      <c r="G17" s="108">
        <v>15242340</v>
      </c>
      <c r="H17" s="332">
        <f t="shared" si="3"/>
        <v>1054730.4109650117</v>
      </c>
      <c r="I17" s="331">
        <v>8336035.75</v>
      </c>
      <c r="J17" s="331">
        <v>613046.91</v>
      </c>
      <c r="K17" s="331">
        <v>313534.9338</v>
      </c>
      <c r="L17" s="331">
        <v>4164.3606472766241</v>
      </c>
      <c r="M17" s="331">
        <v>36581.616000000002</v>
      </c>
      <c r="N17" s="331">
        <v>12174.874937502707</v>
      </c>
      <c r="O17" s="331">
        <v>-3161.1885892853079</v>
      </c>
      <c r="P17" s="331">
        <v>91731.44825926199</v>
      </c>
      <c r="Q17" s="331">
        <v>-2133.9276</v>
      </c>
      <c r="R17" s="331"/>
      <c r="S17" s="333">
        <f t="shared" si="1"/>
        <v>10456705.188419769</v>
      </c>
      <c r="T17" s="331"/>
      <c r="U17" s="36">
        <f t="shared" si="4"/>
        <v>0</v>
      </c>
      <c r="W17" s="34">
        <f t="shared" si="2"/>
        <v>0.68603017570922631</v>
      </c>
      <c r="X17" s="108">
        <f>'2022 Weather Adj'!$P$188</f>
        <v>21540918.541179165</v>
      </c>
      <c r="Y17" s="334">
        <f t="shared" si="5"/>
        <v>14777720.131743273</v>
      </c>
    </row>
    <row r="18" spans="2:25" s="28" customFormat="1" x14ac:dyDescent="0.2">
      <c r="B18" s="28" t="s">
        <v>58</v>
      </c>
      <c r="C18" s="29" t="s">
        <v>59</v>
      </c>
      <c r="D18" s="108">
        <v>36958.529999999992</v>
      </c>
      <c r="E18" s="331">
        <v>23981.98</v>
      </c>
      <c r="F18" s="34">
        <f>(E18)/D18</f>
        <v>0.64888890331947735</v>
      </c>
      <c r="G18" s="108">
        <v>35156</v>
      </c>
      <c r="H18" s="332">
        <f t="shared" si="3"/>
        <v>22812.338285099544</v>
      </c>
      <c r="I18" s="335"/>
      <c r="J18" s="335"/>
      <c r="K18" s="335"/>
      <c r="L18" s="331">
        <v>93.866520000000008</v>
      </c>
      <c r="M18" s="331">
        <v>891.20460000000003</v>
      </c>
      <c r="N18" s="331">
        <v>0</v>
      </c>
      <c r="O18" s="331">
        <v>-55.194920000000003</v>
      </c>
      <c r="P18" s="331">
        <v>1578.8559599999999</v>
      </c>
      <c r="Q18" s="331">
        <v>-51.679319999999997</v>
      </c>
      <c r="R18" s="331">
        <f>'Revenue Impacts Sch 142'!G18</f>
        <v>539.29</v>
      </c>
      <c r="S18" s="333">
        <f t="shared" si="1"/>
        <v>25808.681125099545</v>
      </c>
      <c r="T18" s="331">
        <f>'Revenue Impacts Sch 142'!I18</f>
        <v>-1145.73</v>
      </c>
      <c r="U18" s="36">
        <f t="shared" si="4"/>
        <v>-4.439320221155163E-2</v>
      </c>
      <c r="W18" s="34">
        <f t="shared" si="2"/>
        <v>0.73411881684775127</v>
      </c>
      <c r="X18" s="108">
        <f>'2022 Weather Adj'!$P$189</f>
        <v>31689.93</v>
      </c>
      <c r="Y18" s="334">
        <f t="shared" si="5"/>
        <v>23264.173917588058</v>
      </c>
    </row>
    <row r="19" spans="2:25" s="28" customFormat="1" x14ac:dyDescent="0.2">
      <c r="B19" s="28" t="s">
        <v>62</v>
      </c>
      <c r="C19" s="29" t="s">
        <v>63</v>
      </c>
      <c r="D19" s="108">
        <v>19494505.608019032</v>
      </c>
      <c r="E19" s="331">
        <v>4475398.7622919884</v>
      </c>
      <c r="F19" s="34">
        <f t="shared" ref="F19:F24" si="6">(E19)/D19</f>
        <v>0.22957231397810063</v>
      </c>
      <c r="G19" s="108">
        <v>23988005</v>
      </c>
      <c r="H19" s="332">
        <f>F19*G19</f>
        <v>5506981.8155682478</v>
      </c>
      <c r="I19" s="335"/>
      <c r="J19" s="335"/>
      <c r="K19" s="335"/>
      <c r="L19" s="331">
        <v>30944.526449999998</v>
      </c>
      <c r="M19" s="331">
        <v>208935.52354999998</v>
      </c>
      <c r="N19" s="331">
        <v>0</v>
      </c>
      <c r="O19" s="331">
        <v>-17991.00375</v>
      </c>
      <c r="P19" s="331">
        <v>515022.46734999999</v>
      </c>
      <c r="Q19" s="331">
        <v>-13433.282799999999</v>
      </c>
      <c r="R19" s="331">
        <f>'Revenue Impacts Sch 142'!G35</f>
        <v>-408095.81</v>
      </c>
      <c r="S19" s="333">
        <f t="shared" si="1"/>
        <v>5822364.2363682473</v>
      </c>
      <c r="T19" s="331">
        <f>'Revenue Impacts Sch 142'!I35</f>
        <v>-293173.55</v>
      </c>
      <c r="U19" s="36">
        <f t="shared" si="4"/>
        <v>-5.0353007489423174E-2</v>
      </c>
      <c r="W19" s="34">
        <f t="shared" si="2"/>
        <v>0.24271981919164379</v>
      </c>
      <c r="X19" s="108">
        <f>'2022 Weather Adj'!$P$190</f>
        <v>21497143.547489602</v>
      </c>
      <c r="Y19" s="334">
        <f t="shared" si="5"/>
        <v>5217782.7949834885</v>
      </c>
    </row>
    <row r="20" spans="2:25" s="28" customFormat="1" x14ac:dyDescent="0.2">
      <c r="B20" s="28" t="s">
        <v>100</v>
      </c>
      <c r="C20" s="29" t="s">
        <v>101</v>
      </c>
      <c r="D20" s="108">
        <v>68886791.019958794</v>
      </c>
      <c r="E20" s="331">
        <v>7339677.3100000005</v>
      </c>
      <c r="F20" s="34">
        <f t="shared" si="6"/>
        <v>0.1065469475544804</v>
      </c>
      <c r="G20" s="108">
        <v>73553376</v>
      </c>
      <c r="H20" s="332">
        <f t="shared" si="3"/>
        <v>7836887.6951269768</v>
      </c>
      <c r="I20" s="335"/>
      <c r="J20" s="335"/>
      <c r="K20" s="335"/>
      <c r="L20" s="331">
        <v>43320.445322470463</v>
      </c>
      <c r="M20" s="331">
        <v>344229.79968</v>
      </c>
      <c r="N20" s="331">
        <v>0</v>
      </c>
      <c r="O20" s="331">
        <v>-33099.019200000002</v>
      </c>
      <c r="P20" s="331">
        <v>939276.61152000003</v>
      </c>
      <c r="Q20" s="331">
        <v>-19859.411520000001</v>
      </c>
      <c r="R20" s="331"/>
      <c r="S20" s="333">
        <f t="shared" si="1"/>
        <v>9110756.1209294479</v>
      </c>
      <c r="T20" s="331"/>
      <c r="U20" s="36">
        <f t="shared" si="4"/>
        <v>0</v>
      </c>
      <c r="W20" s="34">
        <f t="shared" si="2"/>
        <v>0.12386591365880266</v>
      </c>
      <c r="X20" s="108">
        <f>'2022 Weather Adj'!$P$191</f>
        <v>66866290.701874062</v>
      </c>
      <c r="Y20" s="334">
        <f t="shared" si="5"/>
        <v>8282454.1907627312</v>
      </c>
    </row>
    <row r="21" spans="2:25" s="28" customFormat="1" x14ac:dyDescent="0.2">
      <c r="B21" s="28" t="s">
        <v>65</v>
      </c>
      <c r="C21" s="29" t="s">
        <v>66</v>
      </c>
      <c r="D21" s="108">
        <v>1718484.3400000003</v>
      </c>
      <c r="E21" s="331">
        <v>367155.5</v>
      </c>
      <c r="F21" s="34">
        <f t="shared" si="6"/>
        <v>0.21365076856039314</v>
      </c>
      <c r="G21" s="108">
        <v>1377721</v>
      </c>
      <c r="H21" s="332">
        <f t="shared" si="3"/>
        <v>294351.15051179338</v>
      </c>
      <c r="I21" s="335"/>
      <c r="J21" s="335"/>
      <c r="K21" s="335"/>
      <c r="L21" s="331">
        <v>1543.0475199999998</v>
      </c>
      <c r="M21" s="331">
        <v>10539.56565</v>
      </c>
      <c r="N21" s="331">
        <v>0</v>
      </c>
      <c r="O21" s="331">
        <v>-495.97956000000005</v>
      </c>
      <c r="P21" s="331">
        <v>14342.075610000002</v>
      </c>
      <c r="Q21" s="331">
        <v>-454.64792999999997</v>
      </c>
      <c r="R21" s="331">
        <f>'Revenue Impacts Sch 142'!G50</f>
        <v>-21706.97</v>
      </c>
      <c r="S21" s="333">
        <f t="shared" si="1"/>
        <v>298118.24180179345</v>
      </c>
      <c r="T21" s="331">
        <f>'Revenue Impacts Sch 142'!I50</f>
        <v>-13301.210000000001</v>
      </c>
      <c r="U21" s="36">
        <f t="shared" si="4"/>
        <v>-4.4617229457711037E-2</v>
      </c>
      <c r="W21" s="34">
        <f t="shared" si="2"/>
        <v>0.21638506040177471</v>
      </c>
      <c r="X21" s="108">
        <f>'2022 Weather Adj'!$P$192</f>
        <v>1994362.4800000002</v>
      </c>
      <c r="Y21" s="334">
        <f t="shared" si="5"/>
        <v>431550.24569783325</v>
      </c>
    </row>
    <row r="22" spans="2:25" s="28" customFormat="1" x14ac:dyDescent="0.2">
      <c r="B22" s="28" t="s">
        <v>102</v>
      </c>
      <c r="C22" s="29" t="s">
        <v>103</v>
      </c>
      <c r="D22" s="108">
        <v>97500425.645479575</v>
      </c>
      <c r="E22" s="331">
        <v>4790056.76</v>
      </c>
      <c r="F22" s="34">
        <f>(E22)/D22</f>
        <v>4.9128572806616068E-2</v>
      </c>
      <c r="G22" s="108">
        <v>104134277</v>
      </c>
      <c r="H22" s="332">
        <f t="shared" si="3"/>
        <v>5115968.4092588248</v>
      </c>
      <c r="I22" s="335"/>
      <c r="J22" s="335"/>
      <c r="K22" s="335"/>
      <c r="L22" s="331">
        <v>23102.005387580488</v>
      </c>
      <c r="M22" s="331">
        <v>249922.26480000003</v>
      </c>
      <c r="N22" s="331">
        <v>0</v>
      </c>
      <c r="O22" s="331">
        <v>-15560.100023094892</v>
      </c>
      <c r="P22" s="331">
        <v>450960.98181499314</v>
      </c>
      <c r="Q22" s="331">
        <v>-14578.798779999999</v>
      </c>
      <c r="R22" s="331"/>
      <c r="S22" s="333">
        <f t="shared" si="1"/>
        <v>5809814.7624583049</v>
      </c>
      <c r="T22" s="331"/>
      <c r="U22" s="36">
        <f t="shared" si="4"/>
        <v>0</v>
      </c>
      <c r="W22" s="34">
        <f t="shared" si="2"/>
        <v>5.5791569594882816E-2</v>
      </c>
      <c r="X22" s="108">
        <f>'2022 Weather Adj'!$P$193</f>
        <v>95244503.454377905</v>
      </c>
      <c r="Y22" s="334">
        <f t="shared" si="5"/>
        <v>5313840.343004982</v>
      </c>
    </row>
    <row r="23" spans="2:25" s="28" customFormat="1" x14ac:dyDescent="0.2">
      <c r="B23" s="28" t="s">
        <v>104</v>
      </c>
      <c r="D23" s="108">
        <v>32154478.538398605</v>
      </c>
      <c r="E23" s="331">
        <v>1699064.4523564125</v>
      </c>
      <c r="F23" s="336">
        <f t="shared" si="6"/>
        <v>5.2840678175744761E-2</v>
      </c>
      <c r="G23" s="108">
        <v>37176164</v>
      </c>
      <c r="H23" s="332">
        <f t="shared" si="3"/>
        <v>1964413.717732708</v>
      </c>
      <c r="I23" s="335"/>
      <c r="J23" s="335"/>
      <c r="K23" s="335"/>
      <c r="L23" s="335"/>
      <c r="M23" s="331">
        <v>43867.873520000001</v>
      </c>
      <c r="N23" s="331">
        <v>0</v>
      </c>
      <c r="O23" s="331">
        <v>0</v>
      </c>
      <c r="P23" s="331">
        <v>0</v>
      </c>
      <c r="Q23" s="331">
        <v>-2602.3314799999998</v>
      </c>
      <c r="R23" s="331"/>
      <c r="S23" s="333">
        <f t="shared" si="1"/>
        <v>2005679.2597727079</v>
      </c>
      <c r="T23" s="331"/>
      <c r="U23" s="36">
        <f t="shared" si="4"/>
        <v>0</v>
      </c>
      <c r="W23" s="34">
        <f t="shared" si="2"/>
        <v>5.3950678175744761E-2</v>
      </c>
      <c r="X23" s="108">
        <f>'2022 Weather Adj'!$P$194</f>
        <v>32253201.42696875</v>
      </c>
      <c r="Y23" s="334">
        <f t="shared" si="5"/>
        <v>1740082.0903238626</v>
      </c>
    </row>
    <row r="24" spans="2:25" s="28" customFormat="1" x14ac:dyDescent="0.2">
      <c r="B24" s="28" t="s">
        <v>60</v>
      </c>
      <c r="D24" s="337">
        <f>SUM(D11:D23)</f>
        <v>1172906987.060853</v>
      </c>
      <c r="E24" s="338">
        <f>SUM(E11:E23)</f>
        <v>567196461.71043551</v>
      </c>
      <c r="F24" s="34">
        <f t="shared" si="6"/>
        <v>0.48358179119706113</v>
      </c>
      <c r="G24" s="337">
        <f>SUM(G11:G23)</f>
        <v>1168736259</v>
      </c>
      <c r="H24" s="338">
        <f>SUM(H11:H23)</f>
        <v>558450852.68243957</v>
      </c>
      <c r="I24" s="338">
        <f t="shared" ref="I24:K24" si="7">SUM(I11:I23)</f>
        <v>545319524.0200001</v>
      </c>
      <c r="J24" s="338">
        <f t="shared" si="7"/>
        <v>37461018.739999995</v>
      </c>
      <c r="K24" s="338">
        <f t="shared" si="7"/>
        <v>21865251.347009998</v>
      </c>
      <c r="L24" s="338">
        <f>SUM(L11:L23)</f>
        <v>2706585.0688313586</v>
      </c>
      <c r="M24" s="338">
        <f>SUM(M11:M23)</f>
        <v>21586561.338570006</v>
      </c>
      <c r="N24" s="338">
        <f t="shared" ref="N24:Q24" si="8">SUM(N11:N23)</f>
        <v>2832207.6993675027</v>
      </c>
      <c r="O24" s="338">
        <f t="shared" si="8"/>
        <v>-1506899.1684423797</v>
      </c>
      <c r="P24" s="338">
        <f t="shared" si="8"/>
        <v>43118129.440554254</v>
      </c>
      <c r="Q24" s="338">
        <f t="shared" si="8"/>
        <v>-1256129.1151999999</v>
      </c>
      <c r="R24" s="338">
        <f t="shared" ref="R24:S24" si="9">SUM(R11:R23)</f>
        <v>11830483.76</v>
      </c>
      <c r="S24" s="339">
        <f t="shared" si="9"/>
        <v>1242407585.8131306</v>
      </c>
      <c r="T24" s="338">
        <f>SUM(T11:T23)</f>
        <v>-16405782.390000002</v>
      </c>
      <c r="U24" s="340">
        <f t="shared" si="4"/>
        <v>-1.320483114988609E-2</v>
      </c>
      <c r="V24" s="332"/>
    </row>
    <row r="25" spans="2:25" s="28" customFormat="1" x14ac:dyDescent="0.2">
      <c r="D25" s="180"/>
      <c r="E25" s="332"/>
      <c r="G25" s="180"/>
      <c r="L25" s="332"/>
      <c r="R25" s="332"/>
      <c r="S25" s="332"/>
      <c r="U25" s="36"/>
      <c r="W25" s="178" t="s">
        <v>6</v>
      </c>
      <c r="X25" s="341">
        <f>X11</f>
        <v>605484515.28218365</v>
      </c>
      <c r="Y25" s="342">
        <f>Y11</f>
        <v>841182760.31000829</v>
      </c>
    </row>
    <row r="26" spans="2:25" s="4" customFormat="1" x14ac:dyDescent="0.2">
      <c r="B26" s="343" t="s">
        <v>409</v>
      </c>
      <c r="C26" s="272"/>
      <c r="D26" s="50"/>
      <c r="E26" s="344"/>
      <c r="T26" s="333"/>
      <c r="U26" s="179"/>
      <c r="W26" s="52" t="s">
        <v>7</v>
      </c>
      <c r="X26" s="345">
        <f>X13+X18</f>
        <v>241041941.4711673</v>
      </c>
      <c r="Y26" s="346">
        <f>Y13+Y18</f>
        <v>315874745.66162121</v>
      </c>
    </row>
    <row r="27" spans="2:25" s="4" customFormat="1" x14ac:dyDescent="0.2">
      <c r="B27" s="78" t="s">
        <v>55</v>
      </c>
      <c r="C27" s="75" t="s">
        <v>410</v>
      </c>
      <c r="D27" s="220">
        <f>D11+D12</f>
        <v>620844874.32387137</v>
      </c>
      <c r="E27" s="136">
        <f>E11+E12</f>
        <v>403618690.2447409</v>
      </c>
      <c r="F27" s="34">
        <f t="shared" ref="F27:F34" si="10">(E27)/D27</f>
        <v>0.65011197955737365</v>
      </c>
      <c r="G27" s="220">
        <f>G11+G12</f>
        <v>589993845</v>
      </c>
      <c r="H27" s="136">
        <f>H11+H12</f>
        <v>383562074.48546237</v>
      </c>
      <c r="I27" s="136">
        <f t="shared" ref="I27:R27" si="11">I11+I12</f>
        <v>343878148.13000005</v>
      </c>
      <c r="J27" s="136">
        <f t="shared" si="11"/>
        <v>23812151.580000002</v>
      </c>
      <c r="K27" s="136">
        <f t="shared" si="11"/>
        <v>13959254.3727</v>
      </c>
      <c r="L27" s="136">
        <f t="shared" si="11"/>
        <v>1864358.21532</v>
      </c>
      <c r="M27" s="136">
        <f t="shared" si="11"/>
        <v>13935654.618900001</v>
      </c>
      <c r="N27" s="136">
        <f t="shared" ref="N27:Q27" si="12">N11+N12</f>
        <v>1923379.9346999999</v>
      </c>
      <c r="O27" s="136">
        <f t="shared" si="12"/>
        <v>-1002989.5364999999</v>
      </c>
      <c r="P27" s="136">
        <f t="shared" si="12"/>
        <v>28703200.559249997</v>
      </c>
      <c r="Q27" s="136">
        <f t="shared" si="12"/>
        <v>-808291.56764999998</v>
      </c>
      <c r="R27" s="136">
        <f t="shared" si="11"/>
        <v>9835079.5700000003</v>
      </c>
      <c r="S27" s="136">
        <f>S11+S12</f>
        <v>819662020.3621825</v>
      </c>
      <c r="T27" s="332">
        <f>SUM(T11:T12)</f>
        <v>-7097540.9199999999</v>
      </c>
      <c r="U27" s="36">
        <f t="shared" ref="U27:U34" si="13">T27/S27</f>
        <v>-8.6591067338508895E-3</v>
      </c>
      <c r="V27" s="150"/>
      <c r="W27" s="52" t="s">
        <v>8</v>
      </c>
      <c r="X27" s="345">
        <f>X14+X16+X19+X21</f>
        <v>96829318.137821928</v>
      </c>
      <c r="Y27" s="346">
        <f>Y14+Y16+Y19+Y21</f>
        <v>73403465.787830293</v>
      </c>
    </row>
    <row r="28" spans="2:25" s="4" customFormat="1" x14ac:dyDescent="0.2">
      <c r="B28" s="72" t="s">
        <v>111</v>
      </c>
      <c r="C28" s="75" t="s">
        <v>411</v>
      </c>
      <c r="D28" s="220">
        <f>D13+D18</f>
        <v>222203870.67539161</v>
      </c>
      <c r="E28" s="136">
        <f>E13+E18</f>
        <v>122144982.04000001</v>
      </c>
      <c r="F28" s="34">
        <f t="shared" si="10"/>
        <v>0.54969781430331843</v>
      </c>
      <c r="G28" s="220">
        <f t="shared" ref="G28:R32" si="14">G13+G18</f>
        <v>240236015</v>
      </c>
      <c r="H28" s="136">
        <f t="shared" si="14"/>
        <v>132056735.99094148</v>
      </c>
      <c r="I28" s="136">
        <f t="shared" si="14"/>
        <v>146054132.31</v>
      </c>
      <c r="J28" s="136">
        <f t="shared" si="14"/>
        <v>9692104.6600000001</v>
      </c>
      <c r="K28" s="136">
        <f t="shared" si="14"/>
        <v>5683152.3239400005</v>
      </c>
      <c r="L28" s="136">
        <f t="shared" si="14"/>
        <v>641430.16005000006</v>
      </c>
      <c r="M28" s="136">
        <f t="shared" si="14"/>
        <v>6089982.98025</v>
      </c>
      <c r="N28" s="136">
        <f t="shared" ref="N28:Q28" si="15">N13+N18</f>
        <v>723004.58559000003</v>
      </c>
      <c r="O28" s="136">
        <f t="shared" si="15"/>
        <v>-377170.54355</v>
      </c>
      <c r="P28" s="136">
        <f t="shared" si="15"/>
        <v>10788999.43365</v>
      </c>
      <c r="Q28" s="136">
        <f t="shared" si="15"/>
        <v>-353146.94205000001</v>
      </c>
      <c r="R28" s="136">
        <f t="shared" si="14"/>
        <v>3817330.9400000004</v>
      </c>
      <c r="S28" s="136">
        <f>S13+S18</f>
        <v>314816555.89882147</v>
      </c>
      <c r="T28" s="332">
        <f>SUM(T13,T18)</f>
        <v>-8095914.6800000006</v>
      </c>
      <c r="U28" s="36">
        <f t="shared" si="13"/>
        <v>-2.5716292641870898E-2</v>
      </c>
      <c r="W28" s="52"/>
      <c r="X28" s="346"/>
      <c r="Y28" s="346"/>
    </row>
    <row r="29" spans="2:25" s="4" customFormat="1" x14ac:dyDescent="0.2">
      <c r="B29" s="78" t="s">
        <v>112</v>
      </c>
      <c r="C29" s="75" t="s">
        <v>412</v>
      </c>
      <c r="D29" s="220">
        <f t="shared" ref="D29:E32" si="16">D14+D19</f>
        <v>82012496.764967203</v>
      </c>
      <c r="E29" s="136">
        <f t="shared" si="16"/>
        <v>22261797.053338237</v>
      </c>
      <c r="F29" s="34">
        <f t="shared" si="10"/>
        <v>0.27144396197492282</v>
      </c>
      <c r="G29" s="220">
        <f t="shared" si="14"/>
        <v>89130310</v>
      </c>
      <c r="H29" s="136">
        <f t="shared" si="14"/>
        <v>24039998.646164909</v>
      </c>
      <c r="I29" s="136">
        <f t="shared" si="14"/>
        <v>37218973.969999999</v>
      </c>
      <c r="J29" s="136">
        <f t="shared" si="14"/>
        <v>2623932.0499999998</v>
      </c>
      <c r="K29" s="136">
        <f t="shared" si="14"/>
        <v>1541266.9362999999</v>
      </c>
      <c r="L29" s="136">
        <f t="shared" si="14"/>
        <v>114978.0999</v>
      </c>
      <c r="M29" s="136">
        <f t="shared" si="14"/>
        <v>776325.00009999983</v>
      </c>
      <c r="N29" s="136">
        <f t="shared" ref="N29:Q29" si="17">N14+N19</f>
        <v>147873.03234999999</v>
      </c>
      <c r="O29" s="136">
        <f t="shared" si="17"/>
        <v>-66847.732499999998</v>
      </c>
      <c r="P29" s="136">
        <f t="shared" si="17"/>
        <v>1913627.7557000001</v>
      </c>
      <c r="Q29" s="136">
        <f t="shared" si="17"/>
        <v>-49912.973599999998</v>
      </c>
      <c r="R29" s="136">
        <f t="shared" si="14"/>
        <v>-1713132.83</v>
      </c>
      <c r="S29" s="136">
        <f>S14+S19</f>
        <v>66547081.954414889</v>
      </c>
      <c r="T29" s="332">
        <f>SUM(T14,T19)</f>
        <v>-1145987.42</v>
      </c>
      <c r="U29" s="36">
        <f t="shared" si="13"/>
        <v>-1.7220701289126509E-2</v>
      </c>
      <c r="X29" s="89"/>
      <c r="Y29" s="89"/>
    </row>
    <row r="30" spans="2:25" s="4" customFormat="1" x14ac:dyDescent="0.2">
      <c r="B30" s="78" t="s">
        <v>98</v>
      </c>
      <c r="C30" s="75" t="s">
        <v>413</v>
      </c>
      <c r="D30" s="220">
        <f t="shared" si="16"/>
        <v>88879730.522699013</v>
      </c>
      <c r="E30" s="136">
        <f t="shared" si="16"/>
        <v>9611990.370000001</v>
      </c>
      <c r="F30" s="34">
        <f t="shared" si="10"/>
        <v>0.10814603412355298</v>
      </c>
      <c r="G30" s="220">
        <f t="shared" si="14"/>
        <v>86151960</v>
      </c>
      <c r="H30" s="136">
        <f t="shared" si="14"/>
        <v>9268789.540114969</v>
      </c>
      <c r="I30" s="136">
        <f t="shared" si="14"/>
        <v>6879732.1499999994</v>
      </c>
      <c r="J30" s="136">
        <f t="shared" si="14"/>
        <v>506715.05</v>
      </c>
      <c r="K30" s="136">
        <f t="shared" si="14"/>
        <v>259152.87288000001</v>
      </c>
      <c r="L30" s="136">
        <f t="shared" si="14"/>
        <v>51080.317766501714</v>
      </c>
      <c r="M30" s="136">
        <f t="shared" si="14"/>
        <v>403191.1728</v>
      </c>
      <c r="N30" s="136">
        <f t="shared" ref="N30:Q30" si="18">N15+N20</f>
        <v>23181.394560000001</v>
      </c>
      <c r="O30" s="136">
        <f t="shared" si="18"/>
        <v>-38768.382000000005</v>
      </c>
      <c r="P30" s="136">
        <f t="shared" si="18"/>
        <v>1100160.5292</v>
      </c>
      <c r="Q30" s="136">
        <f t="shared" si="18"/>
        <v>-23261.029200000001</v>
      </c>
      <c r="R30" s="136">
        <f t="shared" si="14"/>
        <v>0</v>
      </c>
      <c r="S30" s="136">
        <f>S15+S20</f>
        <v>18429973.616121475</v>
      </c>
      <c r="T30" s="332">
        <f>SUM(T15,T20)</f>
        <v>0</v>
      </c>
      <c r="U30" s="36">
        <f t="shared" si="13"/>
        <v>0</v>
      </c>
    </row>
    <row r="31" spans="2:25" s="4" customFormat="1" x14ac:dyDescent="0.2">
      <c r="B31" s="78" t="s">
        <v>414</v>
      </c>
      <c r="C31" s="75" t="s">
        <v>415</v>
      </c>
      <c r="D31" s="220">
        <f t="shared" si="16"/>
        <v>7491654.8276905455</v>
      </c>
      <c r="E31" s="136">
        <f t="shared" si="16"/>
        <v>1560031.02</v>
      </c>
      <c r="F31" s="34">
        <f t="shared" si="10"/>
        <v>0.20823583785972574</v>
      </c>
      <c r="G31" s="220">
        <f t="shared" si="14"/>
        <v>6671348</v>
      </c>
      <c r="H31" s="136">
        <f t="shared" si="14"/>
        <v>1388141.4817994284</v>
      </c>
      <c r="I31" s="136">
        <f t="shared" si="14"/>
        <v>2952501.71</v>
      </c>
      <c r="J31" s="136">
        <f t="shared" si="14"/>
        <v>213068.49</v>
      </c>
      <c r="K31" s="136">
        <f t="shared" si="14"/>
        <v>108889.90739000001</v>
      </c>
      <c r="L31" s="136">
        <f t="shared" si="14"/>
        <v>7471.9097599999996</v>
      </c>
      <c r="M31" s="136">
        <f t="shared" si="14"/>
        <v>51035.8122</v>
      </c>
      <c r="N31" s="136">
        <f t="shared" ref="N31:Q31" si="19">N16+N21</f>
        <v>2593.8772300000001</v>
      </c>
      <c r="O31" s="136">
        <f t="shared" si="19"/>
        <v>-2401.6852800000001</v>
      </c>
      <c r="P31" s="136">
        <f t="shared" si="19"/>
        <v>69448.732680000001</v>
      </c>
      <c r="Q31" s="136">
        <f t="shared" si="19"/>
        <v>-2201.54484</v>
      </c>
      <c r="R31" s="136">
        <f t="shared" si="14"/>
        <v>-108793.92</v>
      </c>
      <c r="S31" s="136">
        <f>S16+S21</f>
        <v>4679754.7709394284</v>
      </c>
      <c r="T31" s="332">
        <f>SUM(T16,T21)</f>
        <v>-66339.37</v>
      </c>
      <c r="U31" s="36">
        <f t="shared" si="13"/>
        <v>-1.4175821863991139E-2</v>
      </c>
    </row>
    <row r="32" spans="2:25" s="4" customFormat="1" x14ac:dyDescent="0.2">
      <c r="B32" s="72" t="s">
        <v>416</v>
      </c>
      <c r="C32" s="75" t="s">
        <v>417</v>
      </c>
      <c r="D32" s="220">
        <f t="shared" si="16"/>
        <v>119319881.40783478</v>
      </c>
      <c r="E32" s="136">
        <f t="shared" si="16"/>
        <v>6299906.5299999993</v>
      </c>
      <c r="F32" s="34">
        <f t="shared" si="10"/>
        <v>5.2798464561550719E-2</v>
      </c>
      <c r="G32" s="220">
        <f t="shared" si="14"/>
        <v>119376617</v>
      </c>
      <c r="H32" s="136">
        <f t="shared" si="14"/>
        <v>6170698.8202238362</v>
      </c>
      <c r="I32" s="136">
        <f t="shared" si="14"/>
        <v>8336035.75</v>
      </c>
      <c r="J32" s="136">
        <f t="shared" si="14"/>
        <v>613046.91</v>
      </c>
      <c r="K32" s="136">
        <f t="shared" si="14"/>
        <v>313534.9338</v>
      </c>
      <c r="L32" s="136">
        <f t="shared" si="14"/>
        <v>27266.366034857114</v>
      </c>
      <c r="M32" s="136">
        <f t="shared" si="14"/>
        <v>286503.88080000004</v>
      </c>
      <c r="N32" s="136">
        <f t="shared" ref="N32:Q32" si="20">N17+N22</f>
        <v>12174.874937502707</v>
      </c>
      <c r="O32" s="136">
        <f t="shared" si="20"/>
        <v>-18721.288612380202</v>
      </c>
      <c r="P32" s="136">
        <f t="shared" si="20"/>
        <v>542692.4300742551</v>
      </c>
      <c r="Q32" s="136">
        <f t="shared" si="20"/>
        <v>-16712.72638</v>
      </c>
      <c r="R32" s="136">
        <f t="shared" si="14"/>
        <v>0</v>
      </c>
      <c r="S32" s="136">
        <f>S17+S22</f>
        <v>16266519.950878073</v>
      </c>
      <c r="T32" s="332">
        <f>SUM(T17,T22)</f>
        <v>0</v>
      </c>
      <c r="U32" s="36">
        <f t="shared" si="13"/>
        <v>0</v>
      </c>
    </row>
    <row r="33" spans="2:21" s="4" customFormat="1" x14ac:dyDescent="0.2">
      <c r="B33" s="72" t="s">
        <v>104</v>
      </c>
      <c r="C33" s="78"/>
      <c r="D33" s="220">
        <f>D23</f>
        <v>32154478.538398605</v>
      </c>
      <c r="E33" s="136">
        <f>E23</f>
        <v>1699064.4523564125</v>
      </c>
      <c r="F33" s="34">
        <f t="shared" si="10"/>
        <v>5.2840678175744761E-2</v>
      </c>
      <c r="G33" s="220">
        <f>G23</f>
        <v>37176164</v>
      </c>
      <c r="H33" s="136">
        <f>H23</f>
        <v>1964413.717732708</v>
      </c>
      <c r="I33" s="136">
        <f t="shared" ref="I33:R33" si="21">I23</f>
        <v>0</v>
      </c>
      <c r="J33" s="136">
        <f t="shared" si="21"/>
        <v>0</v>
      </c>
      <c r="K33" s="136">
        <f t="shared" si="21"/>
        <v>0</v>
      </c>
      <c r="L33" s="136">
        <f t="shared" si="21"/>
        <v>0</v>
      </c>
      <c r="M33" s="136">
        <f t="shared" si="21"/>
        <v>43867.873520000001</v>
      </c>
      <c r="N33" s="136">
        <f t="shared" ref="N33:Q33" si="22">N23</f>
        <v>0</v>
      </c>
      <c r="O33" s="136">
        <f t="shared" si="22"/>
        <v>0</v>
      </c>
      <c r="P33" s="136">
        <f t="shared" si="22"/>
        <v>0</v>
      </c>
      <c r="Q33" s="136">
        <f t="shared" si="22"/>
        <v>-2602.3314799999998</v>
      </c>
      <c r="R33" s="136">
        <f t="shared" si="21"/>
        <v>0</v>
      </c>
      <c r="S33" s="136">
        <f>S23</f>
        <v>2005679.2597727079</v>
      </c>
      <c r="T33" s="332">
        <f>T23</f>
        <v>0</v>
      </c>
      <c r="U33" s="36">
        <f t="shared" si="13"/>
        <v>0</v>
      </c>
    </row>
    <row r="34" spans="2:21" s="4" customFormat="1" x14ac:dyDescent="0.2">
      <c r="B34" s="72" t="s">
        <v>60</v>
      </c>
      <c r="C34" s="72"/>
      <c r="D34" s="221">
        <f>SUM(D27:D33)</f>
        <v>1172906987.0608532</v>
      </c>
      <c r="E34" s="151">
        <f>SUM(E27:E33)</f>
        <v>567196461.71043563</v>
      </c>
      <c r="F34" s="347">
        <f t="shared" si="10"/>
        <v>0.48358179119706113</v>
      </c>
      <c r="G34" s="221">
        <f>SUM(G27:G33)</f>
        <v>1168736259</v>
      </c>
      <c r="H34" s="151">
        <f>SUM(H27:H33)</f>
        <v>558450852.68243968</v>
      </c>
      <c r="I34" s="151">
        <f t="shared" ref="I34:R34" si="23">SUM(I27:I33)</f>
        <v>545319524.0200001</v>
      </c>
      <c r="J34" s="151">
        <f t="shared" si="23"/>
        <v>37461018.739999995</v>
      </c>
      <c r="K34" s="151">
        <f t="shared" si="23"/>
        <v>21865251.347009998</v>
      </c>
      <c r="L34" s="151">
        <f t="shared" si="23"/>
        <v>2706585.0688313586</v>
      </c>
      <c r="M34" s="151">
        <f t="shared" si="23"/>
        <v>21586561.338570006</v>
      </c>
      <c r="N34" s="151">
        <f t="shared" ref="N34:Q34" si="24">SUM(N27:N33)</f>
        <v>2832207.6993675027</v>
      </c>
      <c r="O34" s="151">
        <f t="shared" si="24"/>
        <v>-1506899.1684423801</v>
      </c>
      <c r="P34" s="151">
        <f t="shared" si="24"/>
        <v>43118129.440554254</v>
      </c>
      <c r="Q34" s="151">
        <f t="shared" si="24"/>
        <v>-1256129.1151999999</v>
      </c>
      <c r="R34" s="151">
        <f t="shared" si="23"/>
        <v>11830483.760000002</v>
      </c>
      <c r="S34" s="151">
        <f>SUM(S27:S33)</f>
        <v>1242407585.8131306</v>
      </c>
      <c r="T34" s="151">
        <f>SUM(T27:T33)</f>
        <v>-16405782.390000001</v>
      </c>
      <c r="U34" s="340">
        <f t="shared" si="13"/>
        <v>-1.3204831149886088E-2</v>
      </c>
    </row>
    <row r="35" spans="2:21" s="4" customFormat="1" x14ac:dyDescent="0.2">
      <c r="I35" s="45"/>
      <c r="T35" s="11"/>
    </row>
    <row r="36" spans="2:21" s="28" customFormat="1" x14ac:dyDescent="0.2">
      <c r="B36" s="348" t="s">
        <v>546</v>
      </c>
      <c r="D36" s="180"/>
      <c r="E36" s="180"/>
      <c r="H36" s="35"/>
      <c r="L36" s="180"/>
      <c r="Q36" s="180"/>
      <c r="R36" s="180"/>
      <c r="S36" s="180"/>
    </row>
    <row r="37" spans="2:21" s="28" customFormat="1" x14ac:dyDescent="0.2">
      <c r="B37" s="348" t="s">
        <v>547</v>
      </c>
    </row>
  </sheetData>
  <mergeCells count="2">
    <mergeCell ref="B4:U4"/>
    <mergeCell ref="B2:U2"/>
  </mergeCells>
  <printOptions horizontalCentered="1"/>
  <pageMargins left="0.45" right="0.45" top="0.75" bottom="0.75" header="0.3" footer="0.3"/>
  <pageSetup paperSize="5" scale="75" orientation="landscape" blackAndWhite="1" r:id="rId1"/>
  <headerFooter>
    <oddFooter>&amp;L&amp;F 
&amp;A&amp;C&amp;P&amp;R&amp;D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H47"/>
  <sheetViews>
    <sheetView zoomScaleNormal="100" workbookViewId="0">
      <selection sqref="A1:XFD1048576"/>
    </sheetView>
  </sheetViews>
  <sheetFormatPr defaultColWidth="9.140625" defaultRowHeight="11.25" x14ac:dyDescent="0.2"/>
  <cols>
    <col min="1" max="1" width="2.140625" style="4" customWidth="1"/>
    <col min="2" max="2" width="2.42578125" style="4" customWidth="1"/>
    <col min="3" max="3" width="33" style="4" customWidth="1"/>
    <col min="4" max="5" width="11.85546875" style="4" customWidth="1"/>
    <col min="6" max="6" width="2.7109375" style="45" customWidth="1"/>
    <col min="7" max="8" width="11.85546875" style="4" customWidth="1"/>
    <col min="9" max="16384" width="9.140625" style="4"/>
  </cols>
  <sheetData>
    <row r="1" spans="1:8" s="52" customFormat="1" x14ac:dyDescent="0.2">
      <c r="B1" s="74" t="s">
        <v>0</v>
      </c>
      <c r="C1" s="74"/>
      <c r="D1" s="74"/>
      <c r="E1" s="74"/>
      <c r="F1" s="74"/>
      <c r="G1" s="74"/>
      <c r="H1" s="74"/>
    </row>
    <row r="2" spans="1:8" s="52" customFormat="1" x14ac:dyDescent="0.2">
      <c r="A2" s="304" t="str">
        <f>'Delivery Rate Change Calc'!A2:F2</f>
        <v>2023 Gas Decoupling Filing</v>
      </c>
      <c r="B2" s="304"/>
      <c r="C2" s="304"/>
      <c r="D2" s="304"/>
      <c r="E2" s="304"/>
      <c r="F2" s="304"/>
      <c r="G2" s="304"/>
      <c r="H2" s="304"/>
    </row>
    <row r="3" spans="1:8" s="52" customFormat="1" x14ac:dyDescent="0.2">
      <c r="B3" s="74" t="s">
        <v>293</v>
      </c>
      <c r="C3" s="74"/>
      <c r="D3" s="74"/>
      <c r="E3" s="74"/>
      <c r="F3" s="74"/>
      <c r="G3" s="74"/>
      <c r="H3" s="74"/>
    </row>
    <row r="4" spans="1:8" s="52" customFormat="1" x14ac:dyDescent="0.2">
      <c r="A4" s="304" t="str">
        <f>'Delivery Rate Change Calc'!A4:F4</f>
        <v>Proposed Effective May 1, 2023</v>
      </c>
      <c r="B4" s="304"/>
      <c r="C4" s="304"/>
      <c r="D4" s="304"/>
      <c r="E4" s="304"/>
      <c r="F4" s="304"/>
      <c r="G4" s="304"/>
      <c r="H4" s="304"/>
    </row>
    <row r="5" spans="1:8" s="52" customFormat="1" x14ac:dyDescent="0.2">
      <c r="F5" s="349"/>
    </row>
    <row r="6" spans="1:8" s="52" customFormat="1" x14ac:dyDescent="0.2">
      <c r="F6" s="349"/>
      <c r="G6" s="53" t="s">
        <v>418</v>
      </c>
      <c r="H6" s="53"/>
    </row>
    <row r="7" spans="1:8" s="52" customFormat="1" x14ac:dyDescent="0.2">
      <c r="D7" s="350" t="s">
        <v>109</v>
      </c>
      <c r="E7" s="350"/>
      <c r="F7" s="351"/>
      <c r="G7" s="350" t="s">
        <v>419</v>
      </c>
      <c r="H7" s="350"/>
    </row>
    <row r="8" spans="1:8" s="52" customFormat="1" x14ac:dyDescent="0.2">
      <c r="D8" s="199" t="s">
        <v>514</v>
      </c>
      <c r="E8" s="199" t="s">
        <v>118</v>
      </c>
      <c r="F8" s="147"/>
      <c r="G8" s="199" t="s">
        <v>73</v>
      </c>
      <c r="H8" s="199" t="s">
        <v>118</v>
      </c>
    </row>
    <row r="9" spans="1:8" x14ac:dyDescent="0.2">
      <c r="B9" s="4" t="s">
        <v>119</v>
      </c>
      <c r="D9" s="111">
        <v>64</v>
      </c>
      <c r="E9" s="352"/>
      <c r="F9" s="353"/>
      <c r="G9" s="111">
        <v>64</v>
      </c>
      <c r="H9" s="352"/>
    </row>
    <row r="10" spans="1:8" x14ac:dyDescent="0.2">
      <c r="D10" s="111"/>
      <c r="E10" s="352"/>
      <c r="F10" s="353"/>
      <c r="G10" s="111"/>
      <c r="H10" s="352"/>
    </row>
    <row r="11" spans="1:8" x14ac:dyDescent="0.2">
      <c r="B11" s="4" t="s">
        <v>120</v>
      </c>
      <c r="D11" s="111"/>
      <c r="E11" s="352"/>
      <c r="F11" s="353"/>
      <c r="G11" s="111"/>
      <c r="H11" s="352"/>
    </row>
    <row r="12" spans="1:8" x14ac:dyDescent="0.2">
      <c r="C12" s="4" t="s">
        <v>420</v>
      </c>
      <c r="D12" s="354">
        <v>12.5</v>
      </c>
      <c r="E12" s="352">
        <f>D12</f>
        <v>12.5</v>
      </c>
      <c r="F12" s="355"/>
      <c r="G12" s="11">
        <f>$D$12</f>
        <v>12.5</v>
      </c>
      <c r="H12" s="352">
        <f>G12</f>
        <v>12.5</v>
      </c>
    </row>
    <row r="13" spans="1:8" x14ac:dyDescent="0.2">
      <c r="C13" s="4" t="s">
        <v>105</v>
      </c>
      <c r="D13" s="356">
        <f>SUM(D12:D12)</f>
        <v>12.5</v>
      </c>
      <c r="E13" s="356">
        <f>SUM(E12:E12)</f>
        <v>12.5</v>
      </c>
      <c r="F13" s="355"/>
      <c r="G13" s="356">
        <f>SUM(G12:G12)</f>
        <v>12.5</v>
      </c>
      <c r="H13" s="356">
        <f>SUM(H12:H12)</f>
        <v>12.5</v>
      </c>
    </row>
    <row r="14" spans="1:8" x14ac:dyDescent="0.2">
      <c r="D14" s="357"/>
      <c r="E14" s="352"/>
      <c r="F14" s="355"/>
      <c r="G14" s="11"/>
      <c r="H14" s="352"/>
    </row>
    <row r="15" spans="1:8" x14ac:dyDescent="0.2">
      <c r="B15" s="4" t="s">
        <v>121</v>
      </c>
      <c r="E15" s="352"/>
      <c r="H15" s="352"/>
    </row>
    <row r="16" spans="1:8" x14ac:dyDescent="0.2">
      <c r="C16" s="4" t="s">
        <v>421</v>
      </c>
      <c r="D16" s="294">
        <v>0.45612999999999998</v>
      </c>
      <c r="E16" s="352"/>
      <c r="F16" s="358"/>
      <c r="G16" s="359">
        <f>D16</f>
        <v>0.45612999999999998</v>
      </c>
      <c r="H16" s="352"/>
    </row>
    <row r="17" spans="3:8" x14ac:dyDescent="0.2">
      <c r="C17" s="4" t="s">
        <v>422</v>
      </c>
      <c r="D17" s="294">
        <v>3.16E-3</v>
      </c>
      <c r="E17" s="352"/>
      <c r="F17" s="358"/>
      <c r="G17" s="359">
        <f t="shared" ref="G17:G25" si="0">D17</f>
        <v>3.16E-3</v>
      </c>
      <c r="H17" s="352"/>
    </row>
    <row r="18" spans="3:8" x14ac:dyDescent="0.2">
      <c r="C18" s="4" t="s">
        <v>423</v>
      </c>
      <c r="D18" s="294">
        <v>2.3620000000000002E-2</v>
      </c>
      <c r="E18" s="352"/>
      <c r="F18" s="358"/>
      <c r="G18" s="359">
        <f t="shared" si="0"/>
        <v>2.3620000000000002E-2</v>
      </c>
      <c r="H18" s="352"/>
    </row>
    <row r="19" spans="3:8" x14ac:dyDescent="0.2">
      <c r="C19" s="4" t="s">
        <v>522</v>
      </c>
      <c r="D19" s="294">
        <v>3.2599999999999999E-3</v>
      </c>
      <c r="E19" s="352"/>
      <c r="F19" s="358"/>
      <c r="G19" s="359">
        <f t="shared" si="0"/>
        <v>3.2599999999999999E-3</v>
      </c>
      <c r="H19" s="352"/>
    </row>
    <row r="20" spans="3:8" x14ac:dyDescent="0.2">
      <c r="C20" s="4" t="s">
        <v>523</v>
      </c>
      <c r="D20" s="294">
        <v>-1.6999999999999999E-3</v>
      </c>
      <c r="E20" s="352"/>
      <c r="F20" s="358"/>
      <c r="G20" s="359">
        <f t="shared" si="0"/>
        <v>-1.6999999999999999E-3</v>
      </c>
      <c r="H20" s="352"/>
    </row>
    <row r="21" spans="3:8" x14ac:dyDescent="0.2">
      <c r="C21" s="4" t="s">
        <v>524</v>
      </c>
      <c r="D21" s="294">
        <v>4.8649999999999999E-2</v>
      </c>
      <c r="E21" s="352"/>
      <c r="F21" s="358"/>
      <c r="G21" s="359">
        <f t="shared" si="0"/>
        <v>4.8649999999999999E-2</v>
      </c>
      <c r="H21" s="352"/>
    </row>
    <row r="22" spans="3:8" x14ac:dyDescent="0.2">
      <c r="C22" s="4" t="s">
        <v>424</v>
      </c>
      <c r="D22" s="294">
        <v>0</v>
      </c>
      <c r="E22" s="352"/>
      <c r="F22" s="358"/>
      <c r="G22" s="359">
        <f t="shared" si="0"/>
        <v>0</v>
      </c>
      <c r="H22" s="352"/>
    </row>
    <row r="23" spans="3:8" x14ac:dyDescent="0.2">
      <c r="C23" s="4" t="s">
        <v>425</v>
      </c>
      <c r="D23" s="294">
        <v>-1.3699999999999999E-3</v>
      </c>
      <c r="E23" s="352"/>
      <c r="F23" s="358"/>
      <c r="G23" s="359">
        <f t="shared" si="0"/>
        <v>-1.3699999999999999E-3</v>
      </c>
      <c r="H23" s="352"/>
    </row>
    <row r="24" spans="3:8" x14ac:dyDescent="0.2">
      <c r="C24" s="4" t="s">
        <v>426</v>
      </c>
      <c r="D24" s="294">
        <f>'Revenue Impacts Sch 142'!$E$10</f>
        <v>1.6670000000000001E-2</v>
      </c>
      <c r="E24" s="352"/>
      <c r="F24" s="358"/>
      <c r="G24" s="294">
        <f>'Revenue Impacts Sch 142'!$F$10</f>
        <v>4.64E-3</v>
      </c>
      <c r="H24" s="352"/>
    </row>
    <row r="25" spans="3:8" x14ac:dyDescent="0.2">
      <c r="C25" s="4" t="s">
        <v>427</v>
      </c>
      <c r="D25" s="294">
        <v>0</v>
      </c>
      <c r="E25" s="352"/>
      <c r="F25" s="358"/>
      <c r="G25" s="149">
        <f t="shared" si="0"/>
        <v>0</v>
      </c>
      <c r="H25" s="352"/>
    </row>
    <row r="26" spans="3:8" x14ac:dyDescent="0.2">
      <c r="C26" s="4" t="s">
        <v>105</v>
      </c>
      <c r="D26" s="360">
        <f>SUM(D16:D25)</f>
        <v>0.54841999999999991</v>
      </c>
      <c r="E26" s="352">
        <f>ROUND(D26*D$9,2)</f>
        <v>35.1</v>
      </c>
      <c r="F26" s="358"/>
      <c r="G26" s="360">
        <f>SUM(G16:G25)</f>
        <v>0.53638999999999992</v>
      </c>
      <c r="H26" s="352">
        <f>ROUND(G26*G$9,2)</f>
        <v>34.33</v>
      </c>
    </row>
    <row r="28" spans="3:8" x14ac:dyDescent="0.2">
      <c r="C28" s="4" t="s">
        <v>428</v>
      </c>
      <c r="D28" s="294">
        <v>2.366E-2</v>
      </c>
      <c r="E28" s="352">
        <f>ROUND(D28*D$9,2)</f>
        <v>1.51</v>
      </c>
      <c r="F28" s="358"/>
      <c r="G28" s="149">
        <f t="shared" ref="G28" si="1">D28</f>
        <v>2.366E-2</v>
      </c>
      <c r="H28" s="352">
        <f>ROUND(G28*G$9,2)</f>
        <v>1.51</v>
      </c>
    </row>
    <row r="29" spans="3:8" x14ac:dyDescent="0.2">
      <c r="D29" s="361"/>
      <c r="E29" s="352"/>
      <c r="F29" s="358"/>
      <c r="G29" s="359"/>
      <c r="H29" s="352"/>
    </row>
    <row r="30" spans="3:8" x14ac:dyDescent="0.2">
      <c r="C30" s="4" t="s">
        <v>429</v>
      </c>
      <c r="D30" s="294">
        <v>0.58284999999999998</v>
      </c>
      <c r="E30" s="352"/>
      <c r="F30" s="358"/>
      <c r="G30" s="149">
        <f t="shared" ref="G30:G31" si="2">D30</f>
        <v>0.58284999999999998</v>
      </c>
      <c r="H30" s="352"/>
    </row>
    <row r="31" spans="3:8" x14ac:dyDescent="0.2">
      <c r="C31" s="4" t="s">
        <v>430</v>
      </c>
      <c r="D31" s="294">
        <v>4.036E-2</v>
      </c>
      <c r="E31" s="352"/>
      <c r="F31" s="358"/>
      <c r="G31" s="149">
        <f t="shared" si="2"/>
        <v>4.036E-2</v>
      </c>
      <c r="H31" s="352"/>
    </row>
    <row r="32" spans="3:8" x14ac:dyDescent="0.2">
      <c r="C32" s="4" t="s">
        <v>105</v>
      </c>
      <c r="D32" s="360">
        <f>SUM(D30:D31)</f>
        <v>0.62320999999999993</v>
      </c>
      <c r="E32" s="352">
        <f>ROUND(D32*D$9,2)</f>
        <v>39.89</v>
      </c>
      <c r="F32" s="358"/>
      <c r="G32" s="360">
        <f>SUM(G30:G31)</f>
        <v>0.62320999999999993</v>
      </c>
      <c r="H32" s="352">
        <f>ROUND(G32*G$9,2)</f>
        <v>39.89</v>
      </c>
    </row>
    <row r="33" spans="2:8" x14ac:dyDescent="0.2">
      <c r="C33" s="4" t="s">
        <v>122</v>
      </c>
      <c r="D33" s="360">
        <f>D26+D28+D32</f>
        <v>1.19529</v>
      </c>
      <c r="E33" s="362">
        <f>SUM(E26,E28,E32)</f>
        <v>76.5</v>
      </c>
      <c r="F33" s="363"/>
      <c r="G33" s="360">
        <f>G26+G28+G32</f>
        <v>1.1832599999999998</v>
      </c>
      <c r="H33" s="362">
        <f>SUM(H26,H28,H32)</f>
        <v>75.72999999999999</v>
      </c>
    </row>
    <row r="34" spans="2:8" x14ac:dyDescent="0.2">
      <c r="E34" s="352"/>
      <c r="H34" s="352"/>
    </row>
    <row r="35" spans="2:8" x14ac:dyDescent="0.2">
      <c r="B35" s="4" t="s">
        <v>123</v>
      </c>
      <c r="D35" s="11"/>
      <c r="E35" s="352">
        <f>E13+E33</f>
        <v>89</v>
      </c>
      <c r="F35" s="17"/>
      <c r="G35" s="11"/>
      <c r="H35" s="352">
        <f>H13+H33</f>
        <v>88.22999999999999</v>
      </c>
    </row>
    <row r="36" spans="2:8" x14ac:dyDescent="0.2">
      <c r="B36" s="4" t="s">
        <v>124</v>
      </c>
      <c r="D36" s="11"/>
      <c r="E36" s="352"/>
      <c r="F36" s="17"/>
      <c r="G36" s="11"/>
      <c r="H36" s="352">
        <f>H35-$E35</f>
        <v>-0.77000000000001023</v>
      </c>
    </row>
    <row r="37" spans="2:8" x14ac:dyDescent="0.2">
      <c r="B37" s="4" t="s">
        <v>125</v>
      </c>
      <c r="D37" s="90"/>
      <c r="E37" s="90"/>
      <c r="F37" s="97"/>
      <c r="G37" s="90"/>
      <c r="H37" s="179">
        <f>H36/$E35</f>
        <v>-8.6516853932585413E-3</v>
      </c>
    </row>
    <row r="38" spans="2:8" x14ac:dyDescent="0.2">
      <c r="E38" s="352"/>
    </row>
    <row r="39" spans="2:8" x14ac:dyDescent="0.2">
      <c r="B39" s="4" t="s">
        <v>126</v>
      </c>
      <c r="D39" s="359">
        <f>D26+D28</f>
        <v>0.57207999999999992</v>
      </c>
      <c r="E39" s="352"/>
      <c r="F39" s="363"/>
      <c r="G39" s="359">
        <f>G26+G28</f>
        <v>0.56004999999999994</v>
      </c>
    </row>
    <row r="41" spans="2:8" x14ac:dyDescent="0.2">
      <c r="B41" s="125" t="s">
        <v>521</v>
      </c>
    </row>
    <row r="42" spans="2:8" x14ac:dyDescent="0.2">
      <c r="C42" s="125"/>
      <c r="D42" s="125"/>
      <c r="E42" s="125"/>
      <c r="F42" s="125"/>
      <c r="G42" s="125"/>
      <c r="H42" s="125"/>
    </row>
    <row r="47" spans="2:8" ht="14.25" customHeight="1" x14ac:dyDescent="0.2"/>
  </sheetData>
  <mergeCells count="2">
    <mergeCell ref="A4:H4"/>
    <mergeCell ref="A2:H2"/>
  </mergeCells>
  <printOptions horizontalCentered="1"/>
  <pageMargins left="0.5" right="0.5" top="1" bottom="1" header="0.5" footer="0.5"/>
  <pageSetup orientation="landscape" blackAndWhite="1" r:id="rId1"/>
  <headerFooter alignWithMargins="0">
    <oddFooter>&amp;L&amp;F  
&amp;A&amp;C&amp;P&amp;R&amp;D</oddFooter>
  </headerFooter>
  <customProperties>
    <customPr name="_pios_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N92"/>
  <sheetViews>
    <sheetView zoomScaleNormal="100" workbookViewId="0">
      <pane ySplit="8" topLeftCell="A9" activePane="bottomLeft" state="frozen"/>
      <selection activeCell="C38" sqref="C38"/>
      <selection pane="bottomLeft" sqref="A1:XFD1048576"/>
    </sheetView>
  </sheetViews>
  <sheetFormatPr defaultColWidth="9.140625" defaultRowHeight="11.25" x14ac:dyDescent="0.2"/>
  <cols>
    <col min="1" max="1" width="2.5703125" style="28" customWidth="1"/>
    <col min="2" max="2" width="15.7109375" style="28" bestFit="1" customWidth="1"/>
    <col min="3" max="3" width="7.85546875" style="28" bestFit="1" customWidth="1"/>
    <col min="4" max="4" width="15.140625" style="28" bestFit="1" customWidth="1"/>
    <col min="5" max="5" width="9.140625" style="28" bestFit="1" customWidth="1"/>
    <col min="6" max="6" width="8.85546875" style="28" bestFit="1" customWidth="1"/>
    <col min="7" max="7" width="12" style="28" bestFit="1" customWidth="1"/>
    <col min="8" max="8" width="13.7109375" style="28" bestFit="1" customWidth="1"/>
    <col min="9" max="9" width="14.42578125" style="28" bestFit="1" customWidth="1"/>
    <col min="10" max="10" width="7.140625" style="28" bestFit="1" customWidth="1"/>
    <col min="11" max="12" width="9.140625" style="28"/>
    <col min="13" max="14" width="11.28515625" style="28" bestFit="1" customWidth="1"/>
    <col min="15" max="15" width="9.7109375" style="28" bestFit="1" customWidth="1"/>
    <col min="16" max="16384" width="9.140625" style="28"/>
  </cols>
  <sheetData>
    <row r="1" spans="1:14" s="178" customFormat="1" x14ac:dyDescent="0.2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4" s="178" customFormat="1" x14ac:dyDescent="0.2">
      <c r="A2" s="304" t="str">
        <f>'Delivery Rate Change Calc'!A2:F2</f>
        <v>2023 Gas Decoupling Filing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14" s="178" customFormat="1" x14ac:dyDescent="0.2">
      <c r="A3" s="305" t="s">
        <v>431</v>
      </c>
      <c r="B3" s="305"/>
      <c r="C3" s="305"/>
      <c r="D3" s="305"/>
      <c r="E3" s="305"/>
      <c r="F3" s="305"/>
      <c r="G3" s="305"/>
      <c r="H3" s="305"/>
      <c r="I3" s="305"/>
      <c r="J3" s="305"/>
    </row>
    <row r="4" spans="1:14" s="178" customFormat="1" x14ac:dyDescent="0.2">
      <c r="A4" s="304" t="str">
        <f>'Delivery Rate Change Calc'!A4:F4</f>
        <v>Proposed Effective May 1, 2023</v>
      </c>
      <c r="B4" s="304"/>
      <c r="C4" s="304"/>
      <c r="D4" s="304"/>
      <c r="E4" s="304"/>
      <c r="F4" s="304"/>
      <c r="G4" s="304"/>
      <c r="H4" s="304"/>
      <c r="I4" s="304"/>
      <c r="J4" s="304"/>
    </row>
    <row r="5" spans="1:14" s="178" customFormat="1" x14ac:dyDescent="0.2">
      <c r="A5" s="302"/>
      <c r="B5" s="302"/>
      <c r="C5" s="302"/>
      <c r="D5" s="302"/>
      <c r="E5" s="302"/>
      <c r="F5" s="302"/>
      <c r="G5" s="302"/>
      <c r="H5" s="302"/>
      <c r="I5" s="6"/>
    </row>
    <row r="6" spans="1:14" s="178" customFormat="1" x14ac:dyDescent="0.2">
      <c r="C6" s="302"/>
      <c r="D6" s="325" t="s">
        <v>95</v>
      </c>
      <c r="E6" s="302" t="s">
        <v>432</v>
      </c>
      <c r="F6" s="302" t="s">
        <v>433</v>
      </c>
      <c r="G6" s="300" t="s">
        <v>95</v>
      </c>
      <c r="H6" s="300" t="s">
        <v>95</v>
      </c>
      <c r="I6" s="325" t="s">
        <v>32</v>
      </c>
    </row>
    <row r="7" spans="1:14" s="178" customFormat="1" x14ac:dyDescent="0.2">
      <c r="C7" s="302" t="s">
        <v>33</v>
      </c>
      <c r="D7" s="325" t="s">
        <v>96</v>
      </c>
      <c r="E7" s="302" t="s">
        <v>106</v>
      </c>
      <c r="F7" s="302" t="s">
        <v>106</v>
      </c>
      <c r="G7" s="300" t="s">
        <v>39</v>
      </c>
      <c r="H7" s="300" t="s">
        <v>39</v>
      </c>
      <c r="I7" s="325" t="s">
        <v>35</v>
      </c>
      <c r="J7" s="325" t="s">
        <v>107</v>
      </c>
    </row>
    <row r="8" spans="1:14" s="178" customFormat="1" x14ac:dyDescent="0.2">
      <c r="A8" s="364" t="s">
        <v>294</v>
      </c>
      <c r="B8" s="364"/>
      <c r="C8" s="293" t="s">
        <v>37</v>
      </c>
      <c r="D8" s="365" t="s">
        <v>537</v>
      </c>
      <c r="E8" s="293" t="s">
        <v>73</v>
      </c>
      <c r="F8" s="293" t="s">
        <v>73</v>
      </c>
      <c r="G8" s="199" t="s">
        <v>109</v>
      </c>
      <c r="H8" s="199" t="s">
        <v>434</v>
      </c>
      <c r="I8" s="293" t="s">
        <v>295</v>
      </c>
      <c r="J8" s="293" t="s">
        <v>108</v>
      </c>
    </row>
    <row r="9" spans="1:14" s="28" customFormat="1" x14ac:dyDescent="0.2">
      <c r="A9" s="73"/>
      <c r="B9" s="73"/>
      <c r="C9" s="73"/>
      <c r="D9" s="366"/>
      <c r="E9" s="73"/>
      <c r="F9" s="73"/>
      <c r="G9" s="73"/>
      <c r="H9" s="73"/>
      <c r="I9" s="107"/>
    </row>
    <row r="10" spans="1:14" s="28" customFormat="1" x14ac:dyDescent="0.2">
      <c r="A10" s="28" t="s">
        <v>55</v>
      </c>
      <c r="C10" s="29" t="s">
        <v>110</v>
      </c>
      <c r="D10" s="108">
        <v>589986777</v>
      </c>
      <c r="E10" s="294">
        <v>1.6670000000000001E-2</v>
      </c>
      <c r="F10" s="294">
        <f>'Summary of Rates'!$E$11</f>
        <v>4.64E-3</v>
      </c>
      <c r="G10" s="35">
        <f>ROUND(E10*D10,2)</f>
        <v>9835079.5700000003</v>
      </c>
      <c r="H10" s="35">
        <f>ROUND(F10*D10,2)</f>
        <v>2737538.65</v>
      </c>
      <c r="I10" s="35">
        <f>H10-G10</f>
        <v>-7097540.9199999999</v>
      </c>
      <c r="J10" s="367">
        <f>I10/G10</f>
        <v>-0.72165566831301187</v>
      </c>
      <c r="L10" s="35"/>
      <c r="M10" s="35"/>
      <c r="N10" s="35"/>
    </row>
    <row r="11" spans="1:14" s="28" customFormat="1" x14ac:dyDescent="0.2">
      <c r="C11" s="29"/>
      <c r="D11" s="113"/>
      <c r="E11" s="361"/>
      <c r="F11" s="361"/>
      <c r="G11" s="35"/>
      <c r="H11" s="35"/>
      <c r="I11" s="35"/>
      <c r="L11" s="35"/>
      <c r="M11" s="35"/>
      <c r="N11" s="35"/>
    </row>
    <row r="12" spans="1:14" s="28" customFormat="1" x14ac:dyDescent="0.2">
      <c r="A12" s="28" t="s">
        <v>111</v>
      </c>
      <c r="C12" s="29">
        <v>31</v>
      </c>
      <c r="D12" s="113"/>
      <c r="L12" s="35"/>
      <c r="M12" s="35"/>
      <c r="N12" s="35"/>
    </row>
    <row r="13" spans="1:14" s="28" customFormat="1" x14ac:dyDescent="0.2">
      <c r="B13" s="28" t="s">
        <v>84</v>
      </c>
      <c r="C13" s="29"/>
      <c r="D13" s="108">
        <v>240200859</v>
      </c>
      <c r="E13" s="294">
        <v>1.5339999999999965E-2</v>
      </c>
      <c r="F13" s="294">
        <f>'Summary of Rates'!$E$17</f>
        <v>-1.7249999999999988E-2</v>
      </c>
      <c r="G13" s="35">
        <f>ROUND(E13*D13,2)</f>
        <v>3684681.18</v>
      </c>
      <c r="H13" s="35">
        <f t="shared" ref="H13:H14" si="0">ROUND(F13*D13,2)</f>
        <v>-4143464.82</v>
      </c>
      <c r="I13" s="35">
        <f t="shared" ref="I13:I14" si="1">H13-G13</f>
        <v>-7828146</v>
      </c>
      <c r="J13" s="367">
        <f t="shared" ref="J13:J15" si="2">I13/G13</f>
        <v>-2.1245110818515918</v>
      </c>
      <c r="L13" s="35"/>
      <c r="M13" s="35"/>
      <c r="N13" s="35"/>
    </row>
    <row r="14" spans="1:14" s="28" customFormat="1" x14ac:dyDescent="0.2">
      <c r="B14" s="28" t="s">
        <v>80</v>
      </c>
      <c r="C14" s="29"/>
      <c r="D14" s="88">
        <f>D13</f>
        <v>240200859</v>
      </c>
      <c r="E14" s="294">
        <v>5.5000000000000014E-4</v>
      </c>
      <c r="F14" s="294">
        <f>'Summary of Rates'!$E$19</f>
        <v>-5.5999999999999973E-4</v>
      </c>
      <c r="G14" s="35">
        <f>ROUND(E14*D14,2)</f>
        <v>132110.47</v>
      </c>
      <c r="H14" s="35">
        <f t="shared" si="0"/>
        <v>-134512.48000000001</v>
      </c>
      <c r="I14" s="35">
        <f t="shared" si="1"/>
        <v>-266622.95</v>
      </c>
      <c r="J14" s="367">
        <f t="shared" si="2"/>
        <v>-2.0181818291918878</v>
      </c>
      <c r="L14" s="35"/>
      <c r="M14" s="35"/>
      <c r="N14" s="35"/>
    </row>
    <row r="15" spans="1:14" s="28" customFormat="1" x14ac:dyDescent="0.2">
      <c r="B15" s="28" t="s">
        <v>60</v>
      </c>
      <c r="C15" s="29"/>
      <c r="D15" s="70"/>
      <c r="E15" s="361"/>
      <c r="F15" s="361"/>
      <c r="G15" s="297">
        <f>SUM(G13:G14)</f>
        <v>3816791.6500000004</v>
      </c>
      <c r="H15" s="297">
        <f t="shared" ref="H15:I15" si="3">SUM(H13:H14)</f>
        <v>-4277977.3</v>
      </c>
      <c r="I15" s="297">
        <f t="shared" si="3"/>
        <v>-8094768.9500000002</v>
      </c>
      <c r="J15" s="368">
        <f t="shared" si="2"/>
        <v>-2.1208307113122089</v>
      </c>
      <c r="L15" s="35"/>
      <c r="M15" s="35"/>
      <c r="N15" s="35"/>
    </row>
    <row r="16" spans="1:14" s="28" customFormat="1" x14ac:dyDescent="0.2">
      <c r="C16" s="29"/>
      <c r="D16" s="113"/>
      <c r="E16" s="361"/>
      <c r="F16" s="361"/>
      <c r="G16" s="35"/>
      <c r="H16" s="35"/>
      <c r="I16" s="35"/>
      <c r="L16" s="35"/>
      <c r="M16" s="35"/>
      <c r="N16" s="35"/>
    </row>
    <row r="17" spans="1:14" s="28" customFormat="1" x14ac:dyDescent="0.2">
      <c r="A17" s="28" t="s">
        <v>296</v>
      </c>
      <c r="C17" s="29" t="s">
        <v>59</v>
      </c>
      <c r="D17" s="113"/>
      <c r="E17" s="361"/>
      <c r="F17" s="361"/>
      <c r="G17" s="35"/>
      <c r="H17" s="35"/>
      <c r="I17" s="35"/>
      <c r="L17" s="35"/>
      <c r="M17" s="35"/>
      <c r="N17" s="35"/>
    </row>
    <row r="18" spans="1:14" s="28" customFormat="1" x14ac:dyDescent="0.2">
      <c r="B18" s="28" t="s">
        <v>84</v>
      </c>
      <c r="C18" s="29"/>
      <c r="D18" s="108">
        <v>35156</v>
      </c>
      <c r="E18" s="294">
        <v>1.5339999999999965E-2</v>
      </c>
      <c r="F18" s="294">
        <f>'Summary of Rates'!$E$22</f>
        <v>-1.7249999999999988E-2</v>
      </c>
      <c r="G18" s="35">
        <f>ROUND(E18*D18,2)</f>
        <v>539.29</v>
      </c>
      <c r="H18" s="35">
        <f t="shared" ref="H18" si="4">ROUND(F18*D18,2)</f>
        <v>-606.44000000000005</v>
      </c>
      <c r="I18" s="35">
        <f t="shared" ref="I18" si="5">H18-G18</f>
        <v>-1145.73</v>
      </c>
      <c r="J18" s="367">
        <f t="shared" ref="J18" si="6">I18/G18</f>
        <v>-2.1245155667637081</v>
      </c>
      <c r="L18" s="35"/>
      <c r="M18" s="35"/>
      <c r="N18" s="35"/>
    </row>
    <row r="19" spans="1:14" s="28" customFormat="1" x14ac:dyDescent="0.2">
      <c r="C19" s="29"/>
      <c r="D19" s="113"/>
      <c r="E19" s="361"/>
      <c r="F19" s="361"/>
      <c r="G19" s="35"/>
      <c r="H19" s="35"/>
      <c r="I19" s="35"/>
      <c r="L19" s="35"/>
      <c r="M19" s="35"/>
      <c r="N19" s="35"/>
    </row>
    <row r="20" spans="1:14" s="28" customFormat="1" x14ac:dyDescent="0.2">
      <c r="A20" s="28" t="s">
        <v>112</v>
      </c>
      <c r="C20" s="29">
        <v>41</v>
      </c>
      <c r="D20" s="70"/>
      <c r="E20" s="361"/>
      <c r="F20" s="361"/>
      <c r="G20" s="35"/>
      <c r="H20" s="35"/>
      <c r="I20" s="35"/>
      <c r="L20" s="35"/>
      <c r="M20" s="35"/>
      <c r="N20" s="35"/>
    </row>
    <row r="21" spans="1:14" s="28" customFormat="1" x14ac:dyDescent="0.2">
      <c r="B21" s="28" t="s">
        <v>83</v>
      </c>
      <c r="C21" s="29"/>
      <c r="D21" s="108">
        <v>4376244</v>
      </c>
      <c r="E21" s="369">
        <v>-0.12999999999999989</v>
      </c>
      <c r="F21" s="369">
        <f>'Summary of Rates'!$E$25</f>
        <v>-0.20000000000000018</v>
      </c>
      <c r="G21" s="35">
        <f>ROUND(E21*D21,2)</f>
        <v>-568911.72</v>
      </c>
      <c r="H21" s="35">
        <f t="shared" ref="H21:H22" si="7">ROUND(F21*D21,2)</f>
        <v>-875248.8</v>
      </c>
      <c r="I21" s="35">
        <f t="shared" ref="I21:I22" si="8">H21-G21</f>
        <v>-306337.08000000007</v>
      </c>
      <c r="J21" s="367">
        <f t="shared" ref="J21:J27" si="9">I21/G21</f>
        <v>0.53846153846153866</v>
      </c>
      <c r="L21" s="35"/>
      <c r="M21" s="35"/>
      <c r="N21" s="35"/>
    </row>
    <row r="22" spans="1:14" s="28" customFormat="1" x14ac:dyDescent="0.2">
      <c r="B22" s="28" t="s">
        <v>80</v>
      </c>
      <c r="C22" s="29"/>
      <c r="D22" s="88">
        <f>SUM(D24:D26)</f>
        <v>65142305</v>
      </c>
      <c r="E22" s="294">
        <v>-1.0200000000000001E-3</v>
      </c>
      <c r="F22" s="294">
        <f>'Summary of Rates'!$E$32</f>
        <v>-1.6500000000000004E-3</v>
      </c>
      <c r="G22" s="35">
        <f>ROUND(E22*D22,2)</f>
        <v>-66445.149999999994</v>
      </c>
      <c r="H22" s="35">
        <f t="shared" si="7"/>
        <v>-107484.8</v>
      </c>
      <c r="I22" s="35">
        <f t="shared" si="8"/>
        <v>-41039.650000000009</v>
      </c>
      <c r="J22" s="367">
        <f t="shared" si="9"/>
        <v>0.61764703669116572</v>
      </c>
      <c r="L22" s="35"/>
      <c r="M22" s="35"/>
      <c r="N22" s="35"/>
    </row>
    <row r="23" spans="1:14" s="28" customFormat="1" x14ac:dyDescent="0.2">
      <c r="B23" s="28" t="s">
        <v>84</v>
      </c>
      <c r="C23" s="29"/>
      <c r="D23" s="70"/>
      <c r="E23" s="361"/>
      <c r="F23" s="361"/>
      <c r="G23" s="35"/>
      <c r="H23" s="35"/>
      <c r="I23" s="35"/>
      <c r="J23" s="367"/>
      <c r="L23" s="35"/>
      <c r="M23" s="35"/>
      <c r="N23" s="35"/>
    </row>
    <row r="24" spans="1:14" s="28" customFormat="1" x14ac:dyDescent="0.2">
      <c r="B24" s="28" t="s">
        <v>313</v>
      </c>
      <c r="C24" s="29"/>
      <c r="D24" s="108">
        <v>12726093.091066709</v>
      </c>
      <c r="E24" s="361">
        <v>0</v>
      </c>
      <c r="F24" s="294">
        <f>'Summary of Rates'!$E$28</f>
        <v>0</v>
      </c>
      <c r="G24" s="35">
        <f>ROUND(E24*D24,2)</f>
        <v>0</v>
      </c>
      <c r="H24" s="35">
        <f t="shared" ref="H24:H26" si="10">ROUND(F24*D24,2)</f>
        <v>0</v>
      </c>
      <c r="I24" s="35">
        <f t="shared" ref="I24:I26" si="11">H24-G24</f>
        <v>0</v>
      </c>
      <c r="J24" s="367"/>
      <c r="L24" s="35"/>
      <c r="M24" s="35"/>
      <c r="N24" s="35"/>
    </row>
    <row r="25" spans="1:14" s="28" customFormat="1" x14ac:dyDescent="0.2">
      <c r="B25" s="28" t="s">
        <v>113</v>
      </c>
      <c r="C25" s="29"/>
      <c r="D25" s="108">
        <v>28622364.590468787</v>
      </c>
      <c r="E25" s="294">
        <v>-1.4020000000000005E-2</v>
      </c>
      <c r="F25" s="294">
        <f>'Summary of Rates'!$E$29</f>
        <v>-2.3690000000000017E-2</v>
      </c>
      <c r="G25" s="35">
        <f>ROUND(E25*D25,2)</f>
        <v>-401285.55</v>
      </c>
      <c r="H25" s="35">
        <f t="shared" si="10"/>
        <v>-678063.82</v>
      </c>
      <c r="I25" s="35">
        <f t="shared" si="11"/>
        <v>-276778.26999999996</v>
      </c>
      <c r="J25" s="367">
        <f t="shared" si="9"/>
        <v>0.68972897229915198</v>
      </c>
      <c r="L25" s="35"/>
      <c r="M25" s="35"/>
      <c r="N25" s="35"/>
    </row>
    <row r="26" spans="1:14" s="28" customFormat="1" x14ac:dyDescent="0.2">
      <c r="B26" s="28" t="s">
        <v>114</v>
      </c>
      <c r="C26" s="29"/>
      <c r="D26" s="108">
        <v>23793847.318464499</v>
      </c>
      <c r="E26" s="294">
        <v>-1.1279999999999998E-2</v>
      </c>
      <c r="F26" s="294">
        <f>'Summary of Rates'!$E$30</f>
        <v>-2.0889999999999992E-2</v>
      </c>
      <c r="G26" s="31">
        <f>ROUND(E26*D26,2)</f>
        <v>-268394.59999999998</v>
      </c>
      <c r="H26" s="35">
        <f t="shared" si="10"/>
        <v>-497053.47</v>
      </c>
      <c r="I26" s="35">
        <f t="shared" si="11"/>
        <v>-228658.87</v>
      </c>
      <c r="J26" s="367">
        <f t="shared" si="9"/>
        <v>0.85195033730186831</v>
      </c>
      <c r="L26" s="35"/>
      <c r="M26" s="35"/>
      <c r="N26" s="35"/>
    </row>
    <row r="27" spans="1:14" s="28" customFormat="1" x14ac:dyDescent="0.2">
      <c r="B27" s="28" t="s">
        <v>60</v>
      </c>
      <c r="C27" s="29"/>
      <c r="D27" s="70"/>
      <c r="E27" s="361"/>
      <c r="F27" s="361"/>
      <c r="G27" s="297">
        <f>SUM(G21:G26)</f>
        <v>-1305037.02</v>
      </c>
      <c r="H27" s="297">
        <f t="shared" ref="H27:I27" si="12">SUM(H21:H26)</f>
        <v>-2157850.8899999997</v>
      </c>
      <c r="I27" s="297">
        <f t="shared" si="12"/>
        <v>-852813.87</v>
      </c>
      <c r="J27" s="368">
        <f t="shared" si="9"/>
        <v>0.65347868062777248</v>
      </c>
      <c r="L27" s="35"/>
      <c r="M27" s="35"/>
      <c r="N27" s="35"/>
    </row>
    <row r="28" spans="1:14" s="28" customFormat="1" x14ac:dyDescent="0.2">
      <c r="C28" s="29"/>
      <c r="D28" s="113"/>
      <c r="E28" s="361"/>
      <c r="F28" s="361"/>
      <c r="G28" s="35"/>
      <c r="H28" s="35"/>
      <c r="I28" s="35"/>
      <c r="L28" s="35"/>
      <c r="M28" s="35"/>
      <c r="N28" s="35"/>
    </row>
    <row r="29" spans="1:14" s="28" customFormat="1" x14ac:dyDescent="0.2">
      <c r="A29" s="28" t="s">
        <v>115</v>
      </c>
      <c r="C29" s="29" t="s">
        <v>63</v>
      </c>
      <c r="D29" s="70"/>
      <c r="E29" s="361"/>
      <c r="F29" s="361"/>
      <c r="G29" s="35"/>
      <c r="H29" s="35"/>
      <c r="I29" s="35"/>
      <c r="L29" s="35"/>
      <c r="M29" s="35"/>
      <c r="N29" s="35"/>
    </row>
    <row r="30" spans="1:14" s="28" customFormat="1" x14ac:dyDescent="0.2">
      <c r="B30" s="28" t="s">
        <v>83</v>
      </c>
      <c r="C30" s="29"/>
      <c r="D30" s="108">
        <v>1069452</v>
      </c>
      <c r="E30" s="369">
        <v>-0.12999999999999989</v>
      </c>
      <c r="F30" s="369">
        <f>'Summary of Rates'!$E$35</f>
        <v>-0.20000000000000018</v>
      </c>
      <c r="G30" s="35">
        <f>ROUND(E30*D30,2)</f>
        <v>-139028.76</v>
      </c>
      <c r="H30" s="35">
        <f t="shared" ref="H30" si="13">ROUND(F30*D30,2)</f>
        <v>-213890.4</v>
      </c>
      <c r="I30" s="35">
        <f t="shared" ref="I30" si="14">H30-G30</f>
        <v>-74861.639999999985</v>
      </c>
      <c r="J30" s="367">
        <f t="shared" ref="J30" si="15">I30/G30</f>
        <v>0.53846153846153832</v>
      </c>
      <c r="L30" s="35"/>
      <c r="M30" s="35"/>
      <c r="N30" s="35"/>
    </row>
    <row r="31" spans="1:14" s="28" customFormat="1" x14ac:dyDescent="0.2">
      <c r="B31" s="28" t="s">
        <v>84</v>
      </c>
      <c r="C31" s="29"/>
      <c r="D31" s="70"/>
      <c r="E31" s="361"/>
      <c r="F31" s="370"/>
      <c r="G31" s="35"/>
      <c r="H31" s="35"/>
      <c r="I31" s="35"/>
      <c r="L31" s="35"/>
      <c r="M31" s="35"/>
      <c r="N31" s="35"/>
    </row>
    <row r="32" spans="1:14" s="28" customFormat="1" x14ac:dyDescent="0.2">
      <c r="B32" s="28" t="s">
        <v>313</v>
      </c>
      <c r="C32" s="29"/>
      <c r="D32" s="108">
        <v>1300821.8180177945</v>
      </c>
      <c r="E32" s="361">
        <v>0</v>
      </c>
      <c r="F32" s="294">
        <f>'Summary of Rates'!E38</f>
        <v>0</v>
      </c>
      <c r="G32" s="35">
        <f>ROUND(E32*D32,2)</f>
        <v>0</v>
      </c>
      <c r="H32" s="35">
        <f t="shared" ref="H32:H34" si="16">ROUND(F32*D32,2)</f>
        <v>0</v>
      </c>
      <c r="I32" s="35">
        <f t="shared" ref="I32:I34" si="17">H32-G32</f>
        <v>0</v>
      </c>
      <c r="J32" s="367"/>
      <c r="L32" s="35"/>
      <c r="M32" s="35"/>
      <c r="N32" s="35"/>
    </row>
    <row r="33" spans="1:14" s="28" customFormat="1" x14ac:dyDescent="0.2">
      <c r="B33" s="28" t="s">
        <v>113</v>
      </c>
      <c r="C33" s="29"/>
      <c r="D33" s="108">
        <v>4801323.8167112516</v>
      </c>
      <c r="E33" s="294">
        <v>-1.4020000000000005E-2</v>
      </c>
      <c r="F33" s="294">
        <f>'Summary of Rates'!E39</f>
        <v>-2.3690000000000017E-2</v>
      </c>
      <c r="G33" s="35">
        <f>ROUND(E33*D33,2)</f>
        <v>-67314.559999999998</v>
      </c>
      <c r="H33" s="35">
        <f t="shared" si="16"/>
        <v>-113743.36</v>
      </c>
      <c r="I33" s="35">
        <f t="shared" si="17"/>
        <v>-46428.800000000003</v>
      </c>
      <c r="J33" s="367">
        <f t="shared" ref="J33:J35" si="18">I33/G33</f>
        <v>0.68972893828615989</v>
      </c>
      <c r="L33" s="35"/>
      <c r="M33" s="35"/>
      <c r="N33" s="35"/>
    </row>
    <row r="34" spans="1:14" s="28" customFormat="1" x14ac:dyDescent="0.2">
      <c r="B34" s="28" t="s">
        <v>114</v>
      </c>
      <c r="C34" s="29"/>
      <c r="D34" s="108">
        <v>17885859.36527095</v>
      </c>
      <c r="E34" s="294">
        <v>-1.1279999999999998E-2</v>
      </c>
      <c r="F34" s="294">
        <f>'Summary of Rates'!E40</f>
        <v>-2.0889999999999992E-2</v>
      </c>
      <c r="G34" s="31">
        <f>ROUND(E34*D34,2)</f>
        <v>-201752.49</v>
      </c>
      <c r="H34" s="35">
        <f t="shared" si="16"/>
        <v>-373635.6</v>
      </c>
      <c r="I34" s="35">
        <f t="shared" si="17"/>
        <v>-171883.11</v>
      </c>
      <c r="J34" s="367">
        <f t="shared" si="18"/>
        <v>0.85195037741541624</v>
      </c>
      <c r="L34" s="35"/>
      <c r="M34" s="35"/>
      <c r="N34" s="35"/>
    </row>
    <row r="35" spans="1:14" s="28" customFormat="1" x14ac:dyDescent="0.2">
      <c r="B35" s="28" t="s">
        <v>60</v>
      </c>
      <c r="C35" s="29"/>
      <c r="D35" s="70"/>
      <c r="E35" s="361"/>
      <c r="F35" s="361"/>
      <c r="G35" s="297">
        <f>SUM(G30:G34)</f>
        <v>-408095.81</v>
      </c>
      <c r="H35" s="297">
        <f>SUM(H30:H34)</f>
        <v>-701269.36</v>
      </c>
      <c r="I35" s="297">
        <f>SUM(I30:I34)</f>
        <v>-293173.55</v>
      </c>
      <c r="J35" s="368">
        <f t="shared" si="18"/>
        <v>0.71839392323091966</v>
      </c>
      <c r="L35" s="35"/>
      <c r="M35" s="35"/>
      <c r="N35" s="35"/>
    </row>
    <row r="36" spans="1:14" s="28" customFormat="1" x14ac:dyDescent="0.2">
      <c r="C36" s="29"/>
      <c r="D36" s="113"/>
      <c r="E36" s="361"/>
      <c r="F36" s="361"/>
      <c r="G36" s="35"/>
      <c r="H36" s="35"/>
      <c r="I36" s="35"/>
      <c r="L36" s="35"/>
      <c r="M36" s="35"/>
      <c r="N36" s="35"/>
    </row>
    <row r="37" spans="1:14" s="28" customFormat="1" x14ac:dyDescent="0.2">
      <c r="A37" s="28" t="s">
        <v>64</v>
      </c>
      <c r="C37" s="29">
        <v>86</v>
      </c>
      <c r="D37" s="113"/>
      <c r="E37" s="361"/>
      <c r="F37" s="361"/>
      <c r="G37" s="35"/>
      <c r="H37" s="35"/>
      <c r="I37" s="35"/>
      <c r="L37" s="35"/>
      <c r="M37" s="35"/>
      <c r="N37" s="35"/>
    </row>
    <row r="38" spans="1:14" s="28" customFormat="1" x14ac:dyDescent="0.2">
      <c r="B38" s="28" t="s">
        <v>83</v>
      </c>
      <c r="C38" s="29"/>
      <c r="D38" s="108">
        <v>34668</v>
      </c>
      <c r="E38" s="369">
        <v>-0.14000000000000012</v>
      </c>
      <c r="F38" s="369">
        <f>'Summary of Rates'!$E$43</f>
        <v>-0.20000000000000018</v>
      </c>
      <c r="G38" s="35">
        <f>ROUND(E38*D38,2)</f>
        <v>-4853.5200000000004</v>
      </c>
      <c r="H38" s="35">
        <f t="shared" ref="H38:H39" si="19">ROUND(F38*D38,2)</f>
        <v>-6933.6</v>
      </c>
      <c r="I38" s="35">
        <f t="shared" ref="I38:I39" si="20">H38-G38</f>
        <v>-2080.08</v>
      </c>
      <c r="J38" s="367">
        <f t="shared" ref="J38:J39" si="21">I38/G38</f>
        <v>0.42857142857142849</v>
      </c>
      <c r="L38" s="35"/>
      <c r="M38" s="35"/>
      <c r="N38" s="35"/>
    </row>
    <row r="39" spans="1:14" s="28" customFormat="1" x14ac:dyDescent="0.2">
      <c r="B39" s="28" t="s">
        <v>80</v>
      </c>
      <c r="C39" s="29"/>
      <c r="D39" s="88">
        <f>SUM(D41:D42)</f>
        <v>5293627</v>
      </c>
      <c r="E39" s="294">
        <v>-1.2499999999999994E-3</v>
      </c>
      <c r="F39" s="294">
        <f>'Summary of Rates'!$E$49</f>
        <v>-1.7999999999999995E-3</v>
      </c>
      <c r="G39" s="35">
        <f>ROUND(E39*D39,2)</f>
        <v>-6617.03</v>
      </c>
      <c r="H39" s="35">
        <f t="shared" si="19"/>
        <v>-9528.5300000000007</v>
      </c>
      <c r="I39" s="35">
        <f t="shared" si="20"/>
        <v>-2911.5000000000009</v>
      </c>
      <c r="J39" s="367">
        <f t="shared" si="21"/>
        <v>0.4400010276513785</v>
      </c>
      <c r="L39" s="35"/>
      <c r="M39" s="35"/>
      <c r="N39" s="35"/>
    </row>
    <row r="40" spans="1:14" s="28" customFormat="1" x14ac:dyDescent="0.2">
      <c r="B40" s="28" t="s">
        <v>84</v>
      </c>
      <c r="C40" s="29"/>
      <c r="D40" s="113"/>
      <c r="E40" s="361"/>
      <c r="F40" s="370"/>
      <c r="G40" s="35"/>
      <c r="H40" s="35"/>
      <c r="I40" s="35"/>
      <c r="L40" s="35"/>
      <c r="M40" s="35"/>
      <c r="N40" s="35"/>
    </row>
    <row r="41" spans="1:14" s="28" customFormat="1" x14ac:dyDescent="0.2">
      <c r="B41" s="28" t="s">
        <v>87</v>
      </c>
      <c r="C41" s="29"/>
      <c r="D41" s="108">
        <v>975602.85466767021</v>
      </c>
      <c r="E41" s="294">
        <v>-1.8730000000000024E-2</v>
      </c>
      <c r="F41" s="294">
        <f>'Summary of Rates'!E46</f>
        <v>-3.0180000000000012E-2</v>
      </c>
      <c r="G41" s="35">
        <f>ROUND(E41*D41,2)</f>
        <v>-18273.04</v>
      </c>
      <c r="H41" s="35">
        <f t="shared" ref="H41:H42" si="22">ROUND(F41*D41,2)</f>
        <v>-29443.69</v>
      </c>
      <c r="I41" s="35">
        <f t="shared" ref="I41:I42" si="23">H41-G41</f>
        <v>-11170.649999999998</v>
      </c>
      <c r="J41" s="367">
        <f t="shared" ref="J41:J43" si="24">I41/G41</f>
        <v>0.61131864210881148</v>
      </c>
      <c r="L41" s="35"/>
      <c r="M41" s="35"/>
      <c r="N41" s="35"/>
    </row>
    <row r="42" spans="1:14" s="28" customFormat="1" x14ac:dyDescent="0.2">
      <c r="B42" s="28" t="s">
        <v>116</v>
      </c>
      <c r="C42" s="29"/>
      <c r="D42" s="108">
        <v>4318024.1453323299</v>
      </c>
      <c r="E42" s="294">
        <v>-1.3280000000000014E-2</v>
      </c>
      <c r="F42" s="294">
        <f>'Summary of Rates'!E47</f>
        <v>-2.1819999999999978E-2</v>
      </c>
      <c r="G42" s="31">
        <f>ROUND(E42*D42,2)</f>
        <v>-57343.360000000001</v>
      </c>
      <c r="H42" s="35">
        <f t="shared" si="22"/>
        <v>-94219.29</v>
      </c>
      <c r="I42" s="35">
        <f t="shared" si="23"/>
        <v>-36875.929999999993</v>
      </c>
      <c r="J42" s="367">
        <f t="shared" si="24"/>
        <v>0.64307236269377999</v>
      </c>
      <c r="L42" s="35"/>
      <c r="M42" s="35"/>
      <c r="N42" s="35"/>
    </row>
    <row r="43" spans="1:14" s="28" customFormat="1" x14ac:dyDescent="0.2">
      <c r="B43" s="28" t="s">
        <v>60</v>
      </c>
      <c r="C43" s="29"/>
      <c r="D43" s="70"/>
      <c r="E43" s="361"/>
      <c r="F43" s="361"/>
      <c r="G43" s="297">
        <f>SUM(G38:G42)</f>
        <v>-87086.95</v>
      </c>
      <c r="H43" s="297">
        <f t="shared" ref="H43:I43" si="25">SUM(H38:H42)</f>
        <v>-140125.10999999999</v>
      </c>
      <c r="I43" s="297">
        <f t="shared" si="25"/>
        <v>-53038.159999999989</v>
      </c>
      <c r="J43" s="368">
        <f t="shared" si="24"/>
        <v>0.60902534765541783</v>
      </c>
      <c r="L43" s="35"/>
      <c r="M43" s="35"/>
      <c r="N43" s="35"/>
    </row>
    <row r="44" spans="1:14" s="28" customFormat="1" x14ac:dyDescent="0.2">
      <c r="C44" s="29"/>
      <c r="D44" s="70"/>
      <c r="E44" s="361"/>
      <c r="F44" s="361"/>
      <c r="G44" s="35"/>
      <c r="H44" s="35"/>
      <c r="I44" s="35"/>
      <c r="L44" s="35"/>
      <c r="M44" s="35"/>
      <c r="N44" s="35"/>
    </row>
    <row r="45" spans="1:14" s="28" customFormat="1" x14ac:dyDescent="0.2">
      <c r="A45" s="28" t="s">
        <v>117</v>
      </c>
      <c r="C45" s="29" t="s">
        <v>66</v>
      </c>
      <c r="D45" s="113"/>
      <c r="E45" s="361"/>
      <c r="F45" s="361"/>
      <c r="G45" s="35"/>
      <c r="H45" s="35"/>
      <c r="I45" s="35"/>
      <c r="L45" s="35"/>
      <c r="M45" s="35"/>
      <c r="N45" s="35"/>
    </row>
    <row r="46" spans="1:14" s="28" customFormat="1" x14ac:dyDescent="0.2">
      <c r="B46" s="28" t="s">
        <v>83</v>
      </c>
      <c r="C46" s="29"/>
      <c r="D46" s="108">
        <v>19368</v>
      </c>
      <c r="E46" s="369">
        <v>-0.14000000000000012</v>
      </c>
      <c r="F46" s="369">
        <f>'Summary of Rates'!$E$52</f>
        <v>-0.20000000000000018</v>
      </c>
      <c r="G46" s="35">
        <f>ROUND(E46*D46,2)</f>
        <v>-2711.52</v>
      </c>
      <c r="H46" s="35">
        <f>ROUND(F46*D46,2)</f>
        <v>-3873.6</v>
      </c>
      <c r="I46" s="35">
        <f>H46-G46</f>
        <v>-1162.08</v>
      </c>
      <c r="J46" s="367">
        <f t="shared" ref="J46" si="26">I46/G46</f>
        <v>0.42857142857142855</v>
      </c>
      <c r="L46" s="35"/>
      <c r="M46" s="35"/>
      <c r="N46" s="35"/>
    </row>
    <row r="47" spans="1:14" s="28" customFormat="1" x14ac:dyDescent="0.2">
      <c r="B47" s="28" t="s">
        <v>84</v>
      </c>
      <c r="C47" s="29"/>
      <c r="D47" s="113"/>
      <c r="E47" s="361"/>
      <c r="F47" s="370"/>
      <c r="G47" s="35"/>
      <c r="H47" s="35"/>
      <c r="I47" s="35"/>
      <c r="L47" s="35"/>
      <c r="M47" s="35"/>
      <c r="N47" s="35"/>
    </row>
    <row r="48" spans="1:14" s="28" customFormat="1" x14ac:dyDescent="0.2">
      <c r="B48" s="28" t="s">
        <v>87</v>
      </c>
      <c r="C48" s="29"/>
      <c r="D48" s="108">
        <v>128314.51112206237</v>
      </c>
      <c r="E48" s="294">
        <v>-1.8730000000000024E-2</v>
      </c>
      <c r="F48" s="294">
        <f>'Summary of Rates'!E55</f>
        <v>-3.0180000000000012E-2</v>
      </c>
      <c r="G48" s="35">
        <f>ROUND(E48*D48,2)</f>
        <v>-2403.33</v>
      </c>
      <c r="H48" s="35">
        <f t="shared" ref="H48:H49" si="27">ROUND(F48*D48,2)</f>
        <v>-3872.53</v>
      </c>
      <c r="I48" s="35">
        <f t="shared" ref="I48:I49" si="28">H48-G48</f>
        <v>-1469.2000000000003</v>
      </c>
      <c r="J48" s="367">
        <f t="shared" ref="J48:J50" si="29">I48/G48</f>
        <v>0.61131846230022524</v>
      </c>
      <c r="L48" s="35"/>
      <c r="M48" s="35"/>
      <c r="N48" s="35"/>
    </row>
    <row r="49" spans="1:14" s="28" customFormat="1" x14ac:dyDescent="0.2">
      <c r="B49" s="28" t="s">
        <v>116</v>
      </c>
      <c r="C49" s="29"/>
      <c r="D49" s="108">
        <v>1249406.4888779377</v>
      </c>
      <c r="E49" s="294">
        <v>-1.3280000000000014E-2</v>
      </c>
      <c r="F49" s="294">
        <f>'Summary of Rates'!E56</f>
        <v>-2.1819999999999978E-2</v>
      </c>
      <c r="G49" s="31">
        <f>ROUND(E49*D49,2)</f>
        <v>-16592.12</v>
      </c>
      <c r="H49" s="35">
        <f t="shared" si="27"/>
        <v>-27262.05</v>
      </c>
      <c r="I49" s="35">
        <f t="shared" si="28"/>
        <v>-10669.93</v>
      </c>
      <c r="J49" s="367">
        <f t="shared" si="29"/>
        <v>0.64307213303664634</v>
      </c>
      <c r="L49" s="35"/>
      <c r="M49" s="35"/>
      <c r="N49" s="35"/>
    </row>
    <row r="50" spans="1:14" s="28" customFormat="1" x14ac:dyDescent="0.2">
      <c r="B50" s="28" t="s">
        <v>60</v>
      </c>
      <c r="C50" s="29"/>
      <c r="D50" s="108"/>
      <c r="E50" s="361"/>
      <c r="F50" s="294"/>
      <c r="G50" s="297">
        <f>SUM(G46:G49)</f>
        <v>-21706.97</v>
      </c>
      <c r="H50" s="297">
        <f t="shared" ref="H50:I50" si="30">SUM(H46:H49)</f>
        <v>-35008.18</v>
      </c>
      <c r="I50" s="297">
        <f t="shared" si="30"/>
        <v>-13301.210000000001</v>
      </c>
      <c r="J50" s="368">
        <f t="shared" si="29"/>
        <v>0.61276216809623818</v>
      </c>
      <c r="L50" s="35"/>
      <c r="M50" s="35"/>
      <c r="N50" s="35"/>
    </row>
    <row r="51" spans="1:14" s="28" customFormat="1" x14ac:dyDescent="0.2">
      <c r="C51" s="29"/>
      <c r="D51" s="108"/>
      <c r="E51" s="149"/>
      <c r="F51" s="294"/>
      <c r="G51" s="35"/>
      <c r="H51" s="35"/>
      <c r="I51" s="35"/>
      <c r="L51" s="35"/>
      <c r="M51" s="35"/>
      <c r="N51" s="35"/>
    </row>
    <row r="52" spans="1:14" s="28" customFormat="1" x14ac:dyDescent="0.2">
      <c r="A52" s="28" t="s">
        <v>60</v>
      </c>
      <c r="E52" s="149"/>
      <c r="F52" s="294"/>
      <c r="G52" s="297">
        <f>G10+G15+G18+G27+G35+G43+G50</f>
        <v>11830483.76</v>
      </c>
      <c r="H52" s="297">
        <f t="shared" ref="H52:I52" si="31">H10+H15+H18+H27+H35+H43+H50</f>
        <v>-4575298.63</v>
      </c>
      <c r="I52" s="297">
        <f t="shared" si="31"/>
        <v>-16405782.390000002</v>
      </c>
      <c r="J52" s="368">
        <f t="shared" ref="J52" si="32">I52/G52</f>
        <v>-1.3867380846647646</v>
      </c>
      <c r="L52" s="35"/>
      <c r="M52" s="35"/>
      <c r="N52" s="35"/>
    </row>
    <row r="53" spans="1:14" s="28" customFormat="1" x14ac:dyDescent="0.2">
      <c r="B53" s="10" t="s">
        <v>188</v>
      </c>
      <c r="D53" s="180">
        <f>SUM(D10,D13,D18,D24:D26,D32:D34,D41:D42,D48:D49)</f>
        <v>926024450.00000012</v>
      </c>
      <c r="F53" s="59"/>
      <c r="N53" s="35"/>
    </row>
    <row r="54" spans="1:14" s="28" customFormat="1" x14ac:dyDescent="0.2">
      <c r="A54" s="138"/>
      <c r="B54" s="10" t="s">
        <v>311</v>
      </c>
      <c r="D54" s="180">
        <f>SUM(D21,D30,D38,D46)</f>
        <v>5499732</v>
      </c>
      <c r="F54" s="59"/>
      <c r="N54" s="35"/>
    </row>
    <row r="55" spans="1:14" s="28" customFormat="1" x14ac:dyDescent="0.2">
      <c r="A55" s="138"/>
      <c r="B55" s="139"/>
      <c r="C55" s="139"/>
      <c r="D55" s="139"/>
      <c r="E55" s="139"/>
      <c r="F55" s="371"/>
      <c r="G55" s="372"/>
      <c r="H55" s="372"/>
      <c r="I55" s="139"/>
      <c r="N55" s="35"/>
    </row>
    <row r="56" spans="1:14" s="28" customFormat="1" x14ac:dyDescent="0.2">
      <c r="F56" s="59"/>
      <c r="N56" s="35"/>
    </row>
    <row r="57" spans="1:14" s="28" customFormat="1" x14ac:dyDescent="0.2">
      <c r="F57" s="59"/>
      <c r="N57" s="35"/>
    </row>
    <row r="58" spans="1:14" s="28" customFormat="1" x14ac:dyDescent="0.2">
      <c r="F58" s="59"/>
      <c r="N58" s="35"/>
    </row>
    <row r="59" spans="1:14" s="28" customFormat="1" x14ac:dyDescent="0.2">
      <c r="F59" s="59"/>
      <c r="N59" s="35"/>
    </row>
    <row r="60" spans="1:14" s="28" customFormat="1" x14ac:dyDescent="0.2">
      <c r="F60" s="59"/>
      <c r="N60" s="35"/>
    </row>
    <row r="61" spans="1:14" s="28" customFormat="1" x14ac:dyDescent="0.2">
      <c r="F61" s="59"/>
      <c r="N61" s="35"/>
    </row>
    <row r="62" spans="1:14" s="28" customFormat="1" x14ac:dyDescent="0.2">
      <c r="F62" s="59"/>
      <c r="N62" s="35"/>
    </row>
    <row r="63" spans="1:14" s="28" customFormat="1" x14ac:dyDescent="0.2">
      <c r="F63" s="59"/>
      <c r="N63" s="35"/>
    </row>
    <row r="64" spans="1:14" s="28" customFormat="1" x14ac:dyDescent="0.2">
      <c r="F64" s="59"/>
      <c r="N64" s="35"/>
    </row>
    <row r="65" spans="6:14" s="28" customFormat="1" x14ac:dyDescent="0.2">
      <c r="F65" s="59"/>
      <c r="N65" s="35"/>
    </row>
    <row r="66" spans="6:14" s="28" customFormat="1" x14ac:dyDescent="0.2">
      <c r="F66" s="59"/>
      <c r="N66" s="35"/>
    </row>
    <row r="67" spans="6:14" s="28" customFormat="1" x14ac:dyDescent="0.2">
      <c r="F67" s="59"/>
      <c r="N67" s="35"/>
    </row>
    <row r="68" spans="6:14" s="28" customFormat="1" x14ac:dyDescent="0.2">
      <c r="F68" s="59"/>
      <c r="N68" s="35"/>
    </row>
    <row r="69" spans="6:14" s="28" customFormat="1" x14ac:dyDescent="0.2">
      <c r="F69" s="59"/>
      <c r="N69" s="35"/>
    </row>
    <row r="70" spans="6:14" s="28" customFormat="1" x14ac:dyDescent="0.2">
      <c r="F70" s="59"/>
      <c r="N70" s="35"/>
    </row>
    <row r="71" spans="6:14" s="28" customFormat="1" x14ac:dyDescent="0.2">
      <c r="F71" s="59"/>
      <c r="N71" s="35"/>
    </row>
    <row r="72" spans="6:14" s="28" customFormat="1" x14ac:dyDescent="0.2">
      <c r="F72" s="59"/>
      <c r="N72" s="35"/>
    </row>
    <row r="73" spans="6:14" s="28" customFormat="1" x14ac:dyDescent="0.2">
      <c r="F73" s="59"/>
      <c r="N73" s="35"/>
    </row>
    <row r="74" spans="6:14" s="28" customFormat="1" x14ac:dyDescent="0.2">
      <c r="F74" s="59"/>
      <c r="N74" s="35"/>
    </row>
    <row r="75" spans="6:14" s="28" customFormat="1" x14ac:dyDescent="0.2">
      <c r="F75" s="59"/>
      <c r="N75" s="35"/>
    </row>
    <row r="76" spans="6:14" s="28" customFormat="1" x14ac:dyDescent="0.2">
      <c r="F76" s="59"/>
      <c r="N76" s="35"/>
    </row>
    <row r="77" spans="6:14" s="28" customFormat="1" x14ac:dyDescent="0.2">
      <c r="F77" s="59"/>
      <c r="N77" s="35"/>
    </row>
    <row r="78" spans="6:14" s="28" customFormat="1" x14ac:dyDescent="0.2">
      <c r="F78" s="59"/>
      <c r="N78" s="35"/>
    </row>
    <row r="79" spans="6:14" s="28" customFormat="1" x14ac:dyDescent="0.2">
      <c r="F79" s="59"/>
      <c r="N79" s="35"/>
    </row>
    <row r="80" spans="6:14" s="28" customFormat="1" x14ac:dyDescent="0.2">
      <c r="F80" s="59"/>
      <c r="N80" s="35"/>
    </row>
    <row r="81" spans="6:14" s="28" customFormat="1" x14ac:dyDescent="0.2">
      <c r="F81" s="59"/>
      <c r="N81" s="35"/>
    </row>
    <row r="82" spans="6:14" s="28" customFormat="1" x14ac:dyDescent="0.2">
      <c r="F82" s="59"/>
      <c r="N82" s="35"/>
    </row>
    <row r="83" spans="6:14" s="28" customFormat="1" x14ac:dyDescent="0.2">
      <c r="N83" s="35"/>
    </row>
    <row r="84" spans="6:14" s="28" customFormat="1" x14ac:dyDescent="0.2">
      <c r="N84" s="35"/>
    </row>
    <row r="85" spans="6:14" s="28" customFormat="1" x14ac:dyDescent="0.2">
      <c r="N85" s="35"/>
    </row>
    <row r="86" spans="6:14" s="28" customFormat="1" x14ac:dyDescent="0.2">
      <c r="N86" s="35"/>
    </row>
    <row r="87" spans="6:14" s="28" customFormat="1" x14ac:dyDescent="0.2">
      <c r="N87" s="35"/>
    </row>
    <row r="88" spans="6:14" s="28" customFormat="1" x14ac:dyDescent="0.2">
      <c r="N88" s="35"/>
    </row>
    <row r="89" spans="6:14" s="28" customFormat="1" x14ac:dyDescent="0.2">
      <c r="N89" s="35"/>
    </row>
    <row r="90" spans="6:14" s="28" customFormat="1" x14ac:dyDescent="0.2">
      <c r="N90" s="35"/>
    </row>
    <row r="91" spans="6:14" s="28" customFormat="1" x14ac:dyDescent="0.2">
      <c r="N91" s="35"/>
    </row>
    <row r="92" spans="6:14" s="28" customFormat="1" x14ac:dyDescent="0.2">
      <c r="N92" s="35"/>
    </row>
  </sheetData>
  <mergeCells count="4">
    <mergeCell ref="A1:J1"/>
    <mergeCell ref="A2:J2"/>
    <mergeCell ref="A3:J3"/>
    <mergeCell ref="A4:J4"/>
  </mergeCells>
  <printOptions horizontalCentered="1"/>
  <pageMargins left="0.7" right="0.7" top="0.5" bottom="0.5" header="0.3" footer="0.3"/>
  <pageSetup scale="87" orientation="landscape" blackAndWhite="1" r:id="rId1"/>
  <headerFooter>
    <oddFooter>&amp;L&amp;F
&amp;A&amp;C&amp;P&amp;R&amp;D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C000"/>
  </sheetPr>
  <dimension ref="A1"/>
  <sheetViews>
    <sheetView workbookViewId="0">
      <selection activeCell="C38" sqref="C38"/>
    </sheetView>
  </sheetViews>
  <sheetFormatPr defaultRowHeight="15" x14ac:dyDescent="0.25"/>
  <sheetData/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B70728C117F4A4FA7D5F1EF6956154D" ma:contentTypeVersion="16" ma:contentTypeDescription="" ma:contentTypeScope="" ma:versionID="5600aa601818205446ed305b087fa6d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2023-03-30T07:00:00+00:00</OpenedDate>
    <SignificantOrder xmlns="dc463f71-b30c-4ab2-9473-d307f9d35888">false</SignificantOrder>
    <Date1 xmlns="dc463f71-b30c-4ab2-9473-d307f9d35888">2023-03-30T07:00:00+00:00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230207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4FE2AC6-EE72-43E8-808E-A21F7642B6D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8B10A0AB-2C11-4B66-AD9F-45DF1EB0A4D9}"/>
</file>

<file path=customXml/itemProps3.xml><?xml version="1.0" encoding="utf-8"?>
<ds:datastoreItem xmlns:ds="http://schemas.openxmlformats.org/officeDocument/2006/customXml" ds:itemID="{989EB1FA-7768-43A1-A408-8849537D951C}"/>
</file>

<file path=customXml/itemProps4.xml><?xml version="1.0" encoding="utf-8"?>
<ds:datastoreItem xmlns:ds="http://schemas.openxmlformats.org/officeDocument/2006/customXml" ds:itemID="{4917ACE6-1B45-4D3A-A617-2C30C2BA0A25}"/>
</file>

<file path=customXml/itemProps5.xml><?xml version="1.0" encoding="utf-8"?>
<ds:datastoreItem xmlns:ds="http://schemas.openxmlformats.org/officeDocument/2006/customXml" ds:itemID="{BB92C93F-9C5F-4E87-858B-CABBD6E55E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5</vt:i4>
      </vt:variant>
    </vt:vector>
  </HeadingPairs>
  <TitlesOfParts>
    <vt:vector size="36" baseType="lpstr">
      <vt:lpstr>Delivery Rate Change Calc</vt:lpstr>
      <vt:lpstr>Summary of Rates</vt:lpstr>
      <vt:lpstr>RateDev (31,31T,41,41T,86,86T)</vt:lpstr>
      <vt:lpstr>Rate Test</vt:lpstr>
      <vt:lpstr>Rate Impacts--&gt;</vt:lpstr>
      <vt:lpstr>Rate Impacts Sch 142</vt:lpstr>
      <vt:lpstr>Typical Res Bill Sch 142</vt:lpstr>
      <vt:lpstr>Revenue Impacts Sch 142</vt:lpstr>
      <vt:lpstr>Balances -&gt;</vt:lpstr>
      <vt:lpstr>Deferral Balance</vt:lpstr>
      <vt:lpstr>Historic Account Balances</vt:lpstr>
      <vt:lpstr>Amort Estimate</vt:lpstr>
      <vt:lpstr>Work Papers--&gt;</vt:lpstr>
      <vt:lpstr>Sch23&amp;53 Deferral Calc</vt:lpstr>
      <vt:lpstr>Sch31&amp;31T Deferral Calc</vt:lpstr>
      <vt:lpstr>Sch 41&amp;86 Deferral Calc</vt:lpstr>
      <vt:lpstr>F2022 Forecast</vt:lpstr>
      <vt:lpstr>2022 Weather Adj</vt:lpstr>
      <vt:lpstr>2019 GRC PLR Filings--&gt;</vt:lpstr>
      <vt:lpstr>Exh. JAP-13 Page 3</vt:lpstr>
      <vt:lpstr>Exh. JAP-13 Page 4 (Proposed)</vt:lpstr>
      <vt:lpstr>2019 GRC Conversion Factor</vt:lpstr>
      <vt:lpstr>2022 GRC Filings--&gt;</vt:lpstr>
      <vt:lpstr>Exh. JDT-7 (Delivery Rev)</vt:lpstr>
      <vt:lpstr>Exh. JDT-7 (Allowed RPC)</vt:lpstr>
      <vt:lpstr>Exh. JDT-7 (Del Rev Rates)</vt:lpstr>
      <vt:lpstr>Exh. JDT-7 (Monthly Allow RPC)</vt:lpstr>
      <vt:lpstr>WP - Gas Blended Rate</vt:lpstr>
      <vt:lpstr>2022 GRC Conversion Factor</vt:lpstr>
      <vt:lpstr>Transfer to Amort -&gt;</vt:lpstr>
      <vt:lpstr>Gas Transfer to Amort</vt:lpstr>
      <vt:lpstr>'2022 Weather Adj'!Print_Area</vt:lpstr>
      <vt:lpstr>'F2022 Forecast'!Print_Area</vt:lpstr>
      <vt:lpstr>'Rate Impacts Sch 142'!Print_Area</vt:lpstr>
      <vt:lpstr>'Typical Res Bill Sch 142'!Print_Area</vt:lpstr>
      <vt:lpstr>'Revenue Impacts Sch 142'!Print_Titles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Schmidt;Kelima.Yakupova@pse.com</dc:creator>
  <cp:lastModifiedBy>Zakharova, Lena</cp:lastModifiedBy>
  <cp:lastPrinted>2022-03-30T23:50:51Z</cp:lastPrinted>
  <dcterms:created xsi:type="dcterms:W3CDTF">2018-03-12T16:56:24Z</dcterms:created>
  <dcterms:modified xsi:type="dcterms:W3CDTF">2023-03-16T15:23:04Z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0x0101006E56B4D1795A2E4DB2F0B01679ED314A00DB70728C117F4A4FA7D5F1EF6956154D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