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-360" yWindow="30" windowWidth="19725" windowHeight="8580" tabRatio="792"/>
  </bookViews>
  <sheets>
    <sheet name="Summary" sheetId="3" r:id="rId1"/>
  </sheets>
  <externalReferences>
    <externalReference r:id="rId2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Summary!$A$1:$D$212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B63" i="3" l="1"/>
  <c r="C63" i="3"/>
  <c r="D63" i="3"/>
  <c r="D194" i="3"/>
  <c r="D198" i="3"/>
  <c r="B102" i="3"/>
  <c r="C102" i="3"/>
  <c r="D102" i="3"/>
  <c r="B148" i="3"/>
  <c r="C148" i="3"/>
  <c r="D78" i="3"/>
  <c r="C198" i="3"/>
  <c r="B198" i="3"/>
  <c r="C194" i="3"/>
  <c r="B194" i="3"/>
  <c r="C78" i="3"/>
  <c r="B78" i="3"/>
  <c r="D88" i="3" l="1"/>
  <c r="B93" i="3"/>
  <c r="B204" i="3"/>
  <c r="B206" i="3" s="1"/>
  <c r="B208" i="3" s="1"/>
  <c r="B40" i="3"/>
  <c r="B34" i="3"/>
  <c r="C40" i="3"/>
  <c r="C34" i="3"/>
  <c r="D34" i="3"/>
  <c r="D26" i="3"/>
  <c r="B26" i="3"/>
  <c r="D171" i="3"/>
  <c r="C154" i="3"/>
  <c r="C156" i="3" s="1"/>
  <c r="D50" i="3"/>
  <c r="D52" i="3" s="1"/>
  <c r="D40" i="3"/>
  <c r="B50" i="3"/>
  <c r="B52" i="3" s="1"/>
  <c r="D74" i="3"/>
  <c r="B60" i="3"/>
  <c r="B88" i="3"/>
  <c r="B143" i="3"/>
  <c r="C204" i="3"/>
  <c r="C206" i="3" s="1"/>
  <c r="C208" i="3" s="1"/>
  <c r="C93" i="3"/>
  <c r="C50" i="3"/>
  <c r="C52" i="3" s="1"/>
  <c r="C60" i="3"/>
  <c r="C143" i="3"/>
  <c r="D60" i="3"/>
  <c r="C74" i="3"/>
  <c r="C88" i="3"/>
  <c r="D93" i="3"/>
  <c r="B188" i="3"/>
  <c r="B190" i="3" s="1"/>
  <c r="B74" i="3"/>
  <c r="C188" i="3"/>
  <c r="C190" i="3" s="1"/>
  <c r="D188" i="3"/>
  <c r="D190" i="3" s="1"/>
  <c r="D148" i="3"/>
  <c r="D143" i="3"/>
  <c r="D99" i="3"/>
  <c r="B171" i="3"/>
  <c r="C99" i="3" l="1"/>
  <c r="C104" i="3" s="1"/>
  <c r="C123" i="3"/>
  <c r="D42" i="3"/>
  <c r="B154" i="3"/>
  <c r="B156" i="3" s="1"/>
  <c r="B123" i="3"/>
  <c r="D123" i="3"/>
  <c r="B42" i="3"/>
  <c r="C26" i="3"/>
  <c r="B210" i="3"/>
  <c r="D154" i="3"/>
  <c r="D156" i="3" s="1"/>
  <c r="D204" i="3"/>
  <c r="D206" i="3" s="1"/>
  <c r="D208" i="3" s="1"/>
  <c r="D210" i="3" s="1"/>
  <c r="C171" i="3"/>
  <c r="C210" i="3"/>
  <c r="D104" i="3"/>
  <c r="B99" i="3" l="1"/>
  <c r="B104" i="3" s="1"/>
  <c r="B125" i="3" s="1"/>
  <c r="B212" i="3"/>
  <c r="C42" i="3"/>
  <c r="C125" i="3" s="1"/>
  <c r="C212" i="3"/>
  <c r="D212" i="3"/>
  <c r="D125" i="3"/>
  <c r="B213" i="3" l="1"/>
  <c r="C213" i="3"/>
  <c r="D213" i="3"/>
</calcChain>
</file>

<file path=xl/sharedStrings.xml><?xml version="1.0" encoding="utf-8"?>
<sst xmlns="http://schemas.openxmlformats.org/spreadsheetml/2006/main" count="178" uniqueCount="176">
  <si>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</si>
  <si>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</si>
  <si>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</si>
  <si>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</si>
  <si>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</si>
  <si>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</si>
  <si>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</si>
  <si>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</si>
  <si>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</si>
  <si>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</si>
  <si>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</si>
  <si>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</si>
  <si>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</si>
  <si>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</si>
  <si>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</si>
  <si>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</si>
  <si>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</si>
  <si>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</si>
  <si>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</si>
  <si>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</si>
  <si>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</si>
  <si>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</si>
  <si>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</si>
  <si>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</si>
  <si>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</si>
  <si>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</si>
  <si>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</si>
  <si>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</si>
  <si>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</si>
  <si>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</si>
  <si>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</si>
  <si>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</si>
  <si>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</si>
  <si>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</si>
  <si>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</si>
  <si>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</si>
  <si>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</si>
  <si>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</si>
  <si>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</si>
  <si>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</si>
  <si>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</si>
  <si>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</si>
  <si>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</si>
  <si>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</si>
  <si>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</si>
  <si>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</si>
  <si>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</si>
  <si>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</si>
  <si>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</si>
  <si>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</si>
  <si>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</si>
  <si>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</si>
  <si>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</si>
  <si>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</si>
  <si>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</si>
  <si>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</si>
  <si>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</si>
  <si>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</si>
  <si>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</si>
  <si>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</si>
  <si>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</si>
  <si>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</si>
  <si>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</si>
  <si>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</si>
  <si>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</si>
  <si>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</si>
  <si>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</si>
  <si>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</si>
  <si>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</si>
  <si>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</si>
  <si>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</si>
  <si>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</si>
  <si>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</si>
  <si>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</si>
  <si>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</si>
  <si>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</si>
  <si>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</si>
  <si>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</si>
  <si>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</si>
  <si>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</si>
  <si>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</si>
  <si>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</si>
  <si>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</si>
  <si>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</si>
  <si>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</si>
  <si>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</si>
  <si>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</si>
  <si>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</si>
  <si>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</si>
  <si>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</si>
  <si>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</si>
  <si>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</si>
  <si>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</si>
  <si>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</si>
  <si>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</si>
  <si>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</si>
  <si>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</si>
  <si>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</si>
  <si>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</si>
  <si>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</si>
  <si>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</si>
  <si>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</si>
  <si>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</si>
  <si>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</si>
  <si>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</si>
  <si>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</si>
  <si>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</si>
  <si>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</si>
  <si>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</si>
  <si>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</si>
  <si>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</si>
  <si>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</si>
  <si>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</si>
  <si>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</si>
  <si>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</si>
  <si>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</si>
  <si>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</si>
  <si>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</si>
  <si>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</si>
  <si>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</si>
  <si>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</si>
  <si>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</si>
  <si>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</si>
  <si>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</si>
  <si>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</si>
  <si>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</si>
  <si>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</si>
  <si>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</si>
  <si>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</si>
  <si>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</si>
  <si>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</si>
  <si>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</si>
  <si>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</si>
  <si>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</si>
  <si>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</si>
  <si>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</si>
  <si>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</si>
  <si>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</si>
  <si>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</si>
  <si>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</si>
  <si>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</si>
  <si>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</si>
  <si>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</si>
  <si>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</si>
  <si>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</si>
  <si>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</si>
  <si>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</si>
  <si>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</si>
  <si>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</si>
  <si>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</si>
  <si>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</si>
  <si>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</si>
  <si>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</si>
  <si>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</si>
  <si>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</si>
  <si>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</si>
  <si>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</si>
  <si>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</si>
  <si>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</si>
  <si>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</si>
  <si>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</si>
  <si>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</si>
  <si>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</si>
  <si>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</si>
  <si>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</si>
  <si>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</si>
  <si>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</si>
  <si>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</si>
  <si>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</si>
  <si>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</si>
  <si>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</si>
  <si>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PUGET SOUND ENERGY</t>
  </si>
  <si>
    <t>BALANCE SHEET</t>
  </si>
  <si>
    <t>117.1 Gas Stored - Base Gas</t>
  </si>
  <si>
    <t>215.1 Appropriated Retained Earnings Amort Reserve</t>
  </si>
  <si>
    <t>As of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</si>
</sst>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/>
    <xf numFmtId="164" fontId="3" fillId="0" borderId="0" xfId="0" applyNumberFormat="1" applyFont="1" applyAlignment="1">
      <alignment horizontal="left"/>
    </xf>
    <xf numFmtId="0" fontId="4" fillId="0" borderId="0" xfId="0" applyFont="1"/>
    <xf numFmtId="165" fontId="0" fillId="0" borderId="0" xfId="0" applyNumberFormat="1"/>
    <xf numFmtId="0" fontId="3" fillId="0" borderId="0" xfId="0" applyFont="1"/>
    <xf numFmtId="165" fontId="1" fillId="0" borderId="0" xfId="0" applyNumberFormat="1" applyFont="1"/>
    <xf numFmtId="165" fontId="1" fillId="0" borderId="2" xfId="0" applyNumberFormat="1" applyFont="1" applyBorder="1"/>
    <xf numFmtId="43" fontId="5" fillId="0" borderId="0" xfId="0" applyNumberFormat="1" applyFont="1"/>
    <xf numFmtId="43" fontId="1" fillId="0" borderId="0" xfId="0" applyNumberFormat="1" applyFont="1"/>
    <xf numFmtId="43" fontId="1" fillId="0" borderId="2" xfId="0" applyNumberFormat="1" applyFont="1" applyBorder="1"/>
    <xf numFmtId="166" fontId="1" fillId="0" borderId="3" xfId="0" applyNumberFormat="1" applyFont="1" applyBorder="1"/>
    <xf numFmtId="165" fontId="5" fillId="0" borderId="0" xfId="0" applyNumberFormat="1" applyFont="1"/>
    <xf numFmtId="166" fontId="1" fillId="0" borderId="0" xfId="0" applyNumberFormat="1" applyFont="1"/>
    <xf numFmtId="164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6" fillId="0" borderId="0" xfId="0" applyFont="1"/>
    <xf numFmtId="0" fontId="1" fillId="0" borderId="0" xfId="0" applyFont="1"/>
    <xf numFmtId="17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  <color rgb="FFFF99CC"/>
      <color rgb="FF82F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90" zoomScaleNormal="90" workbookViewId="0">
      <pane ySplit="6" topLeftCell="A187" activePane="bottomLeft" state="frozen"/>
      <selection pane="bottomLeft" activeCell="M216" sqref="M216"/>
    </sheetView>
  </sheetViews>
  <sheetFormatPr defaultRowHeight="15" x14ac:dyDescent="0.25"/>
  <cols>
    <col min="1" max="1" width="53" style="3" customWidth="1"/>
    <col min="2" max="4" width="21.7109375" style="5" customWidth="1"/>
    <col min="5" max="5" width="13.5703125" bestFit="1" customWidth="1"/>
  </cols>
  <sheetData>
    <row r="1" spans="1:5" ht="15.75" customHeight="1" x14ac:dyDescent="0.25"/>
    <row r="2" spans="1:5" ht="23.25" customHeight="1" x14ac:dyDescent="0.25">
      <c r="A2" s="18" t="s">
        <v>171</v>
      </c>
      <c r="B2" s="18"/>
      <c r="C2" s="18"/>
      <c r="D2" s="18"/>
    </row>
    <row r="3" spans="1:5" ht="15.75" customHeight="1" x14ac:dyDescent="0.25">
      <c r="A3" s="17" t="s">
        <v>172</v>
      </c>
      <c r="B3" s="17"/>
      <c r="C3" s="17"/>
      <c r="D3" s="17"/>
    </row>
    <row r="4" spans="1:5" ht="20.25" customHeight="1" x14ac:dyDescent="0.25">
      <c r="A4" s="17" t="s">
        <v>175</v>
      </c>
      <c r="B4" s="17"/>
      <c r="C4" s="17"/>
      <c r="D4" s="17"/>
    </row>
    <row r="5" spans="1:5" ht="4.5" customHeight="1" x14ac:dyDescent="0.25">
      <c r="A5" s="19"/>
      <c r="B5" s="20"/>
      <c r="C5" s="20"/>
      <c r="D5" s="20"/>
    </row>
    <row r="6" spans="1:5" x14ac:dyDescent="0.25">
      <c r="A6" s="1" t="s">
        <v>170</v>
      </c>
      <c r="B6" s="21">
        <v>45200</v>
      </c>
      <c r="C6" s="21">
        <v>45231</v>
      </c>
      <c r="D6" s="21">
        <v>45261</v>
      </c>
    </row>
    <row r="8" spans="1:5" x14ac:dyDescent="0.25">
      <c r="A8" s="2" t="s">
        <v>169</v>
      </c>
    </row>
    <row r="9" spans="1:5" x14ac:dyDescent="0.25">
      <c r="A9" s="2" t="s">
        <v>168</v>
      </c>
    </row>
    <row r="10" spans="1:5" x14ac:dyDescent="0.25">
      <c r="A10" s="2" t="s">
        <v>167</v>
      </c>
    </row>
    <row r="11" spans="1:5" x14ac:dyDescent="0.25">
      <c r="A11" s="2" t="s">
        <v>166</v>
      </c>
      <c r="B11" s="13">
        <v>11070627534.24</v>
      </c>
      <c r="C11" s="13">
        <v>11113858075.769999</v>
      </c>
      <c r="D11" s="13">
        <v>11102818744.279999</v>
      </c>
      <c r="E11" s="4"/>
    </row>
    <row r="12" spans="1:5" x14ac:dyDescent="0.25">
      <c r="A12" s="2" t="s">
        <v>165</v>
      </c>
      <c r="B12" s="6">
        <v>0</v>
      </c>
      <c r="C12" s="6">
        <v>0</v>
      </c>
      <c r="D12" s="6">
        <v>0</v>
      </c>
    </row>
    <row r="13" spans="1:5" x14ac:dyDescent="0.25">
      <c r="A13" s="2" t="s">
        <v>164</v>
      </c>
      <c r="B13" s="6">
        <v>38964007.009999998</v>
      </c>
      <c r="C13" s="6">
        <v>38964007.009999998</v>
      </c>
      <c r="D13" s="6">
        <v>49315000.979999997</v>
      </c>
    </row>
    <row r="14" spans="1:5" x14ac:dyDescent="0.25">
      <c r="A14" s="2" t="s">
        <v>163</v>
      </c>
      <c r="B14" s="6">
        <v>612127388.03999996</v>
      </c>
      <c r="C14" s="6">
        <v>621243115.32000005</v>
      </c>
      <c r="D14" s="6">
        <v>742689871.08000004</v>
      </c>
    </row>
    <row r="15" spans="1:5" x14ac:dyDescent="0.25">
      <c r="A15" s="2" t="s">
        <v>162</v>
      </c>
      <c r="B15" s="6">
        <v>826846935.70000005</v>
      </c>
      <c r="C15" s="6">
        <v>857029247.39999998</v>
      </c>
      <c r="D15" s="6">
        <v>1060266765.38</v>
      </c>
    </row>
    <row r="16" spans="1:5" x14ac:dyDescent="0.25">
      <c r="A16" s="2" t="s">
        <v>161</v>
      </c>
      <c r="B16" s="7">
        <v>282791674.87</v>
      </c>
      <c r="C16" s="7">
        <v>282791674.87</v>
      </c>
      <c r="D16" s="7">
        <v>282791674.87</v>
      </c>
    </row>
    <row r="17" spans="1:5" x14ac:dyDescent="0.25">
      <c r="A17" s="2" t="s">
        <v>160</v>
      </c>
      <c r="B17" s="6">
        <v>12831357539.860003</v>
      </c>
      <c r="C17" s="6">
        <v>12913886120.369999</v>
      </c>
      <c r="D17" s="6">
        <v>13237882056.589998</v>
      </c>
      <c r="E17" s="4"/>
    </row>
    <row r="18" spans="1:5" x14ac:dyDescent="0.25">
      <c r="A18" s="2"/>
      <c r="B18" s="8">
        <v>0</v>
      </c>
      <c r="C18" s="8">
        <v>0</v>
      </c>
      <c r="D18" s="8">
        <v>0</v>
      </c>
    </row>
    <row r="19" spans="1:5" x14ac:dyDescent="0.25">
      <c r="A19" s="14" t="s">
        <v>159</v>
      </c>
      <c r="B19" s="9">
        <v>0</v>
      </c>
      <c r="C19" s="9">
        <v>0</v>
      </c>
      <c r="D19" s="9">
        <v>0</v>
      </c>
    </row>
    <row r="20" spans="1:5" x14ac:dyDescent="0.25">
      <c r="A20" s="14" t="s">
        <v>158</v>
      </c>
      <c r="B20" s="6">
        <v>4970312250.1700001</v>
      </c>
      <c r="C20" s="6">
        <v>5006944553.1400003</v>
      </c>
      <c r="D20" s="6">
        <v>5176955010.5200005</v>
      </c>
    </row>
    <row r="21" spans="1:5" x14ac:dyDescent="0.25">
      <c r="A21" s="14" t="s">
        <v>157</v>
      </c>
      <c r="B21" s="6">
        <v>10246463.619999999</v>
      </c>
      <c r="C21" s="6">
        <v>10246463.619999999</v>
      </c>
      <c r="D21" s="6">
        <v>10246463.619999999</v>
      </c>
    </row>
    <row r="22" spans="1:5" x14ac:dyDescent="0.25">
      <c r="A22" s="14" t="s">
        <v>156</v>
      </c>
      <c r="B22" s="6">
        <v>357810214.30000001</v>
      </c>
      <c r="C22" s="6">
        <v>343611612.25</v>
      </c>
      <c r="D22" s="6">
        <v>184341111.86000001</v>
      </c>
    </row>
    <row r="23" spans="1:5" x14ac:dyDescent="0.25">
      <c r="A23" s="14" t="s">
        <v>155</v>
      </c>
      <c r="B23" s="6">
        <v>124705092.83</v>
      </c>
      <c r="C23" s="6">
        <v>122571500.13</v>
      </c>
      <c r="D23" s="6">
        <v>100170208.69999999</v>
      </c>
    </row>
    <row r="24" spans="1:5" x14ac:dyDescent="0.25">
      <c r="A24" s="14" t="s">
        <v>173</v>
      </c>
      <c r="B24" s="6">
        <v>8783942.6300000008</v>
      </c>
      <c r="C24" s="6">
        <v>8783942.6300000008</v>
      </c>
      <c r="D24" s="6">
        <v>8783942.6300000008</v>
      </c>
    </row>
    <row r="25" spans="1:5" ht="15.75" thickBot="1" x14ac:dyDescent="0.3">
      <c r="A25" s="15" t="s">
        <v>154</v>
      </c>
      <c r="B25" s="7">
        <v>0</v>
      </c>
      <c r="C25" s="7">
        <v>0</v>
      </c>
      <c r="D25" s="7">
        <v>0</v>
      </c>
    </row>
    <row r="26" spans="1:5" x14ac:dyDescent="0.25">
      <c r="A26" s="2" t="s">
        <v>153</v>
      </c>
      <c r="B26" s="6">
        <f t="shared" ref="B26:D26" si="0">SUM(B20:B25)</f>
        <v>5471857963.5500002</v>
      </c>
      <c r="C26" s="6">
        <f t="shared" si="0"/>
        <v>5492158071.7700005</v>
      </c>
      <c r="D26" s="6">
        <f t="shared" si="0"/>
        <v>5480496737.3299999</v>
      </c>
      <c r="E26" s="4"/>
    </row>
    <row r="27" spans="1:5" x14ac:dyDescent="0.25">
      <c r="A27" s="2"/>
      <c r="B27" s="8"/>
      <c r="C27" s="8"/>
      <c r="D27" s="8"/>
    </row>
    <row r="28" spans="1:5" x14ac:dyDescent="0.25">
      <c r="A28" s="2" t="s">
        <v>152</v>
      </c>
      <c r="B28" s="9"/>
      <c r="C28" s="9"/>
      <c r="D28" s="9"/>
    </row>
    <row r="29" spans="1:5" x14ac:dyDescent="0.25">
      <c r="A29" s="2" t="s">
        <v>151</v>
      </c>
      <c r="B29" s="6">
        <v>882428576.01999998</v>
      </c>
      <c r="C29" s="6">
        <v>882501039.19000006</v>
      </c>
      <c r="D29" s="6">
        <v>867761957.15999997</v>
      </c>
    </row>
    <row r="30" spans="1:5" x14ac:dyDescent="0.25">
      <c r="A30" s="2" t="s">
        <v>150</v>
      </c>
      <c r="B30" s="6">
        <v>56001198.189999998</v>
      </c>
      <c r="C30" s="6">
        <v>56081923.439999998</v>
      </c>
      <c r="D30" s="6">
        <v>55755935.229999997</v>
      </c>
    </row>
    <row r="31" spans="1:5" x14ac:dyDescent="0.25">
      <c r="A31" s="2" t="s">
        <v>149</v>
      </c>
      <c r="B31" s="6">
        <v>0</v>
      </c>
      <c r="C31" s="6">
        <v>0</v>
      </c>
      <c r="D31" s="6">
        <v>0</v>
      </c>
    </row>
    <row r="32" spans="1:5" x14ac:dyDescent="0.25">
      <c r="A32" s="2" t="s">
        <v>148</v>
      </c>
      <c r="B32" s="6">
        <v>23667201.899999999</v>
      </c>
      <c r="C32" s="6">
        <v>24381996.739999998</v>
      </c>
      <c r="D32" s="6">
        <v>104973058.34999999</v>
      </c>
    </row>
    <row r="33" spans="1:5" x14ac:dyDescent="0.25">
      <c r="A33" s="2" t="s">
        <v>147</v>
      </c>
      <c r="B33" s="7">
        <v>83180529.320000008</v>
      </c>
      <c r="C33" s="7">
        <v>87674462.350000009</v>
      </c>
      <c r="D33" s="7">
        <v>-4172237.2099999986</v>
      </c>
    </row>
    <row r="34" spans="1:5" x14ac:dyDescent="0.25">
      <c r="A34" s="2" t="s">
        <v>146</v>
      </c>
      <c r="B34" s="6">
        <f t="shared" ref="B34:D34" si="1">SUM(B29:B33)</f>
        <v>1045277505.4300001</v>
      </c>
      <c r="C34" s="6">
        <f t="shared" si="1"/>
        <v>1050639421.7200001</v>
      </c>
      <c r="D34" s="6">
        <f t="shared" si="1"/>
        <v>1024318713.53</v>
      </c>
      <c r="E34" s="4"/>
    </row>
    <row r="35" spans="1:5" x14ac:dyDescent="0.25">
      <c r="A35" s="2"/>
      <c r="B35" s="8"/>
      <c r="C35" s="8"/>
      <c r="D35" s="8"/>
    </row>
    <row r="36" spans="1:5" x14ac:dyDescent="0.25">
      <c r="A36" s="2" t="s">
        <v>145</v>
      </c>
      <c r="B36" s="9"/>
      <c r="C36" s="9"/>
      <c r="D36" s="9"/>
    </row>
    <row r="37" spans="1:5" x14ac:dyDescent="0.25">
      <c r="A37" s="2" t="s">
        <v>144</v>
      </c>
      <c r="B37" s="6">
        <v>-7188807761.579999</v>
      </c>
      <c r="C37" s="6">
        <v>-7219555434.1599998</v>
      </c>
      <c r="D37" s="6">
        <v>-7254066951.5600004</v>
      </c>
    </row>
    <row r="38" spans="1:5" x14ac:dyDescent="0.25">
      <c r="A38" s="2" t="s">
        <v>143</v>
      </c>
      <c r="B38" s="6">
        <v>-322738707.58999997</v>
      </c>
      <c r="C38" s="6">
        <v>-327854191.41000003</v>
      </c>
      <c r="D38" s="6">
        <v>-332837376.73000002</v>
      </c>
    </row>
    <row r="39" spans="1:5" x14ac:dyDescent="0.25">
      <c r="A39" s="2" t="s">
        <v>142</v>
      </c>
      <c r="B39" s="7">
        <v>-176097576.79000002</v>
      </c>
      <c r="C39" s="7">
        <v>-176577701.22</v>
      </c>
      <c r="D39" s="7">
        <v>-177057825.65000004</v>
      </c>
    </row>
    <row r="40" spans="1:5" x14ac:dyDescent="0.25">
      <c r="A40" s="2" t="s">
        <v>141</v>
      </c>
      <c r="B40" s="6">
        <f t="shared" ref="B40:D40" si="2">SUM(B37:B39)</f>
        <v>-7687644045.9599991</v>
      </c>
      <c r="C40" s="6">
        <f t="shared" si="2"/>
        <v>-7723987326.79</v>
      </c>
      <c r="D40" s="6">
        <f t="shared" si="2"/>
        <v>-7763962153.9400005</v>
      </c>
      <c r="E40" s="4"/>
    </row>
    <row r="41" spans="1:5" x14ac:dyDescent="0.25">
      <c r="A41" s="2"/>
      <c r="B41" s="8"/>
      <c r="C41" s="8"/>
      <c r="D41" s="8"/>
    </row>
    <row r="42" spans="1:5" x14ac:dyDescent="0.25">
      <c r="A42" s="2" t="s">
        <v>140</v>
      </c>
      <c r="B42" s="6">
        <f t="shared" ref="B42:D42" si="3">SUM(B40,B34,B26,B17)</f>
        <v>11660848962.880005</v>
      </c>
      <c r="C42" s="6">
        <f t="shared" si="3"/>
        <v>11732696287.07</v>
      </c>
      <c r="D42" s="6">
        <f t="shared" si="3"/>
        <v>11978735353.509998</v>
      </c>
      <c r="E42" s="4"/>
    </row>
    <row r="43" spans="1:5" x14ac:dyDescent="0.25">
      <c r="A43" s="2"/>
      <c r="B43" s="8"/>
      <c r="C43" s="8"/>
      <c r="D43" s="8"/>
    </row>
    <row r="44" spans="1:5" x14ac:dyDescent="0.25">
      <c r="A44" s="2" t="s">
        <v>139</v>
      </c>
      <c r="B44" s="9"/>
      <c r="C44" s="9"/>
      <c r="D44" s="9"/>
    </row>
    <row r="45" spans="1:5" x14ac:dyDescent="0.25">
      <c r="A45" s="2" t="s">
        <v>138</v>
      </c>
      <c r="B45" s="9"/>
      <c r="C45" s="9"/>
      <c r="D45" s="9"/>
    </row>
    <row r="46" spans="1:5" x14ac:dyDescent="0.25">
      <c r="A46" s="2" t="s">
        <v>137</v>
      </c>
      <c r="B46" s="6">
        <v>3651695.22</v>
      </c>
      <c r="C46" s="6">
        <v>3677087.33</v>
      </c>
      <c r="D46" s="6">
        <v>3644360</v>
      </c>
    </row>
    <row r="47" spans="1:5" x14ac:dyDescent="0.25">
      <c r="A47" s="2" t="s">
        <v>136</v>
      </c>
      <c r="B47" s="6">
        <v>-24655.599999999999</v>
      </c>
      <c r="C47" s="6">
        <v>-24655.599999999999</v>
      </c>
      <c r="D47" s="6">
        <v>-24655.599999999999</v>
      </c>
    </row>
    <row r="48" spans="1:5" x14ac:dyDescent="0.25">
      <c r="A48" s="2" t="s">
        <v>135</v>
      </c>
      <c r="B48" s="6">
        <v>38934814.280000001</v>
      </c>
      <c r="C48" s="6">
        <v>38934814.280000001</v>
      </c>
      <c r="D48" s="6">
        <v>38792841.780000001</v>
      </c>
    </row>
    <row r="49" spans="1:5" x14ac:dyDescent="0.25">
      <c r="A49" s="2" t="s">
        <v>134</v>
      </c>
      <c r="B49" s="7">
        <v>44334945.549999997</v>
      </c>
      <c r="C49" s="7">
        <v>44334338.409999996</v>
      </c>
      <c r="D49" s="7">
        <v>44639935.549999997</v>
      </c>
    </row>
    <row r="50" spans="1:5" x14ac:dyDescent="0.25">
      <c r="A50" s="2" t="s">
        <v>133</v>
      </c>
      <c r="B50" s="6">
        <f t="shared" ref="B50:D50" si="4">SUM(B46:B49)</f>
        <v>86896799.449999988</v>
      </c>
      <c r="C50" s="6">
        <f t="shared" si="4"/>
        <v>86921584.419999987</v>
      </c>
      <c r="D50" s="6">
        <f t="shared" si="4"/>
        <v>87052481.729999989</v>
      </c>
      <c r="E50" s="4"/>
    </row>
    <row r="51" spans="1:5" x14ac:dyDescent="0.25">
      <c r="A51" s="2"/>
      <c r="B51" s="8"/>
      <c r="C51" s="8"/>
      <c r="D51" s="8"/>
    </row>
    <row r="52" spans="1:5" x14ac:dyDescent="0.25">
      <c r="A52" s="2" t="s">
        <v>132</v>
      </c>
      <c r="B52" s="6">
        <f t="shared" ref="B52:D52" si="5">B50</f>
        <v>86896799.449999988</v>
      </c>
      <c r="C52" s="6">
        <f t="shared" si="5"/>
        <v>86921584.419999987</v>
      </c>
      <c r="D52" s="6">
        <f t="shared" si="5"/>
        <v>87052481.729999989</v>
      </c>
      <c r="E52" s="4"/>
    </row>
    <row r="53" spans="1:5" x14ac:dyDescent="0.25">
      <c r="A53" s="2"/>
      <c r="B53" s="8"/>
      <c r="C53" s="8"/>
      <c r="D53" s="8"/>
    </row>
    <row r="54" spans="1:5" x14ac:dyDescent="0.25">
      <c r="A54" s="2" t="s">
        <v>131</v>
      </c>
      <c r="B54" s="9"/>
      <c r="C54" s="9"/>
      <c r="D54" s="9"/>
    </row>
    <row r="55" spans="1:5" x14ac:dyDescent="0.25">
      <c r="A55" s="2" t="s">
        <v>130</v>
      </c>
      <c r="B55" s="9"/>
      <c r="C55" s="9"/>
      <c r="D55" s="9"/>
    </row>
    <row r="56" spans="1:5" x14ac:dyDescent="0.25">
      <c r="A56" s="2" t="s">
        <v>129</v>
      </c>
      <c r="B56" s="6">
        <v>-14822709.630000001</v>
      </c>
      <c r="C56" s="6">
        <v>22758011.739999998</v>
      </c>
      <c r="D56" s="6">
        <v>37804877.759999998</v>
      </c>
    </row>
    <row r="57" spans="1:5" x14ac:dyDescent="0.25">
      <c r="A57" s="2" t="s">
        <v>128</v>
      </c>
      <c r="B57" s="6">
        <v>37842018.119999997</v>
      </c>
      <c r="C57" s="6">
        <v>49803220.090000004</v>
      </c>
      <c r="D57" s="6">
        <v>60363961.450000003</v>
      </c>
    </row>
    <row r="58" spans="1:5" x14ac:dyDescent="0.25">
      <c r="A58" s="2" t="s">
        <v>127</v>
      </c>
      <c r="B58" s="6">
        <v>6061962.0099999998</v>
      </c>
      <c r="C58" s="6">
        <v>3698215.81</v>
      </c>
      <c r="D58" s="6">
        <v>5664228.29</v>
      </c>
    </row>
    <row r="59" spans="1:5" x14ac:dyDescent="0.25">
      <c r="A59" s="2" t="s">
        <v>126</v>
      </c>
      <c r="B59" s="7">
        <v>233000000</v>
      </c>
      <c r="C59" s="7">
        <v>100000000</v>
      </c>
      <c r="D59" s="7">
        <v>92000000</v>
      </c>
    </row>
    <row r="60" spans="1:5" x14ac:dyDescent="0.25">
      <c r="A60" s="2" t="s">
        <v>125</v>
      </c>
      <c r="B60" s="6">
        <f t="shared" ref="B60:D60" si="6">SUM(B56:B59)</f>
        <v>262081270.5</v>
      </c>
      <c r="C60" s="6">
        <f t="shared" si="6"/>
        <v>176259447.63999999</v>
      </c>
      <c r="D60" s="6">
        <f t="shared" si="6"/>
        <v>195833067.5</v>
      </c>
      <c r="E60" s="4"/>
    </row>
    <row r="61" spans="1:5" x14ac:dyDescent="0.25">
      <c r="A61" s="2"/>
      <c r="B61" s="8"/>
      <c r="C61" s="8"/>
      <c r="D61" s="8"/>
    </row>
    <row r="62" spans="1:5" x14ac:dyDescent="0.25">
      <c r="A62" s="2" t="s">
        <v>124</v>
      </c>
      <c r="B62" s="10">
        <v>0</v>
      </c>
      <c r="C62" s="10">
        <v>0</v>
      </c>
      <c r="D62" s="10">
        <v>0</v>
      </c>
    </row>
    <row r="63" spans="1:5" x14ac:dyDescent="0.25">
      <c r="A63" s="2" t="s">
        <v>123</v>
      </c>
      <c r="B63" s="9">
        <f t="shared" ref="B63:D63" si="7">SUM(B62)</f>
        <v>0</v>
      </c>
      <c r="C63" s="9">
        <f t="shared" si="7"/>
        <v>0</v>
      </c>
      <c r="D63" s="9">
        <f t="shared" si="7"/>
        <v>0</v>
      </c>
      <c r="E63" s="4"/>
    </row>
    <row r="64" spans="1:5" x14ac:dyDescent="0.25">
      <c r="A64" s="2"/>
      <c r="B64" s="9"/>
      <c r="C64" s="9"/>
      <c r="D64" s="9"/>
    </row>
    <row r="65" spans="1:5" x14ac:dyDescent="0.25">
      <c r="A65" s="2" t="s">
        <v>122</v>
      </c>
      <c r="B65" s="9"/>
      <c r="C65" s="9"/>
      <c r="D65" s="9"/>
    </row>
    <row r="66" spans="1:5" x14ac:dyDescent="0.25">
      <c r="A66" s="2" t="s">
        <v>121</v>
      </c>
      <c r="B66" s="6">
        <v>0</v>
      </c>
      <c r="C66" s="6">
        <v>0</v>
      </c>
      <c r="D66" s="6">
        <v>0</v>
      </c>
    </row>
    <row r="67" spans="1:5" x14ac:dyDescent="0.25">
      <c r="A67" s="2" t="s">
        <v>120</v>
      </c>
      <c r="B67" s="6">
        <v>266339202.91</v>
      </c>
      <c r="C67" s="6">
        <v>330431654.47000003</v>
      </c>
      <c r="D67" s="6">
        <v>384748485.05000001</v>
      </c>
    </row>
    <row r="68" spans="1:5" x14ac:dyDescent="0.25">
      <c r="A68" s="2" t="s">
        <v>119</v>
      </c>
      <c r="B68" s="6">
        <v>132298204.22</v>
      </c>
      <c r="C68" s="6">
        <v>164615112.62</v>
      </c>
      <c r="D68" s="6">
        <v>176090164.41999999</v>
      </c>
    </row>
    <row r="69" spans="1:5" x14ac:dyDescent="0.25">
      <c r="A69" s="2" t="s">
        <v>118</v>
      </c>
      <c r="B69" s="6">
        <v>4583790.9400000004</v>
      </c>
      <c r="C69" s="6">
        <v>4073048.84</v>
      </c>
      <c r="D69" s="6">
        <v>5199297.51</v>
      </c>
    </row>
    <row r="70" spans="1:5" x14ac:dyDescent="0.25">
      <c r="A70" s="2" t="s">
        <v>117</v>
      </c>
      <c r="B70" s="6">
        <v>0</v>
      </c>
      <c r="C70" s="6">
        <v>0</v>
      </c>
      <c r="D70" s="6">
        <v>0</v>
      </c>
    </row>
    <row r="71" spans="1:5" x14ac:dyDescent="0.25">
      <c r="A71" s="2" t="s">
        <v>116</v>
      </c>
      <c r="B71" s="6">
        <v>224399849.41</v>
      </c>
      <c r="C71" s="6">
        <v>280498418.94999999</v>
      </c>
      <c r="D71" s="6">
        <v>243342662.05999997</v>
      </c>
    </row>
    <row r="72" spans="1:5" x14ac:dyDescent="0.25">
      <c r="A72" s="2" t="s">
        <v>115</v>
      </c>
      <c r="B72" s="6">
        <v>179448.82</v>
      </c>
      <c r="C72" s="6">
        <v>178088.2</v>
      </c>
      <c r="D72" s="6">
        <v>184264.58</v>
      </c>
    </row>
    <row r="73" spans="1:5" x14ac:dyDescent="0.25">
      <c r="A73" s="2" t="s">
        <v>114</v>
      </c>
      <c r="B73" s="7">
        <v>-166937928.56999999</v>
      </c>
      <c r="C73" s="7">
        <v>-154581770.34999999</v>
      </c>
      <c r="D73" s="7">
        <v>-132082169.55</v>
      </c>
    </row>
    <row r="74" spans="1:5" x14ac:dyDescent="0.25">
      <c r="A74" s="2" t="s">
        <v>113</v>
      </c>
      <c r="B74" s="6">
        <f t="shared" ref="B74:D74" si="8">SUM(B66:B73)</f>
        <v>460862567.73000008</v>
      </c>
      <c r="C74" s="6">
        <f t="shared" si="8"/>
        <v>625214552.73000002</v>
      </c>
      <c r="D74" s="6">
        <f t="shared" si="8"/>
        <v>677482704.07000005</v>
      </c>
      <c r="E74" s="4"/>
    </row>
    <row r="75" spans="1:5" x14ac:dyDescent="0.25">
      <c r="A75" s="2"/>
      <c r="B75" s="8"/>
      <c r="C75" s="8"/>
      <c r="D75" s="8"/>
    </row>
    <row r="76" spans="1:5" x14ac:dyDescent="0.25">
      <c r="A76" s="2" t="s">
        <v>112</v>
      </c>
      <c r="B76" s="9"/>
      <c r="C76" s="9"/>
      <c r="D76" s="9"/>
    </row>
    <row r="77" spans="1:5" x14ac:dyDescent="0.25">
      <c r="A77" s="2" t="s">
        <v>111</v>
      </c>
      <c r="B77" s="7">
        <v>-28235561.469999999</v>
      </c>
      <c r="C77" s="7">
        <v>-27996636.039999999</v>
      </c>
      <c r="D77" s="7">
        <v>-38211009.909999996</v>
      </c>
    </row>
    <row r="78" spans="1:5" x14ac:dyDescent="0.25">
      <c r="A78" s="2" t="s">
        <v>110</v>
      </c>
      <c r="B78" s="6">
        <f t="shared" ref="B78:D78" si="9">SUM(B77)</f>
        <v>-28235561.469999999</v>
      </c>
      <c r="C78" s="6">
        <f t="shared" si="9"/>
        <v>-27996636.039999999</v>
      </c>
      <c r="D78" s="6">
        <f t="shared" si="9"/>
        <v>-38211009.909999996</v>
      </c>
      <c r="E78" s="4"/>
    </row>
    <row r="79" spans="1:5" x14ac:dyDescent="0.25">
      <c r="A79" s="2"/>
      <c r="B79" s="8"/>
      <c r="C79" s="8"/>
      <c r="D79" s="8"/>
    </row>
    <row r="80" spans="1:5" x14ac:dyDescent="0.25">
      <c r="A80" s="2" t="s">
        <v>109</v>
      </c>
      <c r="B80" s="9"/>
      <c r="C80" s="9"/>
      <c r="D80" s="9"/>
    </row>
    <row r="81" spans="1:5" x14ac:dyDescent="0.25">
      <c r="A81" s="2" t="s">
        <v>108</v>
      </c>
      <c r="B81" s="6">
        <v>33876410.700000003</v>
      </c>
      <c r="C81" s="6">
        <v>33122574.620000001</v>
      </c>
      <c r="D81" s="6">
        <v>32347790.91</v>
      </c>
    </row>
    <row r="82" spans="1:5" x14ac:dyDescent="0.25">
      <c r="A82" s="2" t="s">
        <v>107</v>
      </c>
      <c r="B82" s="6">
        <v>160174079.97999999</v>
      </c>
      <c r="C82" s="6">
        <v>169043958.86000001</v>
      </c>
      <c r="D82" s="6">
        <v>173859027.44</v>
      </c>
    </row>
    <row r="83" spans="1:5" x14ac:dyDescent="0.25">
      <c r="A83" s="2" t="s">
        <v>106</v>
      </c>
      <c r="B83" s="6">
        <v>0</v>
      </c>
      <c r="C83" s="6">
        <v>0</v>
      </c>
      <c r="D83" s="6">
        <v>0</v>
      </c>
    </row>
    <row r="84" spans="1:5" x14ac:dyDescent="0.25">
      <c r="A84" s="2" t="s">
        <v>105</v>
      </c>
      <c r="B84" s="6">
        <v>-82098812.469999999</v>
      </c>
      <c r="C84" s="6">
        <v>-82305946.290000007</v>
      </c>
      <c r="D84" s="6">
        <v>-167982039.77000001</v>
      </c>
    </row>
    <row r="85" spans="1:5" x14ac:dyDescent="0.25">
      <c r="A85" s="2" t="s">
        <v>104</v>
      </c>
      <c r="B85" s="6">
        <v>-1270592.01</v>
      </c>
      <c r="C85" s="6">
        <v>-1073030.52</v>
      </c>
      <c r="D85" s="6">
        <v>-1312552.75</v>
      </c>
    </row>
    <row r="86" spans="1:5" x14ac:dyDescent="0.25">
      <c r="A86" s="2" t="s">
        <v>103</v>
      </c>
      <c r="B86" s="6">
        <v>55419558.880000003</v>
      </c>
      <c r="C86" s="6">
        <v>54579780.640000001</v>
      </c>
      <c r="D86" s="6">
        <v>49613010.740000002</v>
      </c>
    </row>
    <row r="87" spans="1:5" x14ac:dyDescent="0.25">
      <c r="A87" s="2" t="s">
        <v>102</v>
      </c>
      <c r="B87" s="7">
        <v>1576591.29</v>
      </c>
      <c r="C87" s="7">
        <v>906724.12</v>
      </c>
      <c r="D87" s="7">
        <v>1471548.04</v>
      </c>
    </row>
    <row r="88" spans="1:5" x14ac:dyDescent="0.25">
      <c r="A88" s="2" t="s">
        <v>101</v>
      </c>
      <c r="B88" s="6">
        <f t="shared" ref="B88:D88" si="10">SUM(B81:B87)</f>
        <v>167677236.37</v>
      </c>
      <c r="C88" s="6">
        <f t="shared" si="10"/>
        <v>174274061.43000001</v>
      </c>
      <c r="D88" s="6">
        <f t="shared" si="10"/>
        <v>87996784.609999999</v>
      </c>
      <c r="E88" s="4"/>
    </row>
    <row r="89" spans="1:5" x14ac:dyDescent="0.25">
      <c r="A89" s="2"/>
      <c r="B89" s="8"/>
      <c r="C89" s="8"/>
      <c r="D89" s="8"/>
    </row>
    <row r="90" spans="1:5" x14ac:dyDescent="0.25">
      <c r="A90" s="2" t="s">
        <v>100</v>
      </c>
      <c r="B90" s="9"/>
      <c r="C90" s="9"/>
      <c r="D90" s="9"/>
    </row>
    <row r="91" spans="1:5" x14ac:dyDescent="0.25">
      <c r="A91" s="2" t="s">
        <v>99</v>
      </c>
      <c r="B91" s="6">
        <v>133743795.87</v>
      </c>
      <c r="C91" s="6">
        <v>72834618.819999993</v>
      </c>
      <c r="D91" s="6">
        <v>74224670.659999996</v>
      </c>
    </row>
    <row r="92" spans="1:5" x14ac:dyDescent="0.25">
      <c r="A92" s="2" t="s">
        <v>98</v>
      </c>
      <c r="B92" s="7">
        <v>0</v>
      </c>
      <c r="C92" s="7">
        <v>0</v>
      </c>
      <c r="D92" s="7">
        <v>0</v>
      </c>
    </row>
    <row r="93" spans="1:5" x14ac:dyDescent="0.25">
      <c r="A93" s="2" t="s">
        <v>97</v>
      </c>
      <c r="B93" s="6">
        <f t="shared" ref="B93:D93" si="11">SUM(B91:B92)</f>
        <v>133743795.87</v>
      </c>
      <c r="C93" s="6">
        <f t="shared" si="11"/>
        <v>72834618.819999993</v>
      </c>
      <c r="D93" s="6">
        <f t="shared" si="11"/>
        <v>74224670.659999996</v>
      </c>
      <c r="E93" s="4"/>
    </row>
    <row r="94" spans="1:5" x14ac:dyDescent="0.25">
      <c r="A94" s="2"/>
      <c r="B94" s="8"/>
      <c r="C94" s="8"/>
      <c r="D94" s="8"/>
    </row>
    <row r="95" spans="1:5" x14ac:dyDescent="0.25">
      <c r="A95" s="2" t="s">
        <v>96</v>
      </c>
      <c r="B95" s="9"/>
      <c r="C95" s="9"/>
      <c r="D95" s="9"/>
    </row>
    <row r="96" spans="1:5" x14ac:dyDescent="0.25">
      <c r="A96" s="2" t="s">
        <v>95</v>
      </c>
      <c r="B96" s="6">
        <v>65551811.439999998</v>
      </c>
      <c r="C96" s="6">
        <v>64570086.219999999</v>
      </c>
      <c r="D96" s="6">
        <v>78767362.229999989</v>
      </c>
    </row>
    <row r="97" spans="1:5" x14ac:dyDescent="0.25">
      <c r="A97" s="2" t="s">
        <v>94</v>
      </c>
      <c r="B97" s="6">
        <v>19537061.98</v>
      </c>
      <c r="C97" s="6">
        <v>13650736.369999999</v>
      </c>
      <c r="D97" s="6">
        <v>3021644.13</v>
      </c>
    </row>
    <row r="98" spans="1:5" x14ac:dyDescent="0.25">
      <c r="A98" s="2" t="s">
        <v>75</v>
      </c>
      <c r="B98" s="7">
        <v>0</v>
      </c>
      <c r="C98" s="7">
        <v>0</v>
      </c>
      <c r="D98" s="7">
        <v>0</v>
      </c>
    </row>
    <row r="99" spans="1:5" x14ac:dyDescent="0.25">
      <c r="A99" s="2" t="s">
        <v>93</v>
      </c>
      <c r="B99" s="6">
        <f t="shared" ref="B99:D99" si="12">SUM(B96:B98)</f>
        <v>85088873.420000002</v>
      </c>
      <c r="C99" s="6">
        <f t="shared" si="12"/>
        <v>78220822.590000004</v>
      </c>
      <c r="D99" s="6">
        <f t="shared" si="12"/>
        <v>81789006.359999985</v>
      </c>
      <c r="E99" s="4"/>
    </row>
    <row r="100" spans="1:5" x14ac:dyDescent="0.25">
      <c r="A100" s="2"/>
      <c r="B100" s="8"/>
      <c r="C100" s="8"/>
      <c r="D100" s="8"/>
    </row>
    <row r="101" spans="1:5" x14ac:dyDescent="0.25">
      <c r="A101" s="2" t="s">
        <v>92</v>
      </c>
      <c r="B101" s="7">
        <v>1003230193.85</v>
      </c>
      <c r="C101" s="7">
        <v>1006542135.71</v>
      </c>
      <c r="D101" s="7">
        <v>1012836381.6</v>
      </c>
      <c r="E101" s="4"/>
    </row>
    <row r="102" spans="1:5" x14ac:dyDescent="0.25">
      <c r="A102" s="2" t="s">
        <v>91</v>
      </c>
      <c r="B102" s="6">
        <f t="shared" ref="B102:D102" si="13">SUM(B101)</f>
        <v>1003230193.85</v>
      </c>
      <c r="C102" s="6">
        <f t="shared" si="13"/>
        <v>1006542135.71</v>
      </c>
      <c r="D102" s="6">
        <f t="shared" si="13"/>
        <v>1012836381.6</v>
      </c>
      <c r="E102" s="4"/>
    </row>
    <row r="103" spans="1:5" x14ac:dyDescent="0.25">
      <c r="A103" s="2"/>
      <c r="B103" s="12"/>
      <c r="C103" s="12"/>
      <c r="D103" s="12"/>
    </row>
    <row r="104" spans="1:5" x14ac:dyDescent="0.25">
      <c r="A104" s="2" t="s">
        <v>90</v>
      </c>
      <c r="B104" s="6">
        <f t="shared" ref="B104:D104" si="14">SUM(B102,B99,B93,B88,B78,B74,B63,B60)</f>
        <v>2084448376.2699997</v>
      </c>
      <c r="C104" s="6">
        <f t="shared" si="14"/>
        <v>2105349002.8800001</v>
      </c>
      <c r="D104" s="6">
        <f t="shared" si="14"/>
        <v>2091951604.8899999</v>
      </c>
      <c r="E104" s="4"/>
    </row>
    <row r="105" spans="1:5" x14ac:dyDescent="0.25">
      <c r="A105" s="2"/>
      <c r="B105" s="8"/>
      <c r="C105" s="8"/>
      <c r="D105" s="8"/>
    </row>
    <row r="106" spans="1:5" x14ac:dyDescent="0.25">
      <c r="A106" s="2" t="s">
        <v>89</v>
      </c>
      <c r="B106" s="9"/>
      <c r="C106" s="9"/>
      <c r="D106" s="9"/>
    </row>
    <row r="107" spans="1:5" x14ac:dyDescent="0.25">
      <c r="A107" s="2" t="s">
        <v>88</v>
      </c>
      <c r="B107" s="6">
        <v>20206074.870000001</v>
      </c>
      <c r="C107" s="6">
        <v>20209440.309999999</v>
      </c>
      <c r="D107" s="6">
        <v>20211184.039999999</v>
      </c>
    </row>
    <row r="108" spans="1:5" x14ac:dyDescent="0.25">
      <c r="A108" s="2" t="s">
        <v>87</v>
      </c>
      <c r="B108" s="6">
        <v>7537937.6600000001</v>
      </c>
      <c r="C108" s="6">
        <v>7537937.6600000001</v>
      </c>
      <c r="D108" s="6">
        <v>9001989.6500000004</v>
      </c>
    </row>
    <row r="109" spans="1:5" x14ac:dyDescent="0.25">
      <c r="A109" s="2" t="s">
        <v>86</v>
      </c>
      <c r="B109" s="6">
        <v>0</v>
      </c>
      <c r="C109" s="6">
        <v>0</v>
      </c>
      <c r="D109" s="6">
        <v>0</v>
      </c>
    </row>
    <row r="110" spans="1:5" x14ac:dyDescent="0.25">
      <c r="A110" s="2" t="s">
        <v>85</v>
      </c>
      <c r="B110" s="6">
        <v>0</v>
      </c>
      <c r="C110" s="6">
        <v>0</v>
      </c>
      <c r="D110" s="6">
        <v>0</v>
      </c>
    </row>
    <row r="111" spans="1:5" x14ac:dyDescent="0.25">
      <c r="A111" s="2" t="s">
        <v>84</v>
      </c>
      <c r="B111" s="6">
        <v>73462165.909999996</v>
      </c>
      <c r="C111" s="6">
        <v>54898926.109999999</v>
      </c>
      <c r="D111" s="6">
        <v>35323976.269999996</v>
      </c>
    </row>
    <row r="112" spans="1:5" x14ac:dyDescent="0.25">
      <c r="A112" s="2" t="s">
        <v>83</v>
      </c>
      <c r="B112" s="6">
        <v>0</v>
      </c>
      <c r="C112" s="6">
        <v>0</v>
      </c>
      <c r="D112" s="6">
        <v>0</v>
      </c>
    </row>
    <row r="113" spans="1:5" x14ac:dyDescent="0.25">
      <c r="A113" s="2" t="s">
        <v>82</v>
      </c>
      <c r="B113" s="6">
        <v>23737548.370000001</v>
      </c>
      <c r="C113" s="6">
        <v>23573617.57</v>
      </c>
      <c r="D113" s="6">
        <v>23407807.190000001</v>
      </c>
    </row>
    <row r="114" spans="1:5" x14ac:dyDescent="0.25">
      <c r="A114" s="2" t="s">
        <v>81</v>
      </c>
      <c r="B114" s="6">
        <v>101461325.86</v>
      </c>
      <c r="C114" s="6">
        <v>98607567.859999999</v>
      </c>
      <c r="D114" s="6">
        <v>95753809.859999999</v>
      </c>
    </row>
    <row r="115" spans="1:5" x14ac:dyDescent="0.25">
      <c r="A115" s="2" t="s">
        <v>80</v>
      </c>
      <c r="B115" s="6">
        <v>0</v>
      </c>
      <c r="C115" s="6">
        <v>0</v>
      </c>
      <c r="D115" s="6">
        <v>0</v>
      </c>
    </row>
    <row r="116" spans="1:5" x14ac:dyDescent="0.25">
      <c r="A116" s="2" t="s">
        <v>79</v>
      </c>
      <c r="B116" s="6">
        <v>59064155.129999995</v>
      </c>
      <c r="C116" s="6">
        <v>58781594.099999994</v>
      </c>
      <c r="D116" s="6">
        <v>58648325.299999997</v>
      </c>
    </row>
    <row r="117" spans="1:5" x14ac:dyDescent="0.25">
      <c r="A117" s="2" t="s">
        <v>78</v>
      </c>
      <c r="B117" s="6">
        <v>625605734.13</v>
      </c>
      <c r="C117" s="6">
        <v>571342781.71000004</v>
      </c>
      <c r="D117" s="6">
        <v>740503970.97000003</v>
      </c>
    </row>
    <row r="118" spans="1:5" x14ac:dyDescent="0.25">
      <c r="A118" s="2" t="s">
        <v>77</v>
      </c>
      <c r="B118" s="6">
        <v>665259.03</v>
      </c>
      <c r="C118" s="6">
        <v>751730.54</v>
      </c>
      <c r="D118" s="6">
        <v>779621.88</v>
      </c>
    </row>
    <row r="119" spans="1:5" x14ac:dyDescent="0.25">
      <c r="A119" s="2" t="s">
        <v>76</v>
      </c>
      <c r="B119" s="6">
        <v>-3558654.75</v>
      </c>
      <c r="C119" s="6">
        <v>-6937058.9100000001</v>
      </c>
      <c r="D119" s="6">
        <v>0</v>
      </c>
    </row>
    <row r="120" spans="1:5" x14ac:dyDescent="0.25">
      <c r="A120" s="2" t="s">
        <v>75</v>
      </c>
      <c r="B120" s="6">
        <v>307452580.40999997</v>
      </c>
      <c r="C120" s="6">
        <v>355594556.41000003</v>
      </c>
      <c r="D120" s="6">
        <v>395589865.14999998</v>
      </c>
    </row>
    <row r="121" spans="1:5" x14ac:dyDescent="0.25">
      <c r="A121" s="2" t="s">
        <v>74</v>
      </c>
      <c r="B121" s="6">
        <v>4177609.46</v>
      </c>
      <c r="C121" s="6">
        <v>4018121.8</v>
      </c>
      <c r="D121" s="6">
        <v>3858634.14</v>
      </c>
    </row>
    <row r="122" spans="1:5" x14ac:dyDescent="0.25">
      <c r="A122" s="2" t="s">
        <v>73</v>
      </c>
      <c r="B122" s="7">
        <v>31975490.510000002</v>
      </c>
      <c r="C122" s="7">
        <v>31800496.530000001</v>
      </c>
      <c r="D122" s="7">
        <v>31625502.550000001</v>
      </c>
    </row>
    <row r="123" spans="1:5" x14ac:dyDescent="0.25">
      <c r="A123" s="2" t="s">
        <v>72</v>
      </c>
      <c r="B123" s="6">
        <f t="shared" ref="B123:D123" si="15">SUM(B107:B122)</f>
        <v>1251787226.5899999</v>
      </c>
      <c r="C123" s="6">
        <f t="shared" si="15"/>
        <v>1220179711.6900001</v>
      </c>
      <c r="D123" s="6">
        <f t="shared" si="15"/>
        <v>1414704687</v>
      </c>
      <c r="E123" s="4"/>
    </row>
    <row r="124" spans="1:5" x14ac:dyDescent="0.25">
      <c r="A124" s="2"/>
      <c r="B124" s="8"/>
      <c r="C124" s="8"/>
      <c r="D124" s="8"/>
    </row>
    <row r="125" spans="1:5" ht="15.75" thickBot="1" x14ac:dyDescent="0.3">
      <c r="A125" s="2" t="s">
        <v>71</v>
      </c>
      <c r="B125" s="11">
        <f t="shared" ref="B125:D125" si="16">SUM(B123,B104,B52,B42)</f>
        <v>15083981365.190004</v>
      </c>
      <c r="C125" s="11">
        <f t="shared" si="16"/>
        <v>15145146586.059999</v>
      </c>
      <c r="D125" s="11">
        <f t="shared" si="16"/>
        <v>15572444127.129997</v>
      </c>
      <c r="E125" s="4"/>
    </row>
    <row r="126" spans="1:5" ht="15.75" thickTop="1" x14ac:dyDescent="0.25">
      <c r="A126" s="2"/>
      <c r="B126" s="8"/>
      <c r="C126" s="8"/>
      <c r="D126" s="8"/>
    </row>
    <row r="127" spans="1:5" x14ac:dyDescent="0.25">
      <c r="A127" s="2" t="s">
        <v>70</v>
      </c>
      <c r="B127" s="9"/>
      <c r="C127" s="9"/>
      <c r="D127" s="9"/>
    </row>
    <row r="128" spans="1:5" x14ac:dyDescent="0.25">
      <c r="A128" s="2" t="s">
        <v>69</v>
      </c>
      <c r="B128" s="9"/>
      <c r="C128" s="9"/>
      <c r="D128" s="9"/>
    </row>
    <row r="129" spans="1:5" x14ac:dyDescent="0.25">
      <c r="A129" s="2" t="s">
        <v>68</v>
      </c>
      <c r="B129" s="13">
        <v>-7238631.169999999</v>
      </c>
      <c r="C129" s="13">
        <v>-7241144.9499999993</v>
      </c>
      <c r="D129" s="13">
        <v>-6211967.080000001</v>
      </c>
    </row>
    <row r="130" spans="1:5" x14ac:dyDescent="0.25">
      <c r="A130" s="2" t="s">
        <v>67</v>
      </c>
      <c r="B130" s="6">
        <v>-67084866.030000001</v>
      </c>
      <c r="C130" s="6">
        <v>-124709481.41</v>
      </c>
      <c r="D130" s="6">
        <v>-185787522.10000002</v>
      </c>
    </row>
    <row r="131" spans="1:5" x14ac:dyDescent="0.25">
      <c r="A131" s="2" t="s">
        <v>66</v>
      </c>
      <c r="B131" s="6">
        <v>0</v>
      </c>
      <c r="C131" s="6">
        <v>0</v>
      </c>
      <c r="D131" s="6">
        <v>0</v>
      </c>
    </row>
    <row r="132" spans="1:5" x14ac:dyDescent="0.25">
      <c r="A132" s="2" t="s">
        <v>65</v>
      </c>
      <c r="B132" s="6">
        <v>0</v>
      </c>
      <c r="C132" s="6">
        <v>0</v>
      </c>
      <c r="D132" s="6">
        <v>-336600000</v>
      </c>
    </row>
    <row r="133" spans="1:5" x14ac:dyDescent="0.25">
      <c r="A133" s="2" t="s">
        <v>64</v>
      </c>
      <c r="B133" s="6">
        <v>-433063491.31</v>
      </c>
      <c r="C133" s="6">
        <v>-466854402.29000002</v>
      </c>
      <c r="D133" s="6">
        <v>-509277530.79000002</v>
      </c>
    </row>
    <row r="134" spans="1:5" x14ac:dyDescent="0.25">
      <c r="A134" s="2" t="s">
        <v>63</v>
      </c>
      <c r="B134" s="6">
        <v>0</v>
      </c>
      <c r="C134" s="6">
        <v>0</v>
      </c>
      <c r="D134" s="6">
        <v>0</v>
      </c>
    </row>
    <row r="135" spans="1:5" x14ac:dyDescent="0.25">
      <c r="A135" s="2" t="s">
        <v>62</v>
      </c>
      <c r="B135" s="6">
        <v>-172685.77</v>
      </c>
      <c r="C135" s="6">
        <v>-173628.98</v>
      </c>
      <c r="D135" s="6">
        <v>-2051639.5</v>
      </c>
    </row>
    <row r="136" spans="1:5" x14ac:dyDescent="0.25">
      <c r="A136" s="2" t="s">
        <v>61</v>
      </c>
      <c r="B136" s="6">
        <v>-10309517.9</v>
      </c>
      <c r="C136" s="6">
        <v>-10022115.17</v>
      </c>
      <c r="D136" s="6">
        <v>-7608512.71</v>
      </c>
    </row>
    <row r="137" spans="1:5" x14ac:dyDescent="0.25">
      <c r="A137" s="2" t="s">
        <v>60</v>
      </c>
      <c r="B137" s="6">
        <v>-116748869.01000001</v>
      </c>
      <c r="C137" s="6">
        <v>-148851377.91</v>
      </c>
      <c r="D137" s="6">
        <v>-98255028.810000002</v>
      </c>
    </row>
    <row r="138" spans="1:5" x14ac:dyDescent="0.25">
      <c r="A138" s="2" t="s">
        <v>59</v>
      </c>
      <c r="B138" s="6">
        <v>-66678384.409999996</v>
      </c>
      <c r="C138" s="6">
        <v>-72877166.810000002</v>
      </c>
      <c r="D138" s="6">
        <v>-53833662.799999997</v>
      </c>
    </row>
    <row r="139" spans="1:5" x14ac:dyDescent="0.25">
      <c r="A139" s="2" t="s">
        <v>58</v>
      </c>
      <c r="B139" s="6">
        <v>0</v>
      </c>
      <c r="C139" s="6">
        <v>0</v>
      </c>
      <c r="D139" s="6">
        <v>0</v>
      </c>
    </row>
    <row r="140" spans="1:5" x14ac:dyDescent="0.25">
      <c r="A140" s="2" t="s">
        <v>57</v>
      </c>
      <c r="B140" s="6">
        <v>-625066.48</v>
      </c>
      <c r="C140" s="6">
        <v>-2030022.62</v>
      </c>
      <c r="D140" s="6">
        <v>-1380682.37</v>
      </c>
    </row>
    <row r="141" spans="1:5" x14ac:dyDescent="0.25">
      <c r="A141" s="2" t="s">
        <v>56</v>
      </c>
      <c r="B141" s="6">
        <v>-44761630.590000004</v>
      </c>
      <c r="C141" s="6">
        <v>-46343906.020000003</v>
      </c>
      <c r="D141" s="6">
        <v>-45791717.939999998</v>
      </c>
    </row>
    <row r="142" spans="1:5" x14ac:dyDescent="0.25">
      <c r="A142" s="2" t="s">
        <v>55</v>
      </c>
      <c r="B142" s="7">
        <v>-24557276.109999999</v>
      </c>
      <c r="C142" s="7">
        <v>-25118935.350000001</v>
      </c>
      <c r="D142" s="7">
        <v>-24999694.379999999</v>
      </c>
    </row>
    <row r="143" spans="1:5" x14ac:dyDescent="0.25">
      <c r="A143" s="2" t="s">
        <v>54</v>
      </c>
      <c r="B143" s="6">
        <f t="shared" ref="B143:D143" si="17">SUM(B129:B142)</f>
        <v>-771240418.77999997</v>
      </c>
      <c r="C143" s="6">
        <f t="shared" si="17"/>
        <v>-904222181.50999999</v>
      </c>
      <c r="D143" s="6">
        <f t="shared" si="17"/>
        <v>-1271797958.48</v>
      </c>
      <c r="E143" s="4"/>
    </row>
    <row r="144" spans="1:5" x14ac:dyDescent="0.25">
      <c r="A144" s="2"/>
      <c r="B144" s="8"/>
      <c r="C144" s="8"/>
      <c r="D144" s="8"/>
    </row>
    <row r="145" spans="1:5" x14ac:dyDescent="0.25">
      <c r="A145" s="2" t="s">
        <v>53</v>
      </c>
      <c r="B145" s="9"/>
      <c r="C145" s="9"/>
      <c r="D145" s="9"/>
    </row>
    <row r="146" spans="1:5" x14ac:dyDescent="0.25">
      <c r="A146" s="2" t="s">
        <v>52</v>
      </c>
      <c r="B146" s="9"/>
      <c r="C146" s="9"/>
      <c r="D146" s="9"/>
    </row>
    <row r="147" spans="1:5" x14ac:dyDescent="0.25">
      <c r="A147" s="2" t="s">
        <v>47</v>
      </c>
      <c r="B147" s="7">
        <v>0</v>
      </c>
      <c r="C147" s="7">
        <v>0</v>
      </c>
      <c r="D147" s="7">
        <v>0</v>
      </c>
    </row>
    <row r="148" spans="1:5" x14ac:dyDescent="0.25">
      <c r="A148" s="2" t="s">
        <v>51</v>
      </c>
      <c r="B148" s="6">
        <f t="shared" ref="B148:D148" si="18">SUM(B147)</f>
        <v>0</v>
      </c>
      <c r="C148" s="6">
        <f t="shared" si="18"/>
        <v>0</v>
      </c>
      <c r="D148" s="6">
        <f t="shared" si="18"/>
        <v>0</v>
      </c>
      <c r="E148" s="4"/>
    </row>
    <row r="149" spans="1:5" x14ac:dyDescent="0.25">
      <c r="A149" s="2"/>
      <c r="B149" s="8"/>
      <c r="C149" s="8"/>
      <c r="D149" s="8"/>
    </row>
    <row r="150" spans="1:5" x14ac:dyDescent="0.25">
      <c r="A150" s="2" t="s">
        <v>50</v>
      </c>
      <c r="B150" s="9"/>
      <c r="C150" s="9"/>
      <c r="D150" s="9"/>
    </row>
    <row r="151" spans="1:5" x14ac:dyDescent="0.25">
      <c r="A151" s="2" t="s">
        <v>49</v>
      </c>
      <c r="B151" s="6">
        <v>0</v>
      </c>
      <c r="C151" s="6">
        <v>0</v>
      </c>
      <c r="D151" s="6">
        <v>0</v>
      </c>
    </row>
    <row r="152" spans="1:5" x14ac:dyDescent="0.25">
      <c r="A152" s="2" t="s">
        <v>48</v>
      </c>
      <c r="B152" s="6">
        <v>-1794683142.8199999</v>
      </c>
      <c r="C152" s="6">
        <v>-1789430931.4300001</v>
      </c>
      <c r="D152" s="6">
        <v>-1796476165.26</v>
      </c>
    </row>
    <row r="153" spans="1:5" x14ac:dyDescent="0.25">
      <c r="A153" s="2" t="s">
        <v>47</v>
      </c>
      <c r="B153" s="7">
        <v>-272393653.56999999</v>
      </c>
      <c r="C153" s="7">
        <v>-264489771.43000001</v>
      </c>
      <c r="D153" s="7">
        <v>-297127906.48000002</v>
      </c>
    </row>
    <row r="154" spans="1:5" x14ac:dyDescent="0.25">
      <c r="A154" s="2" t="s">
        <v>46</v>
      </c>
      <c r="B154" s="6">
        <f t="shared" ref="B154:D154" si="19">SUM(B151:B153)</f>
        <v>-2067076796.3899999</v>
      </c>
      <c r="C154" s="6">
        <f t="shared" si="19"/>
        <v>-2053920702.8600001</v>
      </c>
      <c r="D154" s="6">
        <f t="shared" si="19"/>
        <v>-2093604071.74</v>
      </c>
      <c r="E154" s="4"/>
    </row>
    <row r="155" spans="1:5" x14ac:dyDescent="0.25">
      <c r="A155" s="2"/>
      <c r="B155" s="8"/>
      <c r="C155" s="8"/>
      <c r="D155" s="8"/>
    </row>
    <row r="156" spans="1:5" x14ac:dyDescent="0.25">
      <c r="A156" s="2" t="s">
        <v>45</v>
      </c>
      <c r="B156" s="6">
        <f t="shared" ref="B156:D156" si="20">SUM(B154,B148)</f>
        <v>-2067076796.3899999</v>
      </c>
      <c r="C156" s="6">
        <f t="shared" si="20"/>
        <v>-2053920702.8600001</v>
      </c>
      <c r="D156" s="6">
        <f t="shared" si="20"/>
        <v>-2093604071.74</v>
      </c>
      <c r="E156" s="4"/>
    </row>
    <row r="157" spans="1:5" x14ac:dyDescent="0.25">
      <c r="A157" s="2"/>
      <c r="B157" s="8"/>
      <c r="C157" s="8"/>
      <c r="D157" s="8"/>
    </row>
    <row r="158" spans="1:5" x14ac:dyDescent="0.25">
      <c r="A158" s="2" t="s">
        <v>44</v>
      </c>
      <c r="B158" s="9"/>
      <c r="C158" s="9"/>
      <c r="D158" s="9"/>
    </row>
    <row r="159" spans="1:5" x14ac:dyDescent="0.25">
      <c r="A159" s="2" t="s">
        <v>43</v>
      </c>
      <c r="B159" s="6">
        <v>-272073202.06</v>
      </c>
      <c r="C159" s="6">
        <v>-274015475.47000003</v>
      </c>
      <c r="D159" s="6">
        <v>-280265534.94999999</v>
      </c>
    </row>
    <row r="160" spans="1:5" x14ac:dyDescent="0.25">
      <c r="A160" s="2" t="s">
        <v>42</v>
      </c>
      <c r="B160" s="6">
        <v>-18458165.649999999</v>
      </c>
      <c r="C160" s="6">
        <v>-24827957.93</v>
      </c>
      <c r="D160" s="6">
        <v>-38048776.870000005</v>
      </c>
    </row>
    <row r="161" spans="1:5" x14ac:dyDescent="0.25">
      <c r="A161" s="2" t="s">
        <v>41</v>
      </c>
      <c r="B161" s="6">
        <v>-2200000</v>
      </c>
      <c r="C161" s="6">
        <v>-2200000</v>
      </c>
      <c r="D161" s="6">
        <v>142500</v>
      </c>
    </row>
    <row r="162" spans="1:5" x14ac:dyDescent="0.25">
      <c r="A162" s="2" t="s">
        <v>40</v>
      </c>
      <c r="B162" s="6">
        <v>39260830.299999997</v>
      </c>
      <c r="C162" s="6">
        <v>40004980.520000003</v>
      </c>
      <c r="D162" s="6">
        <v>102236488.83</v>
      </c>
    </row>
    <row r="163" spans="1:5" x14ac:dyDescent="0.25">
      <c r="A163" s="2" t="s">
        <v>39</v>
      </c>
      <c r="B163" s="6">
        <v>-167660708.03999999</v>
      </c>
      <c r="C163" s="6">
        <v>-167660708.03999999</v>
      </c>
      <c r="D163" s="6">
        <v>-180440184.87</v>
      </c>
    </row>
    <row r="164" spans="1:5" x14ac:dyDescent="0.25">
      <c r="A164" s="2" t="s">
        <v>38</v>
      </c>
      <c r="B164" s="6">
        <v>-1400000</v>
      </c>
      <c r="C164" s="6">
        <v>-1400000</v>
      </c>
      <c r="D164" s="6">
        <v>0</v>
      </c>
    </row>
    <row r="165" spans="1:5" x14ac:dyDescent="0.25">
      <c r="A165" s="2" t="s">
        <v>37</v>
      </c>
      <c r="B165" s="6">
        <v>-199167573.94000003</v>
      </c>
      <c r="C165" s="6">
        <v>-199115245.99000001</v>
      </c>
      <c r="D165" s="6">
        <v>-196825470.22</v>
      </c>
    </row>
    <row r="166" spans="1:5" x14ac:dyDescent="0.25">
      <c r="A166" s="2" t="s">
        <v>36</v>
      </c>
      <c r="B166" s="6">
        <v>-140204877.34</v>
      </c>
      <c r="C166" s="6">
        <v>-138347779.22</v>
      </c>
      <c r="D166" s="6">
        <v>-141948045.27000001</v>
      </c>
    </row>
    <row r="167" spans="1:5" x14ac:dyDescent="0.25">
      <c r="A167" s="2" t="s">
        <v>35</v>
      </c>
      <c r="B167" s="6">
        <v>-292006308</v>
      </c>
      <c r="C167" s="6">
        <v>-271313801.49000001</v>
      </c>
      <c r="D167" s="6">
        <v>-293574358.58999997</v>
      </c>
    </row>
    <row r="168" spans="1:5" x14ac:dyDescent="0.25">
      <c r="A168" s="2" t="s">
        <v>34</v>
      </c>
      <c r="B168" s="6">
        <v>-954386407.42999995</v>
      </c>
      <c r="C168" s="6">
        <v>-929963553.29999995</v>
      </c>
      <c r="D168" s="6">
        <v>-920886418.19000006</v>
      </c>
    </row>
    <row r="169" spans="1:5" x14ac:dyDescent="0.25">
      <c r="A169" s="2" t="s">
        <v>33</v>
      </c>
      <c r="B169" s="6">
        <v>-1434168.94</v>
      </c>
      <c r="C169" s="6">
        <v>-1406424.91</v>
      </c>
      <c r="D169" s="6">
        <v>-1353224.8</v>
      </c>
    </row>
    <row r="170" spans="1:5" x14ac:dyDescent="0.25">
      <c r="A170" s="2" t="s">
        <v>32</v>
      </c>
      <c r="B170" s="7">
        <v>0</v>
      </c>
      <c r="C170" s="7">
        <v>0</v>
      </c>
      <c r="D170" s="7">
        <v>0</v>
      </c>
    </row>
    <row r="171" spans="1:5" x14ac:dyDescent="0.25">
      <c r="A171" s="2" t="s">
        <v>31</v>
      </c>
      <c r="B171" s="6">
        <f t="shared" ref="B171:D171" si="21">SUM(B159:B170)</f>
        <v>-2009730581.0999999</v>
      </c>
      <c r="C171" s="6">
        <f t="shared" si="21"/>
        <v>-1970245965.8300002</v>
      </c>
      <c r="D171" s="6">
        <f t="shared" si="21"/>
        <v>-1950963024.9300001</v>
      </c>
      <c r="E171" s="4"/>
    </row>
    <row r="172" spans="1:5" x14ac:dyDescent="0.25">
      <c r="A172" s="2"/>
      <c r="B172" s="8"/>
      <c r="C172" s="8"/>
      <c r="D172" s="8"/>
    </row>
    <row r="173" spans="1:5" x14ac:dyDescent="0.25">
      <c r="A173" s="2" t="s">
        <v>30</v>
      </c>
      <c r="B173" s="9"/>
      <c r="C173" s="9"/>
      <c r="D173" s="9"/>
    </row>
    <row r="174" spans="1:5" x14ac:dyDescent="0.25">
      <c r="A174" s="2" t="s">
        <v>29</v>
      </c>
      <c r="B174" s="9"/>
      <c r="C174" s="9"/>
      <c r="D174" s="9"/>
    </row>
    <row r="175" spans="1:5" x14ac:dyDescent="0.25">
      <c r="A175" s="2" t="s">
        <v>28</v>
      </c>
      <c r="B175" s="9"/>
      <c r="C175" s="9"/>
      <c r="D175" s="9"/>
    </row>
    <row r="176" spans="1:5" x14ac:dyDescent="0.25">
      <c r="A176" s="2" t="s">
        <v>27</v>
      </c>
      <c r="B176" s="6">
        <v>-859037.91</v>
      </c>
      <c r="C176" s="6">
        <v>-859037.91</v>
      </c>
      <c r="D176" s="6">
        <v>-859037.91</v>
      </c>
    </row>
    <row r="177" spans="1:5" x14ac:dyDescent="0.25">
      <c r="A177" s="2" t="s">
        <v>26</v>
      </c>
      <c r="B177" s="6">
        <v>-478145249.87</v>
      </c>
      <c r="C177" s="6">
        <v>-478145249.87</v>
      </c>
      <c r="D177" s="6">
        <v>-478145249.87</v>
      </c>
    </row>
    <row r="178" spans="1:5" x14ac:dyDescent="0.25">
      <c r="A178" s="2" t="s">
        <v>25</v>
      </c>
      <c r="B178" s="6">
        <v>-3164096691.4699998</v>
      </c>
      <c r="C178" s="6">
        <v>-3164096691.4699998</v>
      </c>
      <c r="D178" s="6">
        <v>-3164096691.4699998</v>
      </c>
    </row>
    <row r="179" spans="1:5" x14ac:dyDescent="0.25">
      <c r="A179" s="2" t="s">
        <v>24</v>
      </c>
      <c r="B179" s="6">
        <v>7133879.4000000004</v>
      </c>
      <c r="C179" s="6">
        <v>7133879.4000000004</v>
      </c>
      <c r="D179" s="6">
        <v>7133879.4000000004</v>
      </c>
    </row>
    <row r="180" spans="1:5" x14ac:dyDescent="0.25">
      <c r="A180" s="2" t="s">
        <v>23</v>
      </c>
      <c r="B180" s="6">
        <v>0</v>
      </c>
      <c r="C180" s="6">
        <v>0</v>
      </c>
      <c r="D180" s="6">
        <v>0</v>
      </c>
    </row>
    <row r="181" spans="1:5" x14ac:dyDescent="0.25">
      <c r="A181" s="2" t="s">
        <v>174</v>
      </c>
      <c r="B181" s="6">
        <v>-36032661.640000001</v>
      </c>
      <c r="C181" s="6">
        <v>-36032661.640000001</v>
      </c>
      <c r="D181" s="6">
        <v>-34503649.57</v>
      </c>
    </row>
    <row r="182" spans="1:5" x14ac:dyDescent="0.25">
      <c r="A182" s="2" t="s">
        <v>22</v>
      </c>
      <c r="B182" s="6">
        <v>-1393554779.1300001</v>
      </c>
      <c r="C182" s="6">
        <v>-1393554779.1300001</v>
      </c>
      <c r="D182" s="6">
        <v>-1395225763.7</v>
      </c>
    </row>
    <row r="183" spans="1:5" x14ac:dyDescent="0.25">
      <c r="A183" s="2" t="s">
        <v>21</v>
      </c>
      <c r="B183" s="6">
        <v>12912629.720000001</v>
      </c>
      <c r="C183" s="6">
        <v>12912629.720000001</v>
      </c>
      <c r="D183" s="6">
        <v>13054602.220000001</v>
      </c>
    </row>
    <row r="184" spans="1:5" x14ac:dyDescent="0.25">
      <c r="A184" s="2" t="s">
        <v>20</v>
      </c>
      <c r="B184" s="6">
        <v>109458654.31</v>
      </c>
      <c r="C184" s="6">
        <v>109439888.51000001</v>
      </c>
      <c r="D184" s="6">
        <v>58396308.499999993</v>
      </c>
    </row>
    <row r="185" spans="1:5" x14ac:dyDescent="0.25">
      <c r="A185" s="2" t="s">
        <v>19</v>
      </c>
      <c r="B185" s="6">
        <v>-116731322.40000001</v>
      </c>
      <c r="C185" s="6">
        <v>-97477067.799999997</v>
      </c>
      <c r="D185" s="6">
        <v>-131059168.16999999</v>
      </c>
    </row>
    <row r="186" spans="1:5" x14ac:dyDescent="0.25">
      <c r="A186" s="2" t="s">
        <v>18</v>
      </c>
      <c r="B186" s="6">
        <v>50636000</v>
      </c>
      <c r="C186" s="6">
        <v>50636000</v>
      </c>
      <c r="D186" s="6">
        <v>96000000</v>
      </c>
      <c r="E186" s="16"/>
    </row>
    <row r="187" spans="1:5" x14ac:dyDescent="0.25">
      <c r="A187" s="2" t="s">
        <v>17</v>
      </c>
      <c r="B187" s="7">
        <v>-21484570.550000001</v>
      </c>
      <c r="C187" s="7">
        <v>-21484570.550000001</v>
      </c>
      <c r="D187" s="7">
        <v>-21484570.550000001</v>
      </c>
    </row>
    <row r="188" spans="1:5" x14ac:dyDescent="0.25">
      <c r="A188" s="2" t="s">
        <v>16</v>
      </c>
      <c r="B188" s="6">
        <f t="shared" ref="B188:D188" si="22">SUM(B176:B187)</f>
        <v>-5030763149.539999</v>
      </c>
      <c r="C188" s="6">
        <f t="shared" si="22"/>
        <v>-5011527660.7399998</v>
      </c>
      <c r="D188" s="6">
        <f t="shared" si="22"/>
        <v>-5050789341.1199999</v>
      </c>
      <c r="E188" s="4"/>
    </row>
    <row r="189" spans="1:5" x14ac:dyDescent="0.25">
      <c r="A189" s="2"/>
      <c r="B189" s="12"/>
      <c r="C189" s="12"/>
      <c r="D189" s="12"/>
    </row>
    <row r="190" spans="1:5" x14ac:dyDescent="0.25">
      <c r="A190" s="2" t="s">
        <v>15</v>
      </c>
      <c r="B190" s="6">
        <f t="shared" ref="B190:D190" si="23">SUM(B188)</f>
        <v>-5030763149.539999</v>
      </c>
      <c r="C190" s="6">
        <f t="shared" si="23"/>
        <v>-5011527660.7399998</v>
      </c>
      <c r="D190" s="6">
        <f t="shared" si="23"/>
        <v>-5050789341.1199999</v>
      </c>
      <c r="E190" s="4"/>
    </row>
    <row r="191" spans="1:5" x14ac:dyDescent="0.25">
      <c r="A191" s="2"/>
      <c r="B191" s="8"/>
      <c r="C191" s="8"/>
      <c r="D191" s="8"/>
    </row>
    <row r="192" spans="1:5" x14ac:dyDescent="0.25">
      <c r="A192" s="2" t="s">
        <v>14</v>
      </c>
      <c r="B192" s="9"/>
      <c r="C192" s="9"/>
      <c r="D192" s="9"/>
    </row>
    <row r="193" spans="1:5" x14ac:dyDescent="0.25">
      <c r="A193" s="2" t="s">
        <v>13</v>
      </c>
      <c r="B193" s="10">
        <v>0</v>
      </c>
      <c r="C193" s="10">
        <v>0</v>
      </c>
      <c r="D193" s="10">
        <v>0</v>
      </c>
    </row>
    <row r="194" spans="1:5" x14ac:dyDescent="0.25">
      <c r="A194" s="2" t="s">
        <v>12</v>
      </c>
      <c r="B194" s="9">
        <f t="shared" ref="B194:D194" si="24">SUM(B193)</f>
        <v>0</v>
      </c>
      <c r="C194" s="9">
        <f t="shared" si="24"/>
        <v>0</v>
      </c>
      <c r="D194" s="9">
        <f t="shared" si="24"/>
        <v>0</v>
      </c>
      <c r="E194" s="4"/>
    </row>
    <row r="195" spans="1:5" x14ac:dyDescent="0.25">
      <c r="A195" s="2"/>
      <c r="B195" s="9"/>
      <c r="C195" s="9"/>
      <c r="D195" s="9"/>
    </row>
    <row r="196" spans="1:5" x14ac:dyDescent="0.25">
      <c r="A196" s="2" t="s">
        <v>11</v>
      </c>
      <c r="B196" s="9"/>
      <c r="C196" s="9"/>
      <c r="D196" s="9"/>
    </row>
    <row r="197" spans="1:5" x14ac:dyDescent="0.25">
      <c r="A197" s="2" t="s">
        <v>10</v>
      </c>
      <c r="B197" s="10">
        <v>0</v>
      </c>
      <c r="C197" s="10">
        <v>0</v>
      </c>
      <c r="D197" s="10">
        <v>0</v>
      </c>
    </row>
    <row r="198" spans="1:5" x14ac:dyDescent="0.25">
      <c r="A198" s="2" t="s">
        <v>9</v>
      </c>
      <c r="B198" s="9">
        <f t="shared" ref="B198:D198" si="25">SUM(B197)</f>
        <v>0</v>
      </c>
      <c r="C198" s="9">
        <f t="shared" si="25"/>
        <v>0</v>
      </c>
      <c r="D198" s="9">
        <f t="shared" si="25"/>
        <v>0</v>
      </c>
      <c r="E198" s="4"/>
    </row>
    <row r="199" spans="1:5" x14ac:dyDescent="0.25">
      <c r="A199" s="2"/>
      <c r="B199" s="9"/>
      <c r="C199" s="9"/>
      <c r="D199" s="9"/>
    </row>
    <row r="200" spans="1:5" x14ac:dyDescent="0.25">
      <c r="A200" s="2" t="s">
        <v>8</v>
      </c>
      <c r="B200" s="9"/>
      <c r="C200" s="9"/>
      <c r="D200" s="9"/>
    </row>
    <row r="201" spans="1:5" x14ac:dyDescent="0.25">
      <c r="A201" s="2" t="s">
        <v>7</v>
      </c>
      <c r="B201" s="6">
        <v>0</v>
      </c>
      <c r="C201" s="6">
        <v>0</v>
      </c>
      <c r="D201" s="6">
        <v>0</v>
      </c>
    </row>
    <row r="202" spans="1:5" x14ac:dyDescent="0.25">
      <c r="A202" s="2" t="s">
        <v>6</v>
      </c>
      <c r="B202" s="6">
        <v>-5223860000</v>
      </c>
      <c r="C202" s="6">
        <v>-5223860000</v>
      </c>
      <c r="D202" s="6">
        <v>-5223860000</v>
      </c>
    </row>
    <row r="203" spans="1:5" x14ac:dyDescent="0.25">
      <c r="A203" s="2" t="s">
        <v>5</v>
      </c>
      <c r="B203" s="7">
        <v>18689580.620000001</v>
      </c>
      <c r="C203" s="7">
        <v>18629924.879999999</v>
      </c>
      <c r="D203" s="7">
        <v>18570269.140000001</v>
      </c>
    </row>
    <row r="204" spans="1:5" x14ac:dyDescent="0.25">
      <c r="A204" s="2" t="s">
        <v>4</v>
      </c>
      <c r="B204" s="6">
        <f t="shared" ref="B204:D204" si="26">SUM(B201:B203)</f>
        <v>-5205170419.3800001</v>
      </c>
      <c r="C204" s="6">
        <f t="shared" si="26"/>
        <v>-5205230075.1199999</v>
      </c>
      <c r="D204" s="6">
        <f t="shared" si="26"/>
        <v>-5205289730.8599997</v>
      </c>
      <c r="E204" s="4"/>
    </row>
    <row r="205" spans="1:5" x14ac:dyDescent="0.25">
      <c r="A205" s="2"/>
      <c r="B205" s="12"/>
      <c r="C205" s="12"/>
      <c r="D205" s="12"/>
    </row>
    <row r="206" spans="1:5" x14ac:dyDescent="0.25">
      <c r="A206" s="2" t="s">
        <v>3</v>
      </c>
      <c r="B206" s="6">
        <f t="shared" ref="B206:D206" si="27">SUM(B204)</f>
        <v>-5205170419.3800001</v>
      </c>
      <c r="C206" s="6">
        <f t="shared" si="27"/>
        <v>-5205230075.1199999</v>
      </c>
      <c r="D206" s="6">
        <f t="shared" si="27"/>
        <v>-5205289730.8599997</v>
      </c>
      <c r="E206" s="4"/>
    </row>
    <row r="207" spans="1:5" x14ac:dyDescent="0.25">
      <c r="A207" s="2"/>
      <c r="B207" s="12"/>
      <c r="C207" s="12"/>
      <c r="D207" s="12"/>
    </row>
    <row r="208" spans="1:5" x14ac:dyDescent="0.25">
      <c r="A208" s="2" t="s">
        <v>2</v>
      </c>
      <c r="B208" s="6">
        <f t="shared" ref="B208:D208" si="28">SUM(B206)</f>
        <v>-5205170419.3800001</v>
      </c>
      <c r="C208" s="6">
        <f t="shared" si="28"/>
        <v>-5205230075.1199999</v>
      </c>
      <c r="D208" s="6">
        <f t="shared" si="28"/>
        <v>-5205289730.8599997</v>
      </c>
      <c r="E208" s="4"/>
    </row>
    <row r="209" spans="1:5" x14ac:dyDescent="0.25">
      <c r="A209" s="2"/>
      <c r="B209" s="12"/>
      <c r="C209" s="12"/>
      <c r="D209" s="12"/>
    </row>
    <row r="210" spans="1:5" x14ac:dyDescent="0.25">
      <c r="A210" s="2" t="s">
        <v>1</v>
      </c>
      <c r="B210" s="7">
        <f t="shared" ref="B210:D210" si="29">SUM(B208,B190)</f>
        <v>-10235933568.919998</v>
      </c>
      <c r="C210" s="7">
        <f t="shared" si="29"/>
        <v>-10216757735.860001</v>
      </c>
      <c r="D210" s="7">
        <f t="shared" si="29"/>
        <v>-10256079071.98</v>
      </c>
      <c r="E210" s="4"/>
    </row>
    <row r="211" spans="1:5" x14ac:dyDescent="0.25">
      <c r="A211" s="2"/>
      <c r="B211" s="12"/>
      <c r="C211" s="12"/>
      <c r="D211" s="12"/>
    </row>
    <row r="212" spans="1:5" ht="15.75" thickBot="1" x14ac:dyDescent="0.3">
      <c r="A212" s="2" t="s">
        <v>0</v>
      </c>
      <c r="B212" s="11">
        <f t="shared" ref="B212:D212" si="30">SUM(B210,B171,B156,B143)</f>
        <v>-15083981365.189999</v>
      </c>
      <c r="C212" s="11">
        <f t="shared" si="30"/>
        <v>-15145146586.060001</v>
      </c>
      <c r="D212" s="11">
        <f t="shared" si="30"/>
        <v>-15572444127.129999</v>
      </c>
      <c r="E212" s="4"/>
    </row>
    <row r="213" spans="1:5" ht="15.75" thickTop="1" x14ac:dyDescent="0.25">
      <c r="B213" s="12">
        <f t="shared" ref="B213:D213" si="31">+B212+B125</f>
        <v>0</v>
      </c>
      <c r="C213" s="12">
        <f t="shared" si="31"/>
        <v>0</v>
      </c>
      <c r="D213" s="12">
        <f t="shared" si="31"/>
        <v>0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DB1B4FC5007241A4A3A7E9A9E01592" ma:contentTypeVersion="16" ma:contentTypeDescription="" ma:contentTypeScope="" ma:versionID="84d34ff4aebfc276d587884078e9ee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8137F8-8BE3-4877-AE39-1646AAAD35EB}"/>
</file>

<file path=customXml/itemProps2.xml><?xml version="1.0" encoding="utf-8"?>
<ds:datastoreItem xmlns:ds="http://schemas.openxmlformats.org/officeDocument/2006/customXml" ds:itemID="{31828B77-FCFC-4B5B-A432-6FAB65A88A21}"/>
</file>

<file path=customXml/itemProps3.xml><?xml version="1.0" encoding="utf-8"?>
<ds:datastoreItem xmlns:ds="http://schemas.openxmlformats.org/officeDocument/2006/customXml" ds:itemID="{A9DD53C8-A54B-4C77-987D-949C5DC4A69E}"/>
</file>

<file path=customXml/itemProps4.xml><?xml version="1.0" encoding="utf-8"?>
<ds:datastoreItem xmlns:ds="http://schemas.openxmlformats.org/officeDocument/2006/customXml" ds:itemID="{133CC8AF-1121-4A04-B86E-D3A365688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2020-01-30T22:27:19Z</cp:lastPrinted>
  <dcterms:created xsi:type="dcterms:W3CDTF">2017-08-23T22:09:03Z</dcterms:created>
  <dcterms:modified xsi:type="dcterms:W3CDTF">2024-03-04T19:23:44Z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0x0101006E56B4D1795A2E4DB2F0B01679ED314A0091DB1B4FC5007241A4A3A7E9A9E01592</vt:lpwstr>
  </property>
  <property fmtid="{D5CDD505-2E9C-101B-9397-08002B2CF9AE}" pid="4" name="_docset_NoMedatataSyncRequired">
    <vt:lpwstr>False</vt:lpwstr>
  </property>
</Properties>
</file>