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Z:\Division\Accounting II\WUTC Filings\Commodity Credits\Filing June 2019\Lynnwood\"/>
    </mc:Choice>
  </mc:AlternateContent>
  <xr:revisionPtr revIDLastSave="0" documentId="13_ncr:1_{45825FE3-86BA-4D56-A121-A12410C30121}" xr6:coauthVersionLast="36" xr6:coauthVersionMax="36" xr10:uidLastSave="{00000000-0000-0000-0000-000000000000}"/>
  <bookViews>
    <workbookView xWindow="180" yWindow="30" windowWidth="13815" windowHeight="9465" tabRatio="866" firstSheet="2" activeTab="2" xr2:uid="{00000000-000D-0000-FFFF-FFFF00000000}"/>
  </bookViews>
  <sheets>
    <sheet name="Pages with Charges" sheetId="20" state="hidden" r:id="rId1"/>
    <sheet name="Title Page" sheetId="19" state="hidden" r:id="rId2"/>
    <sheet name="Check Sheet" sheetId="5" r:id="rId3"/>
    <sheet name="Item 100, page 1" sheetId="2" r:id="rId4"/>
    <sheet name="Item 100, page 2" sheetId="3" r:id="rId5"/>
    <sheet name="Item 100, page 3" sheetId="21" state="hidden" r:id="rId6"/>
    <sheet name="Item 100, page 4" sheetId="22" state="hidden" r:id="rId7"/>
    <sheet name="Item 105, page 1" sheetId="4" r:id="rId8"/>
    <sheet name="Item 105 Page 2" sheetId="15" r:id="rId9"/>
    <sheet name="Item 105 Page 3 " sheetId="16" r:id="rId10"/>
    <sheet name="Item 106, page 1 " sheetId="14" r:id="rId11"/>
    <sheet name="Item 240" sheetId="10" state="hidden" r:id="rId12"/>
    <sheet name="Item 245" sheetId="11" state="hidden" r:id="rId13"/>
    <sheet name="Item 255 Page 1" sheetId="12" state="hidden" r:id="rId14"/>
    <sheet name="Item 255 Page 2 " sheetId="13" state="hidden" r:id="rId15"/>
    <sheet name="Item 260" sheetId="17" state="hidden" r:id="rId16"/>
    <sheet name="Item 275" sheetId="18" state="hidden" r:id="rId17"/>
  </sheets>
  <externalReferences>
    <externalReference r:id="rId18"/>
  </externalReferences>
  <definedNames>
    <definedName name="_xlnm.Print_Area" localSheetId="2">'Check Sheet'!$A$1:$J$58</definedName>
    <definedName name="_xlnm.Print_Area" localSheetId="3">'Item 100, page 1'!$A$1:$K$60</definedName>
    <definedName name="_xlnm.Print_Area" localSheetId="5">'Item 100, page 3'!$A$1:$J$53</definedName>
    <definedName name="_xlnm.Print_Area" localSheetId="6">'Item 100, page 4'!$A$1:$J$53</definedName>
    <definedName name="_xlnm.Print_Area" localSheetId="7">'Item 105, page 1'!$A$1:$L$63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5" l="1"/>
  <c r="F23" i="5" l="1"/>
  <c r="F18" i="5" l="1"/>
  <c r="F17" i="5"/>
  <c r="F16" i="5"/>
  <c r="C16" i="5"/>
  <c r="B28" i="16"/>
  <c r="B31" i="4"/>
  <c r="A43" i="2"/>
  <c r="B31" i="14" l="1"/>
  <c r="B39" i="15"/>
  <c r="A45" i="3"/>
  <c r="B30" i="16"/>
  <c r="B27" i="14" s="1"/>
  <c r="N51" i="16"/>
  <c r="J56" i="14"/>
  <c r="B56" i="14"/>
  <c r="B54" i="14"/>
  <c r="B51" i="16"/>
  <c r="B49" i="16"/>
  <c r="N54" i="15"/>
  <c r="B54" i="15"/>
  <c r="B52" i="15"/>
  <c r="L59" i="4"/>
  <c r="B59" i="4"/>
  <c r="B57" i="4"/>
  <c r="B56" i="3"/>
  <c r="B54" i="2"/>
  <c r="B27" i="4"/>
  <c r="B41" i="15"/>
  <c r="S35" i="2"/>
  <c r="E22" i="21"/>
  <c r="B58" i="3"/>
  <c r="B49" i="21" s="1"/>
  <c r="B56" i="2"/>
  <c r="J53" i="3"/>
  <c r="K56" i="2"/>
  <c r="K58" i="3" s="1"/>
  <c r="J49" i="21" s="1"/>
  <c r="D36" i="3"/>
  <c r="E37" i="3"/>
  <c r="E23" i="3"/>
  <c r="E24" i="3"/>
  <c r="E25" i="3" s="1"/>
  <c r="E26" i="3" s="1"/>
  <c r="E27" i="3" s="1"/>
  <c r="E28" i="3" s="1"/>
  <c r="E29" i="3" s="1"/>
  <c r="E30" i="3" s="1"/>
  <c r="E31" i="3" s="1"/>
  <c r="E32" i="3" s="1"/>
  <c r="E33" i="3" s="1"/>
  <c r="E34" i="3" s="1"/>
  <c r="E35" i="3" s="1"/>
  <c r="O49" i="4"/>
  <c r="O48" i="4"/>
  <c r="O42" i="4"/>
  <c r="O43" i="4"/>
  <c r="N15" i="18"/>
  <c r="M15" i="18"/>
  <c r="L15" i="18"/>
  <c r="L16" i="18" s="1"/>
  <c r="K15" i="18"/>
  <c r="K16" i="18" s="1"/>
  <c r="J15" i="18"/>
  <c r="I15" i="18"/>
  <c r="I16" i="18" s="1"/>
  <c r="H15" i="18"/>
  <c r="G15" i="18"/>
  <c r="G16" i="18"/>
  <c r="F15" i="18"/>
  <c r="F16" i="18" s="1"/>
  <c r="E15" i="18"/>
  <c r="E16" i="18" s="1"/>
  <c r="D15" i="18"/>
  <c r="N21" i="17"/>
  <c r="M21" i="17"/>
  <c r="L21" i="17"/>
  <c r="K21" i="17"/>
  <c r="J21" i="17"/>
  <c r="I21" i="17"/>
  <c r="H21" i="17"/>
  <c r="G21" i="17"/>
  <c r="F21" i="17"/>
  <c r="E21" i="17"/>
  <c r="D21" i="17"/>
  <c r="N16" i="17"/>
  <c r="M16" i="17"/>
  <c r="M17" i="17" s="1"/>
  <c r="L16" i="17"/>
  <c r="K16" i="17"/>
  <c r="J16" i="17"/>
  <c r="J17" i="17" s="1"/>
  <c r="I16" i="17"/>
  <c r="H16" i="17"/>
  <c r="G16" i="17"/>
  <c r="F16" i="17"/>
  <c r="E16" i="17"/>
  <c r="E17" i="17"/>
  <c r="D16" i="17"/>
  <c r="D17" i="17" s="1"/>
  <c r="I15" i="13"/>
  <c r="I16" i="13" s="1"/>
  <c r="H15" i="13"/>
  <c r="G15" i="13"/>
  <c r="G16" i="13" s="1"/>
  <c r="F15" i="13"/>
  <c r="F16" i="13"/>
  <c r="I15" i="12"/>
  <c r="I16" i="12" s="1"/>
  <c r="H15" i="12"/>
  <c r="G15" i="12"/>
  <c r="G16" i="12"/>
  <c r="F15" i="12"/>
  <c r="F16" i="12" s="1"/>
  <c r="N18" i="10"/>
  <c r="M18" i="10"/>
  <c r="L18" i="10"/>
  <c r="K18" i="10"/>
  <c r="J18" i="10"/>
  <c r="I18" i="10"/>
  <c r="H18" i="10"/>
  <c r="G18" i="10"/>
  <c r="N16" i="10"/>
  <c r="N17" i="10" s="1"/>
  <c r="M16" i="10"/>
  <c r="M17" i="10"/>
  <c r="L16" i="10"/>
  <c r="L17" i="10" s="1"/>
  <c r="K16" i="10"/>
  <c r="J16" i="10"/>
  <c r="I40" i="10" s="1"/>
  <c r="I16" i="10"/>
  <c r="H16" i="10"/>
  <c r="H17" i="10"/>
  <c r="G16" i="10"/>
  <c r="F16" i="10"/>
  <c r="D42" i="10"/>
  <c r="E16" i="10"/>
  <c r="E17" i="10" s="1"/>
  <c r="D16" i="10"/>
  <c r="D40" i="10"/>
  <c r="N15" i="10"/>
  <c r="M15" i="10"/>
  <c r="L15" i="10"/>
  <c r="K15" i="10"/>
  <c r="J15" i="10"/>
  <c r="I15" i="10"/>
  <c r="H15" i="10"/>
  <c r="G15" i="10"/>
  <c r="F15" i="10"/>
  <c r="E15" i="10"/>
  <c r="D15" i="10"/>
  <c r="N15" i="17"/>
  <c r="L15" i="17"/>
  <c r="J15" i="17"/>
  <c r="F15" i="17"/>
  <c r="D15" i="17"/>
  <c r="I41" i="4"/>
  <c r="D43" i="4"/>
  <c r="D41" i="4"/>
  <c r="F15" i="5"/>
  <c r="J49" i="22"/>
  <c r="B49" i="22"/>
  <c r="B47" i="22"/>
  <c r="D5" i="22"/>
  <c r="D4" i="22"/>
  <c r="C39" i="5"/>
  <c r="B47" i="21"/>
  <c r="D5" i="21"/>
  <c r="D4" i="21"/>
  <c r="C38" i="5"/>
  <c r="C37" i="5"/>
  <c r="N49" i="18"/>
  <c r="N54" i="17"/>
  <c r="J49" i="13"/>
  <c r="J49" i="12"/>
  <c r="J50" i="11"/>
  <c r="N57" i="10"/>
  <c r="B49" i="18"/>
  <c r="B47" i="18"/>
  <c r="B54" i="17"/>
  <c r="B52" i="17"/>
  <c r="B49" i="13"/>
  <c r="B47" i="13"/>
  <c r="B49" i="12"/>
  <c r="B47" i="12"/>
  <c r="B50" i="11"/>
  <c r="B48" i="11"/>
  <c r="B57" i="10"/>
  <c r="B55" i="10"/>
  <c r="D5" i="18"/>
  <c r="D4" i="18"/>
  <c r="D5" i="17"/>
  <c r="D4" i="17"/>
  <c r="D5" i="13"/>
  <c r="D4" i="13"/>
  <c r="D5" i="12"/>
  <c r="D4" i="12"/>
  <c r="D5" i="11"/>
  <c r="D4" i="11"/>
  <c r="D5" i="10"/>
  <c r="D4" i="10"/>
  <c r="D5" i="14"/>
  <c r="D4" i="14"/>
  <c r="D5" i="16"/>
  <c r="D4" i="16"/>
  <c r="D5" i="15"/>
  <c r="D4" i="15"/>
  <c r="D5" i="4"/>
  <c r="D4" i="4"/>
  <c r="D5" i="3"/>
  <c r="D4" i="3"/>
  <c r="D5" i="2"/>
  <c r="D4" i="2"/>
  <c r="D5" i="5"/>
  <c r="D4" i="5"/>
  <c r="C15" i="5"/>
  <c r="D17" i="11"/>
  <c r="E17" i="11"/>
  <c r="F17" i="11"/>
  <c r="D23" i="3"/>
  <c r="D24" i="3"/>
  <c r="D25" i="3" s="1"/>
  <c r="D26" i="3" s="1"/>
  <c r="D27" i="3" s="1"/>
  <c r="D28" i="3" s="1"/>
  <c r="D29" i="3" s="1"/>
  <c r="D30" i="3" s="1"/>
  <c r="D31" i="3" s="1"/>
  <c r="D32" i="3" s="1"/>
  <c r="D33" i="3" s="1"/>
  <c r="D34" i="3" s="1"/>
  <c r="D35" i="3" s="1"/>
  <c r="I41" i="10"/>
  <c r="J16" i="18"/>
  <c r="I17" i="17"/>
  <c r="D44" i="4"/>
  <c r="M16" i="18"/>
  <c r="H17" i="17"/>
  <c r="F17" i="17"/>
  <c r="E23" i="21"/>
  <c r="E24" i="21" s="1"/>
  <c r="E25" i="21" s="1"/>
  <c r="E26" i="21" s="1"/>
  <c r="E27" i="21" s="1"/>
  <c r="H16" i="12"/>
  <c r="K15" i="17"/>
  <c r="H16" i="18"/>
  <c r="N16" i="18"/>
  <c r="H16" i="13"/>
  <c r="G17" i="17"/>
  <c r="E15" i="17"/>
  <c r="N17" i="17"/>
  <c r="D40" i="4"/>
  <c r="H15" i="17"/>
  <c r="I17" i="10"/>
  <c r="G15" i="17"/>
  <c r="D16" i="18"/>
  <c r="K17" i="17"/>
  <c r="B23" i="16"/>
  <c r="B28" i="17" s="1"/>
  <c r="B23" i="18" s="1"/>
  <c r="I42" i="4"/>
  <c r="I15" i="17"/>
  <c r="M15" i="17"/>
  <c r="L17" i="17"/>
  <c r="I37" i="3"/>
  <c r="A16" i="22" s="1"/>
  <c r="A23" i="22" s="1"/>
  <c r="F17" i="10"/>
  <c r="D43" i="10"/>
  <c r="G17" i="10"/>
  <c r="D42" i="4"/>
  <c r="I44" i="10"/>
  <c r="K17" i="10"/>
  <c r="I40" i="4"/>
  <c r="D45" i="10"/>
  <c r="D44" i="10"/>
  <c r="D39" i="4"/>
  <c r="I42" i="10"/>
  <c r="D20" i="17"/>
  <c r="D22" i="17"/>
  <c r="E22" i="17"/>
  <c r="D17" i="10"/>
  <c r="D16" i="11"/>
  <c r="F16" i="11"/>
  <c r="I43" i="4"/>
  <c r="I39" i="4"/>
  <c r="D41" i="10"/>
  <c r="I43" i="10"/>
  <c r="F22" i="17" l="1"/>
  <c r="F20" i="17"/>
  <c r="E20" i="17"/>
  <c r="E16" i="11"/>
  <c r="J17" i="10"/>
  <c r="G20" i="17" l="1"/>
  <c r="G22" i="17"/>
  <c r="H22" i="17" l="1"/>
  <c r="H20" i="17"/>
  <c r="I20" i="17" l="1"/>
  <c r="I22" i="17"/>
  <c r="J22" i="17" l="1"/>
  <c r="J20" i="17"/>
  <c r="K20" i="17" l="1"/>
  <c r="K22" i="17"/>
  <c r="L22" i="17" l="1"/>
  <c r="L20" i="17"/>
  <c r="N20" i="17" l="1"/>
  <c r="M20" i="17"/>
  <c r="N22" i="17"/>
  <c r="M22" i="17"/>
</calcChain>
</file>

<file path=xl/sharedStrings.xml><?xml version="1.0" encoding="utf-8"?>
<sst xmlns="http://schemas.openxmlformats.org/spreadsheetml/2006/main" count="907" uniqueCount="343">
  <si>
    <t>Tariff No.</t>
  </si>
  <si>
    <t>Company Name/Permit Number:</t>
  </si>
  <si>
    <t>Registered Trade Name(s)</t>
  </si>
  <si>
    <t xml:space="preserve"> </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</si>
  <si>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</si>
  <si>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</si>
  <si>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</si>
  <si>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</si>
  <si>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</si>
  <si>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</si>
  <si>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</si>
  <si>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</si>
  <si>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</si>
  <si>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</si>
  <si>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</si>
  <si>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</si>
  <si>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</si>
  <si>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</si>
  <si>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</si>
  <si>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Yardwaste</t>
  </si>
  <si>
    <t>Optional</t>
  </si>
  <si>
    <t>Units or Type</t>
  </si>
  <si>
    <t>of</t>
  </si>
  <si>
    <t>Service</t>
  </si>
  <si>
    <t>Container</t>
  </si>
  <si>
    <t>of Containers</t>
  </si>
  <si>
    <t>Rate</t>
  </si>
  <si>
    <t>Rental</t>
  </si>
  <si>
    <t>WG/EOWR</t>
  </si>
  <si>
    <t>1 Can</t>
  </si>
  <si>
    <t>2 Can</t>
  </si>
  <si>
    <t>3 Can</t>
  </si>
  <si>
    <t>4 Can</t>
  </si>
  <si>
    <t>5 Can</t>
  </si>
  <si>
    <t>6 Can</t>
  </si>
  <si>
    <t>Recycle Only</t>
  </si>
  <si>
    <t>Yardwaste Only</t>
  </si>
  <si>
    <t>Frequency of Service Codes: WG=Weekly Garbage; EOWG-Every Other Week Garbage; MG=Monthly Garbage; WR=Weekly Recycling</t>
  </si>
  <si>
    <t>EOWR=Every Other Week Recycling; MR=Monthly Recycling; List others used by company:</t>
  </si>
  <si>
    <t>Note 1:  Description/rules related to recycling program are shown on page 23.</t>
  </si>
  <si>
    <t>Note 2:  Description/rules related to yardwaste program are shown on page 24.</t>
  </si>
  <si>
    <t>(Notes for this Item are continued on next page)</t>
  </si>
  <si>
    <r>
      <t xml:space="preserve">Rates below apply in the following service area:  </t>
    </r>
    <r>
      <rPr>
        <b/>
        <sz val="10"/>
        <rFont val="Arial"/>
        <family val="2"/>
      </rPr>
      <t>See appendix A</t>
    </r>
  </si>
  <si>
    <t>EOWG/EOWR</t>
  </si>
  <si>
    <t>MG/EOWR</t>
  </si>
  <si>
    <r>
      <t xml:space="preserve">Rates below apply in the following service area:  </t>
    </r>
    <r>
      <rPr>
        <b/>
        <sz val="10"/>
        <rFont val="Arial"/>
        <family val="2"/>
      </rPr>
      <t>See appendix B</t>
    </r>
  </si>
  <si>
    <t>Item 105 -- Multi-family Service - Rates per Container</t>
  </si>
  <si>
    <t>Service Area:</t>
  </si>
  <si>
    <t>See Appendix A and Appendix B</t>
  </si>
  <si>
    <t>32 Gallon</t>
  </si>
  <si>
    <t>64 Gallon</t>
  </si>
  <si>
    <t>96 Gallon</t>
  </si>
  <si>
    <t>1 Yard</t>
  </si>
  <si>
    <t>1.25 Yard</t>
  </si>
  <si>
    <t>1.5 Yard</t>
  </si>
  <si>
    <t>2 Yard</t>
  </si>
  <si>
    <t>3 Yard</t>
  </si>
  <si>
    <t>4 Yard</t>
  </si>
  <si>
    <t>6 Yard</t>
  </si>
  <si>
    <t>8 Yard</t>
  </si>
  <si>
    <t>Permanent Accts</t>
  </si>
  <si>
    <t>First Pick-up</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</si>
  <si>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</si>
  <si>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</si>
  <si>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</si>
  <si>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</si>
  <si>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</si>
  <si>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</si>
  <si>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</si>
  <si>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</si>
  <si>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</si>
  <si>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</si>
  <si>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</si>
  <si>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</si>
  <si>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</si>
  <si>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</si>
  <si>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</si>
  <si>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</si>
  <si>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The charge for an occasional extra can, unit, toter, mini-can, or micro-mini-can on a</t>
  </si>
  <si>
    <t>regular pickup is:</t>
  </si>
  <si>
    <t>Rate per receptacle</t>
  </si>
  <si>
    <t>Type of receptacle</t>
  </si>
  <si>
    <t>Per pickup</t>
  </si>
  <si>
    <t>32-gallon can or unit</t>
  </si>
  <si>
    <t>2 Yd</t>
  </si>
  <si>
    <t>64 gallon cart</t>
  </si>
  <si>
    <t>3 Yd</t>
  </si>
  <si>
    <t>96 gallon cart</t>
  </si>
  <si>
    <t>4 YD</t>
  </si>
  <si>
    <t>1 Yd</t>
  </si>
  <si>
    <t>6 Yd</t>
  </si>
  <si>
    <t>1.25 Yd</t>
  </si>
  <si>
    <t>8 Yd</t>
  </si>
  <si>
    <t>1.5 Yd</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</si>
  <si>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</si>
  <si>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</si>
  <si>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</si>
  <si>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</si>
  <si>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Accessorial charges assessed (lids, unlocking, unlatching, etc.)</t>
  </si>
  <si>
    <r>
      <t>The charge included in this rate for yardwaste is $</t>
    </r>
    <r>
      <rPr>
        <u/>
        <sz val="10"/>
        <rFont val="Arial"/>
        <family val="2"/>
      </rPr>
      <t xml:space="preserve"> n/a </t>
    </r>
    <r>
      <rPr>
        <sz val="10"/>
        <rFont val="Arial"/>
        <family val="2"/>
      </rPr>
      <t xml:space="preserve">.  Description/rules related to </t>
    </r>
  </si>
  <si>
    <r>
      <t xml:space="preserve">yardwaste program are shown on page </t>
    </r>
    <r>
      <rPr>
        <u/>
        <sz val="10"/>
        <rFont val="Arial"/>
        <family val="2"/>
      </rPr>
      <t>n/a</t>
    </r>
    <r>
      <rPr>
        <sz val="10"/>
        <rFont val="Arial"/>
        <family val="2"/>
      </rPr>
      <t>.</t>
    </r>
  </si>
  <si>
    <r>
      <t>$</t>
    </r>
    <r>
      <rPr>
        <u/>
        <sz val="10"/>
        <rFont val="Arial"/>
        <family val="2"/>
      </rPr>
      <t xml:space="preserve"> n/a </t>
    </r>
    <r>
      <rPr>
        <sz val="10"/>
        <rFont val="Arial"/>
        <family val="2"/>
      </rPr>
      <t xml:space="preserve"> per can/unit.  Service will be rendered on the normal scheduled pickup day for the</t>
    </r>
  </si>
  <si>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</si>
  <si>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</si>
  <si>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</si>
  <si>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</si>
  <si>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</si>
  <si>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</si>
  <si>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</si>
  <si>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</si>
  <si>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</si>
  <si>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 Page</t>
  </si>
  <si>
    <t>Check Sheet</t>
  </si>
  <si>
    <t>Item Index</t>
  </si>
  <si>
    <t>Subject Index</t>
  </si>
  <si>
    <t>21A</t>
  </si>
  <si>
    <t>Issued by:</t>
  </si>
  <si>
    <t>Item 240 -- Container Service -- Dumped in Company's Vehicle</t>
  </si>
  <si>
    <t>Non-compacted Material (Company-owned container)</t>
  </si>
  <si>
    <t>Rates stated per container, per pickup</t>
  </si>
  <si>
    <t>Service Area:  As defined in Appendix A &amp; B</t>
  </si>
  <si>
    <t>Size or Type of Container</t>
  </si>
  <si>
    <t>Permanent Service</t>
  </si>
  <si>
    <t>32 Gal</t>
  </si>
  <si>
    <t>64 Gal</t>
  </si>
  <si>
    <t>96 Gal</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</si>
  <si>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</si>
  <si>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</si>
  <si>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</si>
  <si>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</si>
  <si>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</si>
  <si>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</si>
  <si>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</si>
  <si>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</si>
  <si>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</si>
  <si>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</si>
  <si>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</si>
  <si>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Service:  If rent is shown, the rate for the first pickup and each additional pickup must</t>
  </si>
  <si>
    <t>be the same.  If rent is not shown, it is to be included in the rate for the first pickup.</t>
  </si>
  <si>
    <t>pro-rata basis) will be assessed if containers are filled past their visible full limit, container</t>
  </si>
  <si>
    <t>lids will not close due to overfilling, or additional materials are placed on or near containers.</t>
  </si>
  <si>
    <t>Item 245 -- Container Service -- Dumped in Company's Vehicle</t>
  </si>
  <si>
    <t>Non-compacted Material (Customer-owned container)</t>
  </si>
  <si>
    <t>Includes Commercial Can Service</t>
  </si>
  <si>
    <t>Service Area: As defined in Appendix A &amp; Appendix B</t>
  </si>
  <si>
    <t>32 gal can</t>
  </si>
  <si>
    <t xml:space="preserve"> 64 gal. Toter</t>
  </si>
  <si>
    <t>96 gal. Toter</t>
  </si>
  <si>
    <t>____ Yard</t>
  </si>
  <si>
    <t>Each Scheduled Pickup</t>
  </si>
  <si>
    <t>$</t>
  </si>
  <si>
    <t>Item 255 -- Container Service -- Dumped in Company's Vehicle</t>
  </si>
  <si>
    <t>Compacted Material (Customer-owned container)</t>
  </si>
  <si>
    <t>Note:  The rates on this page apply to compactors with compaction ratios between 0 to 3.5.</t>
  </si>
  <si>
    <t>___ gal. Toter</t>
  </si>
  <si>
    <t xml:space="preserve"> 3 Yard </t>
  </si>
  <si>
    <t>Service Area: AS defined in Appendix A &amp; Appendix B</t>
  </si>
  <si>
    <t>Note:  The rates on this page apply to compactors with compaction ratios between 3.5 to 5.</t>
  </si>
  <si>
    <t>O</t>
  </si>
  <si>
    <t>Issue Date:</t>
  </si>
  <si>
    <t>Item 106 -- Container Service -- Dumped in Company's Vehicle</t>
  </si>
  <si>
    <t>Compacted Material (Customer-owned container) - MULTI-FAMILY</t>
  </si>
  <si>
    <t>NOTE:  The rates on this page apply to compactors with compaction ratios of up to 3.5 to 1.</t>
  </si>
  <si>
    <t>Item 105 -- Drop Box Service -- To Disposal Site and Return</t>
  </si>
  <si>
    <t>Non-Compacted Material (Company-owned container) - Multi-Family Customers</t>
  </si>
  <si>
    <t>Rates stated per drop box, per pickup</t>
  </si>
  <si>
    <t>Service Area:  As defined in Appendix A and Appendix B</t>
  </si>
  <si>
    <t>10 Yard</t>
  </si>
  <si>
    <t>12 Yard</t>
  </si>
  <si>
    <t>15 Yard</t>
  </si>
  <si>
    <t>18 Yard</t>
  </si>
  <si>
    <t>20 Yard</t>
  </si>
  <si>
    <t>25 Yard</t>
  </si>
  <si>
    <t>30 Yard</t>
  </si>
  <si>
    <t>35 Yard</t>
  </si>
  <si>
    <t>40 Yard</t>
  </si>
  <si>
    <t>45 Yard</t>
  </si>
  <si>
    <t>50 Yard</t>
  </si>
  <si>
    <t>Rates in this item are subject to disposal fees named in Item 230.</t>
  </si>
  <si>
    <t xml:space="preserve">Note 2:  </t>
  </si>
  <si>
    <t>Rates named in this item apply for all hauls not exceeding 10 miles from the point of pickup</t>
  </si>
  <si>
    <t>mile.  Mileage charge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</si>
  <si>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</si>
  <si>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</si>
  <si>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</si>
  <si>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</si>
  <si>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</si>
  <si>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</si>
  <si>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 xml:space="preserve">(3) If rent is shown, the rate for the first pickup and each additional pickup must be the same. </t>
  </si>
  <si>
    <t>If rent is not shown, it is to be included in the rate for the first pickup.</t>
  </si>
  <si>
    <t xml:space="preserve">Note 5: </t>
  </si>
  <si>
    <t>Compacted Material (Customer-owned container) - Multi-Family Customers</t>
  </si>
  <si>
    <t>mile.  Mileage harge is in addition to all regular charges.</t>
  </si>
  <si>
    <t xml:space="preserve">Note 3:  </t>
  </si>
  <si>
    <t xml:space="preserve">Permanent Service is defined as no less than scheduled, once a month pickup, unless local </t>
  </si>
  <si>
    <t>government ordinances require more frequent service or unless putrescibles are involved.</t>
  </si>
  <si>
    <t>Gate charge $1.40(A)</t>
  </si>
  <si>
    <t>Item 260 -- Drop Box Service -- To Disposal Site and Return</t>
  </si>
  <si>
    <t>Non-Compacted Material (Company-owned container)</t>
  </si>
  <si>
    <t>Service Area:  As defined in Appendix A, Appendix B and Appendix C</t>
  </si>
  <si>
    <t>Item 275 -- Drop Box Service -- To Disposal Site and Return</t>
  </si>
  <si>
    <t>25a</t>
  </si>
  <si>
    <t>25b</t>
  </si>
  <si>
    <t xml:space="preserve">Effective Date: </t>
  </si>
  <si>
    <t xml:space="preserve">In addition to all other applicable charges, a charge of $15.03 per yard (assessed on a </t>
  </si>
  <si>
    <t>Recycling service rates on this page expire on:</t>
  </si>
  <si>
    <t>(Name/Certificate Number of Solid Waste Collection Company)</t>
  </si>
  <si>
    <t>(Registered trade name of Solid Waste Collection Company)</t>
  </si>
  <si>
    <t>NAMING RATES FOR THE COLLECTION, TRANSPORTATION, AND DIPOSAL OF</t>
  </si>
  <si>
    <t>SOLID WASTE, AND, IF NOTED, RECYCLING AND YARDWASTE</t>
  </si>
  <si>
    <t>IN THE FOLLOWING DESCRIBED TERRITORY:</t>
  </si>
  <si>
    <t>(Note: if this tariff applies in only a portion of a company's</t>
  </si>
  <si>
    <t>certificate authority, a map depicting the area</t>
  </si>
  <si>
    <t>in which the tariff applies must be attached to this tariff.)</t>
  </si>
  <si>
    <t>See attached appendix A</t>
  </si>
  <si>
    <t>Name of person issuing tariff:</t>
  </si>
  <si>
    <t>Connor Vander Zalm</t>
  </si>
  <si>
    <t>Official UTC requests for information</t>
  </si>
  <si>
    <t>regarding consumer questions and/or</t>
  </si>
  <si>
    <t>Mailing address of issuer:</t>
  </si>
  <si>
    <t>1600 127th Ave NE</t>
  </si>
  <si>
    <t>complaints should be referred to the</t>
  </si>
  <si>
    <t>following company representative:</t>
  </si>
  <si>
    <t>City, State/Zip Code</t>
  </si>
  <si>
    <t>Bellevue, WA 98005</t>
  </si>
  <si>
    <t>Name:</t>
  </si>
  <si>
    <r>
      <t xml:space="preserve">Telephone Number </t>
    </r>
    <r>
      <rPr>
        <sz val="8"/>
        <rFont val="Arial"/>
        <family val="2"/>
      </rPr>
      <t>(including area code):</t>
    </r>
  </si>
  <si>
    <t>425-646-2426</t>
  </si>
  <si>
    <t>Title:</t>
  </si>
  <si>
    <t>Phone:</t>
  </si>
  <si>
    <t>Fax number, if any:</t>
  </si>
  <si>
    <t>425-646-2440</t>
  </si>
  <si>
    <t>E-mail:</t>
  </si>
  <si>
    <t>Fax:</t>
  </si>
  <si>
    <t>E-mail address, if any:</t>
  </si>
  <si>
    <t>cvanderzalm@republicservices.com</t>
  </si>
  <si>
    <t>Jeff Borgida</t>
  </si>
  <si>
    <t>Division General Manager</t>
  </si>
  <si>
    <t>425-646-2400</t>
  </si>
  <si>
    <t>jborgida@republicservices.com</t>
  </si>
  <si>
    <t xml:space="preserve">Effective Date:  </t>
  </si>
  <si>
    <t>Issued By:</t>
  </si>
  <si>
    <t>Connor Vander Zalm, Sr. Market Analyst</t>
  </si>
  <si>
    <t>Item</t>
  </si>
  <si>
    <t>Description</t>
  </si>
  <si>
    <t>taxes</t>
  </si>
  <si>
    <t>redelivery fees</t>
  </si>
  <si>
    <t>Oversized/weight cans &amp; OT</t>
  </si>
  <si>
    <t>Return Trips</t>
  </si>
  <si>
    <t>Carry-out service &amp; Drive-ins</t>
  </si>
  <si>
    <t>Can Carriage Special Service</t>
  </si>
  <si>
    <t>Resi Service - regular stuff</t>
  </si>
  <si>
    <t>Resi Service - extras</t>
  </si>
  <si>
    <t>Resi Service - YW stuff and cart renal charge</t>
  </si>
  <si>
    <t>MF svc - normal rates</t>
  </si>
  <si>
    <t>25A</t>
  </si>
  <si>
    <t>MF Drop box scv</t>
  </si>
  <si>
    <t>25B</t>
  </si>
  <si>
    <t>MF Drop box scv - Compacted</t>
  </si>
  <si>
    <t>140 &amp; 150</t>
  </si>
  <si>
    <t>Bales and Loose &amp; Bulky Material</t>
  </si>
  <si>
    <t>Time Rates</t>
  </si>
  <si>
    <t>Compacted Material MF</t>
  </si>
  <si>
    <t>Roll Out Charges</t>
  </si>
  <si>
    <t>Excess Wght</t>
  </si>
  <si>
    <t>Cleaning Containers</t>
  </si>
  <si>
    <t>Disposal Fees</t>
  </si>
  <si>
    <t>Commercial non-compacted</t>
  </si>
  <si>
    <t>Container Service - non compcated customer owned</t>
  </si>
  <si>
    <t>Container service - compacted customer owned</t>
  </si>
  <si>
    <t>Drop box svc - company owned non compacted</t>
  </si>
  <si>
    <t>Drop box svc - company owned compacted</t>
  </si>
  <si>
    <t>5th Revised Page No.35</t>
  </si>
  <si>
    <t>5th Revised Page No. 36</t>
  </si>
  <si>
    <t>4th Revised Page No. 37</t>
  </si>
  <si>
    <t>4th Revised Page No. 38</t>
  </si>
  <si>
    <t>5th Revised Page No. 39</t>
  </si>
  <si>
    <t>5th Revised Page No. 40</t>
  </si>
  <si>
    <t>13a</t>
  </si>
  <si>
    <t>Mini-can</t>
  </si>
  <si>
    <t>Micro-minican</t>
  </si>
  <si>
    <t>60-gallon toter</t>
  </si>
  <si>
    <t>Bag</t>
  </si>
  <si>
    <t xml:space="preserve">Note 4: </t>
  </si>
  <si>
    <t>Customers will be charged for service requested even if fewer units are picked up on a particular trip. No credit will be given for partially filled cans. No credit will be given if customer fails to set receptacles out for collection.</t>
  </si>
  <si>
    <t xml:space="preserve">Note 6: </t>
  </si>
  <si>
    <t>The charge for an occasional extra residential bag, can, unit, toter, mini-can, or micro-mini-can on a regular pickup is:</t>
  </si>
  <si>
    <t>Rate per receptacle
per pickup</t>
  </si>
  <si>
    <t xml:space="preserve">Note 7: </t>
  </si>
  <si>
    <r>
      <t xml:space="preserve">Customers may request no more than one pickup per month, on an "on call" basis, at $  </t>
    </r>
    <r>
      <rPr>
        <u/>
        <sz val="10"/>
        <rFont val="Arial"/>
        <family val="2"/>
      </rPr>
      <t xml:space="preserve">n/a </t>
    </r>
    <r>
      <rPr>
        <sz val="10"/>
        <rFont val="Arial"/>
        <family val="2"/>
      </rPr>
      <t xml:space="preserve"> per can/unit. Service will be rendered on the normal scheduled pickup day for the area in which the customer resides. Note: If customer requires service to be provided on other  than normal scheduled pickup day, rates for special pickups will apply.</t>
    </r>
  </si>
  <si>
    <r>
      <t xml:space="preserve">For customers on automated service routes: The company will assess roll-out charges where, due to circumstances outside the control of the driver, the driver is required to move an automated cart or toter more than feet in order to reach the truck. The charge for this roll-out service is: $ </t>
    </r>
    <r>
      <rPr>
        <u/>
        <sz val="10"/>
        <rFont val="Arial"/>
        <family val="2"/>
      </rPr>
      <t xml:space="preserve"> n/a</t>
    </r>
    <r>
      <rPr>
        <sz val="10"/>
        <rFont val="Arial"/>
        <family val="2"/>
      </rPr>
      <t xml:space="preserve">  per cart or toter, per pickup.</t>
    </r>
  </si>
  <si>
    <t>Item 100 -- Residential Service -- Monthly Rates (continued)</t>
  </si>
  <si>
    <r>
      <t xml:space="preserve">Yardwaste </t>
    </r>
    <r>
      <rPr>
        <sz val="9.5"/>
        <rFont val="Arial"/>
        <family val="2"/>
      </rPr>
      <t xml:space="preserve">provisions shown on this page apply only in the following service area: </t>
    </r>
  </si>
  <si>
    <t xml:space="preserve">Description of Yardwaste Program </t>
  </si>
  <si>
    <t>See Appendix A</t>
  </si>
  <si>
    <t>See Appendix B</t>
  </si>
  <si>
    <t>Special rules related tor yardwaste program:</t>
  </si>
  <si>
    <t>Yardwaste may not be in plastic bags. Pick-up will be refused if container contains any trash or other contaminants. Customers may obtain a current listing of accetable yard debris upon request.</t>
  </si>
  <si>
    <t>Linked to prices within the tariff pages</t>
  </si>
  <si>
    <t>linked to the WUTC model</t>
  </si>
  <si>
    <t>to be determined - no corresponding price in WUTC model</t>
  </si>
  <si>
    <t>Rabanco LTD / G-12</t>
  </si>
  <si>
    <t>Tariff No. 4</t>
  </si>
  <si>
    <t>Lynnwood Disposal, Republic Services</t>
  </si>
  <si>
    <t xml:space="preserve"> starting</t>
  </si>
  <si>
    <t>Expring</t>
  </si>
  <si>
    <t>Single Family Commodity Credit</t>
  </si>
  <si>
    <t>3.5x Compaction</t>
  </si>
  <si>
    <t>5x Compaction</t>
  </si>
  <si>
    <t>MultiFamily Commodity Credit</t>
  </si>
  <si>
    <t>Related to Commodity Credit</t>
  </si>
  <si>
    <t>(A)/(R )</t>
  </si>
  <si>
    <t>3rd Revised Page No. 22</t>
  </si>
  <si>
    <t>20 Gal Toter*</t>
  </si>
  <si>
    <t>20 Gal Can</t>
  </si>
  <si>
    <t>32 Gal Toter*</t>
  </si>
  <si>
    <t>64 Gal Toter*</t>
  </si>
  <si>
    <t>96 Gal Toter*</t>
  </si>
  <si>
    <r>
      <t xml:space="preserve">Note 5: Recycling rates shown above are subject to an additional recycling processing surcharge of </t>
    </r>
    <r>
      <rPr>
        <b/>
        <sz val="10"/>
        <rFont val="Arial"/>
        <family val="2"/>
      </rPr>
      <t>$0.37  per month</t>
    </r>
  </si>
  <si>
    <r>
      <t xml:space="preserve">               The recycling processing surcharge on this page will expire: </t>
    </r>
    <r>
      <rPr>
        <b/>
        <sz val="10"/>
        <rFont val="Arial"/>
        <family val="2"/>
      </rPr>
      <t xml:space="preserve">June 30, 2019 </t>
    </r>
  </si>
  <si>
    <r>
      <t xml:space="preserve">               The recycling processing surcharge on this page will expire: </t>
    </r>
    <r>
      <rPr>
        <b/>
        <sz val="10"/>
        <rFont val="Arial"/>
        <family val="2"/>
      </rPr>
      <t>June 30, 2019</t>
    </r>
  </si>
  <si>
    <r>
      <t xml:space="preserve">Note 7:             Rates shown above are subject to an additional recycling processing surcharge of </t>
    </r>
    <r>
      <rPr>
        <b/>
        <sz val="10"/>
        <rFont val="Arial"/>
        <family val="2"/>
      </rPr>
      <t>$0.15  per yard</t>
    </r>
  </si>
  <si>
    <r>
      <t xml:space="preserve">                        The recycling processing surcharge on this page will expire: </t>
    </r>
    <r>
      <rPr>
        <b/>
        <sz val="10"/>
        <rFont val="Arial"/>
        <family val="2"/>
      </rPr>
      <t xml:space="preserve">June 30, 2019 </t>
    </r>
  </si>
  <si>
    <r>
      <t xml:space="preserve">Note 5:           Rates shown above are subject to an additional recycling processing surcharge of </t>
    </r>
    <r>
      <rPr>
        <b/>
        <sz val="10"/>
        <rFont val="Arial"/>
        <family val="2"/>
      </rPr>
      <t>$0.15 per yard</t>
    </r>
  </si>
  <si>
    <t>43rd Revised,  Page No. 1</t>
  </si>
  <si>
    <t>5th Revised Title Page</t>
  </si>
  <si>
    <t>33rd Revised Page No. 21</t>
  </si>
  <si>
    <t>34th Revised Page No. 21A</t>
  </si>
  <si>
    <t>29th Revised Page No. 25</t>
  </si>
  <si>
    <t>21st Revised Page No. 25a</t>
  </si>
  <si>
    <t>19th Revised Page No. 25b</t>
  </si>
  <si>
    <t>20th Revised Page No. 30</t>
  </si>
  <si>
    <t>3rd Revised Page No. 24</t>
  </si>
  <si>
    <t>30a</t>
  </si>
  <si>
    <t xml:space="preserve">Note 4: Service Rate includes toter rental 20G-$0.44 32G-$1.36 64G-$1.69 96G-$1.68  </t>
  </si>
  <si>
    <t>Gate charge $1.43</t>
  </si>
  <si>
    <r>
      <t xml:space="preserve">Note 6:        Rates shown above are subject to an additional recycling processing surcharge of </t>
    </r>
    <r>
      <rPr>
        <b/>
        <sz val="10"/>
        <rFont val="Arial"/>
        <family val="2"/>
      </rPr>
      <t>$0.15 per yard</t>
    </r>
  </si>
  <si>
    <r>
      <t xml:space="preserve">                  The recycling processing surcharge on this page will expire: </t>
    </r>
    <r>
      <rPr>
        <b/>
        <sz val="10"/>
        <rFont val="Arial"/>
        <family val="2"/>
      </rPr>
      <t xml:space="preserve">June 30, 2019 </t>
    </r>
  </si>
  <si>
    <r>
      <t xml:space="preserve">Note 6:          Rates shown above are subject to an additional recycling processing surcharge of </t>
    </r>
    <r>
      <rPr>
        <b/>
        <sz val="10"/>
        <rFont val="Arial"/>
        <family val="2"/>
      </rPr>
      <t>$0.15  per yard</t>
    </r>
  </si>
  <si>
    <r>
      <t xml:space="preserve">                     The recycling processing surcharge on this page will expire: </t>
    </r>
    <r>
      <rPr>
        <b/>
        <sz val="10"/>
        <rFont val="Arial"/>
        <family val="2"/>
      </rPr>
      <t xml:space="preserve">June 30, 2019 </t>
    </r>
  </si>
  <si>
    <t>20 gallon can</t>
  </si>
  <si>
    <t>7/31/2020 ('C)</t>
  </si>
  <si>
    <t>Rick Waldren  Business Unit Finance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</si>
</sst>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mmmm\ d\,\ yyyy"/>
    <numFmt numFmtId="166" formatCode="[$-409]mmmm\ d\,\ yyyy;@"/>
  </numFmts>
  <fonts count="35" x14ac:knownFonts="1">
    <font>
      <sz val="10"/>
      <name val="Arial"/>
    </font>
    <font>
      <sz val="10"/>
      <name val="Arial"/>
    </font>
    <font>
      <u/>
      <sz val="10"/>
      <color indexed="12"/>
      <name val="Arial"/>
      <family val="2"/>
    </font>
    <font>
      <sz val="10"/>
      <name val="Arial"/>
      <family val="2"/>
    </font>
    <font>
      <u/>
      <sz val="10"/>
      <name val="Arial"/>
      <family val="2"/>
    </font>
    <font>
      <i/>
      <sz val="10"/>
      <name val="Arial"/>
      <family val="2"/>
    </font>
    <font>
      <b/>
      <sz val="10"/>
      <name val="Arial"/>
      <family val="2"/>
    </font>
    <font>
      <sz val="8"/>
      <name val="Arial"/>
      <family val="2"/>
    </font>
    <font>
      <b/>
      <i/>
      <sz val="10"/>
      <name val="Arial"/>
      <family val="2"/>
    </font>
    <font>
      <u/>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sz val="9"/>
      <name val="Arial"/>
      <family val="2"/>
    </font>
    <font>
      <i/>
      <sz val="9"/>
      <name val="Arial"/>
      <family val="2"/>
    </font>
    <font>
      <u/>
      <sz val="10"/>
      <color indexed="12"/>
      <name val="Arial"/>
      <family val="2"/>
    </font>
    <font>
      <sz val="9.5"/>
      <name val="Arial"/>
      <family val="2"/>
    </font>
    <font>
      <b/>
      <sz val="9.5"/>
      <name val="Arial"/>
      <family val="2"/>
    </font>
    <font>
      <u/>
      <sz val="9.5"/>
      <name val="Arial"/>
      <family val="2"/>
    </font>
    <font>
      <sz val="10"/>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7"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 fillId="0" borderId="0"/>
    <xf numFmtId="0" fontId="1"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318">
    <xf numFmtId="0" fontId="0" fillId="0" borderId="0" xfId="0"/>
    <xf numFmtId="0" fontId="3" fillId="0" borderId="0" xfId="0" applyFont="1" applyFill="1" applyBorder="1" applyAlignment="1">
      <alignment horizontal="center"/>
    </xf>
    <xf numFmtId="0" fontId="3" fillId="0" borderId="10" xfId="0"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0" fontId="3" fillId="0" borderId="11" xfId="0" applyFont="1" applyFill="1" applyBorder="1"/>
    <xf numFmtId="0" fontId="3" fillId="0" borderId="12" xfId="0" applyFont="1" applyFill="1" applyBorder="1"/>
    <xf numFmtId="0" fontId="3" fillId="0" borderId="13" xfId="0" applyFont="1" applyFill="1" applyBorder="1"/>
    <xf numFmtId="0" fontId="5" fillId="0" borderId="0" xfId="0" applyFont="1" applyFill="1" applyBorder="1" applyAlignment="1">
      <alignment horizontal="center"/>
    </xf>
    <xf numFmtId="0" fontId="3" fillId="0" borderId="14" xfId="0" applyFont="1" applyFill="1" applyBorder="1"/>
    <xf numFmtId="0" fontId="3" fillId="0" borderId="15" xfId="0" applyFont="1" applyFill="1" applyBorder="1"/>
    <xf numFmtId="0" fontId="3" fillId="0" borderId="16" xfId="0" applyFont="1" applyFill="1" applyBorder="1"/>
    <xf numFmtId="0" fontId="3" fillId="0" borderId="0" xfId="0" applyFont="1" applyFill="1"/>
    <xf numFmtId="0" fontId="3" fillId="0" borderId="13" xfId="0" applyFont="1" applyFill="1" applyBorder="1" applyAlignment="1">
      <alignment horizontal="center"/>
    </xf>
    <xf numFmtId="0" fontId="3" fillId="0" borderId="17" xfId="0" applyFont="1" applyFill="1" applyBorder="1" applyAlignment="1">
      <alignment horizontal="right"/>
    </xf>
    <xf numFmtId="0" fontId="3" fillId="0" borderId="17" xfId="0" applyFont="1" applyFill="1" applyBorder="1"/>
    <xf numFmtId="0" fontId="3" fillId="0" borderId="18" xfId="0" applyFont="1" applyFill="1" applyBorder="1"/>
    <xf numFmtId="0" fontId="3" fillId="0" borderId="11" xfId="0" applyFont="1" applyFill="1" applyBorder="1" applyAlignment="1">
      <alignment horizontal="left"/>
    </xf>
    <xf numFmtId="0" fontId="4" fillId="0" borderId="17" xfId="0" applyFont="1" applyFill="1" applyBorder="1" applyAlignment="1">
      <alignment horizontal="center"/>
    </xf>
    <xf numFmtId="0" fontId="3" fillId="0" borderId="11" xfId="0" applyFont="1" applyFill="1" applyBorder="1" applyAlignment="1">
      <alignment horizontal="left" indent="2"/>
    </xf>
    <xf numFmtId="0" fontId="3" fillId="0" borderId="11" xfId="0" quotePrefix="1" applyFont="1" applyFill="1" applyBorder="1" applyAlignment="1">
      <alignment horizontal="left"/>
    </xf>
    <xf numFmtId="0" fontId="3" fillId="0" borderId="11" xfId="0" quotePrefix="1" applyFont="1" applyFill="1" applyBorder="1" applyAlignment="1">
      <alignment horizontal="left" indent="2"/>
    </xf>
    <xf numFmtId="0" fontId="3" fillId="0" borderId="11" xfId="0" applyFont="1" applyFill="1" applyBorder="1" applyAlignment="1">
      <alignment horizontal="center"/>
    </xf>
    <xf numFmtId="0" fontId="7" fillId="0" borderId="19" xfId="0" applyFont="1" applyFill="1" applyBorder="1" applyAlignment="1">
      <alignment horizontal="center"/>
    </xf>
    <xf numFmtId="0" fontId="7" fillId="0" borderId="0" xfId="0"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164" fontId="3" fillId="0" borderId="10" xfId="28" applyNumberFormat="1" applyFont="1" applyFill="1" applyBorder="1" applyAlignment="1">
      <alignment horizontal="right"/>
    </xf>
    <xf numFmtId="44" fontId="3" fillId="0" borderId="10" xfId="28" applyFont="1" applyFill="1" applyBorder="1"/>
    <xf numFmtId="7" fontId="3" fillId="0" borderId="10" xfId="28" applyNumberFormat="1" applyFont="1" applyFill="1" applyBorder="1"/>
    <xf numFmtId="0" fontId="3" fillId="0" borderId="10" xfId="0" applyFont="1" applyFill="1" applyBorder="1"/>
    <xf numFmtId="0" fontId="4" fillId="0" borderId="10" xfId="0" applyFont="1" applyFill="1" applyBorder="1" applyAlignment="1">
      <alignment horizontal="center"/>
    </xf>
    <xf numFmtId="164" fontId="3" fillId="0" borderId="10" xfId="28" applyNumberFormat="1" applyFont="1" applyFill="1" applyBorder="1"/>
    <xf numFmtId="164" fontId="3" fillId="0" borderId="10" xfId="0" applyNumberFormat="1" applyFont="1" applyFill="1" applyBorder="1"/>
    <xf numFmtId="164" fontId="3" fillId="0" borderId="10" xfId="0" applyNumberFormat="1" applyFont="1" applyFill="1" applyBorder="1" applyAlignment="1">
      <alignment horizontal="right"/>
    </xf>
    <xf numFmtId="0" fontId="7" fillId="0" borderId="11" xfId="0" applyFont="1" applyFill="1" applyBorder="1"/>
    <xf numFmtId="0" fontId="7" fillId="0" borderId="0" xfId="0" applyFont="1" applyFill="1" applyBorder="1"/>
    <xf numFmtId="164" fontId="8" fillId="0" borderId="10" xfId="0" applyNumberFormat="1" applyFont="1" applyFill="1" applyBorder="1" applyAlignment="1">
      <alignment horizontal="right"/>
    </xf>
    <xf numFmtId="0" fontId="6" fillId="0" borderId="0" xfId="0" applyFont="1" applyFill="1" applyBorder="1"/>
    <xf numFmtId="0" fontId="7" fillId="0" borderId="10" xfId="0" applyFont="1" applyFill="1" applyBorder="1" applyAlignment="1">
      <alignment horizontal="center"/>
    </xf>
    <xf numFmtId="0" fontId="9" fillId="0" borderId="19" xfId="0" applyFont="1" applyFill="1" applyBorder="1"/>
    <xf numFmtId="0" fontId="3" fillId="0" borderId="19" xfId="0" applyFont="1" applyFill="1" applyBorder="1"/>
    <xf numFmtId="0" fontId="7" fillId="0" borderId="21" xfId="0" applyFont="1" applyFill="1" applyBorder="1"/>
    <xf numFmtId="0" fontId="7" fillId="0" borderId="19" xfId="0" applyFont="1" applyFill="1" applyBorder="1"/>
    <xf numFmtId="44" fontId="3" fillId="0" borderId="21" xfId="28" applyFont="1" applyFill="1" applyBorder="1"/>
    <xf numFmtId="44" fontId="3" fillId="0" borderId="19" xfId="28" applyFont="1" applyFill="1" applyBorder="1" applyAlignment="1">
      <alignment horizontal="center"/>
    </xf>
    <xf numFmtId="44" fontId="3" fillId="0" borderId="19" xfId="28" applyFont="1" applyFill="1" applyBorder="1"/>
    <xf numFmtId="44" fontId="3" fillId="0" borderId="21" xfId="28" applyFont="1" applyFill="1" applyBorder="1" applyAlignment="1">
      <alignment horizontal="left"/>
    </xf>
    <xf numFmtId="0" fontId="7" fillId="0" borderId="21" xfId="0" quotePrefix="1" applyFont="1" applyFill="1" applyBorder="1" applyAlignment="1">
      <alignment horizontal="left"/>
    </xf>
    <xf numFmtId="0" fontId="3" fillId="0" borderId="0" xfId="0" applyFont="1" applyFill="1" applyBorder="1" applyAlignment="1">
      <alignment horizontal="left"/>
    </xf>
    <xf numFmtId="0" fontId="6" fillId="0" borderId="11" xfId="0" applyFont="1" applyFill="1" applyBorder="1" applyAlignment="1">
      <alignment horizontal="left"/>
    </xf>
    <xf numFmtId="0" fontId="3" fillId="0" borderId="14" xfId="0" applyFont="1" applyFill="1" applyBorder="1" applyAlignment="1">
      <alignment horizontal="left"/>
    </xf>
    <xf numFmtId="0" fontId="3" fillId="0" borderId="22" xfId="0" applyFont="1" applyFill="1" applyBorder="1" applyAlignment="1">
      <alignment horizontal="left"/>
    </xf>
    <xf numFmtId="0" fontId="3" fillId="0" borderId="23" xfId="0" applyFont="1" applyFill="1" applyBorder="1"/>
    <xf numFmtId="0" fontId="3" fillId="0" borderId="22" xfId="0" applyFont="1" applyFill="1" applyBorder="1"/>
    <xf numFmtId="0" fontId="6" fillId="0" borderId="0" xfId="0" applyFont="1" applyFill="1" applyBorder="1" applyAlignment="1">
      <alignment horizontal="right"/>
    </xf>
    <xf numFmtId="0" fontId="0" fillId="0" borderId="14" xfId="0" applyFill="1" applyBorder="1"/>
    <xf numFmtId="0" fontId="0" fillId="0" borderId="15" xfId="0" applyFill="1" applyBorder="1"/>
    <xf numFmtId="0" fontId="0" fillId="0" borderId="16" xfId="0" applyFill="1" applyBorder="1"/>
    <xf numFmtId="0" fontId="0" fillId="0" borderId="0" xfId="0" applyFill="1"/>
    <xf numFmtId="0" fontId="0" fillId="0" borderId="11" xfId="0" applyFill="1" applyBorder="1"/>
    <xf numFmtId="0" fontId="0" fillId="0" borderId="13" xfId="0" applyFill="1" applyBorder="1" applyAlignment="1">
      <alignment horizontal="center"/>
    </xf>
    <xf numFmtId="0" fontId="0" fillId="0" borderId="0" xfId="0" applyFill="1" applyBorder="1"/>
    <xf numFmtId="0" fontId="0" fillId="0" borderId="17" xfId="0" applyFill="1" applyBorder="1" applyAlignment="1">
      <alignment horizontal="center"/>
    </xf>
    <xf numFmtId="0" fontId="0" fillId="0" borderId="17" xfId="0" applyFill="1" applyBorder="1"/>
    <xf numFmtId="0" fontId="0" fillId="0" borderId="12" xfId="0" applyFill="1" applyBorder="1"/>
    <xf numFmtId="0" fontId="0" fillId="0" borderId="13" xfId="0" applyFill="1" applyBorder="1"/>
    <xf numFmtId="0" fontId="0" fillId="0" borderId="18" xfId="0" applyFill="1" applyBorder="1"/>
    <xf numFmtId="0" fontId="0" fillId="0" borderId="0" xfId="0" applyFill="1" applyBorder="1" applyAlignment="1">
      <alignment horizontal="center"/>
    </xf>
    <xf numFmtId="0" fontId="0" fillId="0" borderId="19" xfId="0" applyFill="1" applyBorder="1" applyAlignment="1">
      <alignment horizontal="center"/>
    </xf>
    <xf numFmtId="0" fontId="0" fillId="0" borderId="21" xfId="0" applyFill="1" applyBorder="1" applyAlignment="1">
      <alignment horizontal="center"/>
    </xf>
    <xf numFmtId="0" fontId="0" fillId="0" borderId="10" xfId="0" applyFill="1" applyBorder="1" applyAlignment="1">
      <alignment horizontal="center"/>
    </xf>
    <xf numFmtId="0" fontId="0" fillId="0" borderId="14" xfId="0" applyBorder="1"/>
    <xf numFmtId="0" fontId="0" fillId="0" borderId="15" xfId="0" applyBorder="1"/>
    <xf numFmtId="0" fontId="0" fillId="0" borderId="16" xfId="0" applyBorder="1"/>
    <xf numFmtId="0" fontId="0" fillId="0" borderId="11" xfId="0" applyBorder="1"/>
    <xf numFmtId="0" fontId="0" fillId="0" borderId="13" xfId="0" applyBorder="1" applyAlignment="1">
      <alignment horizontal="center"/>
    </xf>
    <xf numFmtId="0" fontId="0" fillId="0" borderId="0" xfId="0" applyBorder="1"/>
    <xf numFmtId="0" fontId="0" fillId="0" borderId="0" xfId="0" applyBorder="1" applyAlignment="1">
      <alignment horizontal="center"/>
    </xf>
    <xf numFmtId="0" fontId="0" fillId="0" borderId="17" xfId="0" applyBorder="1"/>
    <xf numFmtId="0" fontId="0" fillId="0" borderId="12" xfId="0" applyBorder="1"/>
    <xf numFmtId="0" fontId="0" fillId="0" borderId="13" xfId="0" applyBorder="1"/>
    <xf numFmtId="0" fontId="0" fillId="0" borderId="18" xfId="0" applyBorder="1"/>
    <xf numFmtId="0" fontId="4" fillId="0" borderId="0" xfId="0" applyFont="1" applyBorder="1" applyAlignment="1">
      <alignment horizontal="center"/>
    </xf>
    <xf numFmtId="0" fontId="0" fillId="0" borderId="10" xfId="0" applyBorder="1" applyAlignment="1">
      <alignment horizontal="center"/>
    </xf>
    <xf numFmtId="0" fontId="0" fillId="0" borderId="22" xfId="0" applyBorder="1"/>
    <xf numFmtId="0" fontId="0" fillId="0" borderId="24" xfId="0" applyBorder="1"/>
    <xf numFmtId="0" fontId="0" fillId="0" borderId="23" xfId="0" applyBorder="1"/>
    <xf numFmtId="0" fontId="4" fillId="0" borderId="17" xfId="0" applyFont="1" applyBorder="1" applyAlignment="1">
      <alignment horizontal="center"/>
    </xf>
    <xf numFmtId="0" fontId="0" fillId="0" borderId="0" xfId="0" applyBorder="1" applyAlignment="1">
      <alignment horizontal="left"/>
    </xf>
    <xf numFmtId="0" fontId="6" fillId="0" borderId="11" xfId="0" applyFont="1" applyBorder="1"/>
    <xf numFmtId="0" fontId="0" fillId="0" borderId="11" xfId="0" applyBorder="1" applyAlignment="1">
      <alignment horizontal="left"/>
    </xf>
    <xf numFmtId="0" fontId="3" fillId="0" borderId="11" xfId="0" applyFont="1" applyBorder="1" applyAlignment="1">
      <alignment horizontal="left"/>
    </xf>
    <xf numFmtId="0" fontId="0" fillId="0" borderId="11" xfId="0" quotePrefix="1" applyBorder="1" applyAlignment="1">
      <alignment horizontal="left"/>
    </xf>
    <xf numFmtId="0" fontId="6" fillId="0" borderId="22" xfId="0" quotePrefix="1" applyFont="1" applyBorder="1" applyAlignment="1">
      <alignment horizontal="left"/>
    </xf>
    <xf numFmtId="0" fontId="6" fillId="0" borderId="24" xfId="0" applyFont="1" applyFill="1" applyBorder="1" applyAlignment="1">
      <alignment horizontal="center"/>
    </xf>
    <xf numFmtId="0" fontId="6" fillId="0" borderId="23" xfId="0" applyFont="1" applyBorder="1" applyAlignment="1">
      <alignment horizontal="center"/>
    </xf>
    <xf numFmtId="0" fontId="0" fillId="0" borderId="22" xfId="0" applyBorder="1" applyAlignment="1">
      <alignment horizontal="left" indent="1"/>
    </xf>
    <xf numFmtId="44" fontId="1" fillId="0" borderId="10" xfId="28" applyBorder="1"/>
    <xf numFmtId="0" fontId="3" fillId="0" borderId="22" xfId="0" applyFont="1" applyBorder="1" applyAlignment="1">
      <alignment horizontal="left" indent="1"/>
    </xf>
    <xf numFmtId="0" fontId="3" fillId="0" borderId="24" xfId="0" applyFont="1" applyBorder="1" applyAlignment="1">
      <alignment horizontal="center"/>
    </xf>
    <xf numFmtId="0" fontId="4" fillId="0" borderId="23" xfId="0" applyFont="1" applyBorder="1" applyAlignment="1">
      <alignment horizontal="center"/>
    </xf>
    <xf numFmtId="0" fontId="6" fillId="0" borderId="22" xfId="0" applyFont="1" applyBorder="1"/>
    <xf numFmtId="0" fontId="0" fillId="24" borderId="0" xfId="0" applyFill="1" applyBorder="1"/>
    <xf numFmtId="0" fontId="0" fillId="24" borderId="17" xfId="0" applyFill="1" applyBorder="1"/>
    <xf numFmtId="0" fontId="0" fillId="0" borderId="10" xfId="0" applyBorder="1"/>
    <xf numFmtId="0" fontId="3" fillId="0" borderId="11" xfId="0" quotePrefix="1" applyFont="1" applyBorder="1" applyAlignment="1">
      <alignment horizontal="left"/>
    </xf>
    <xf numFmtId="0" fontId="3" fillId="0" borderId="0" xfId="0" quotePrefix="1" applyFont="1" applyBorder="1" applyAlignment="1">
      <alignment horizontal="left"/>
    </xf>
    <xf numFmtId="0" fontId="6" fillId="0" borderId="11" xfId="0" applyFont="1" applyBorder="1" applyAlignment="1">
      <alignment horizontal="left"/>
    </xf>
    <xf numFmtId="0" fontId="7" fillId="0" borderId="10" xfId="0" applyFont="1" applyBorder="1"/>
    <xf numFmtId="0" fontId="0" fillId="0" borderId="22" xfId="0" quotePrefix="1" applyBorder="1" applyAlignment="1">
      <alignment horizontal="left" indent="1"/>
    </xf>
    <xf numFmtId="0" fontId="3" fillId="0" borderId="0" xfId="0" applyFont="1" applyBorder="1" applyAlignment="1">
      <alignment horizontal="left"/>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1" xfId="0" applyFont="1" applyBorder="1"/>
    <xf numFmtId="0" fontId="3" fillId="0" borderId="13" xfId="0" applyFont="1" applyBorder="1" applyAlignment="1">
      <alignment horizontal="center"/>
    </xf>
    <xf numFmtId="0" fontId="3" fillId="0" borderId="0" xfId="0" applyFont="1" applyBorder="1"/>
    <xf numFmtId="0" fontId="3" fillId="0" borderId="17" xfId="0" applyFont="1" applyBorder="1"/>
    <xf numFmtId="0" fontId="3" fillId="0" borderId="12" xfId="0" applyFont="1" applyBorder="1"/>
    <xf numFmtId="0" fontId="3" fillId="0" borderId="18" xfId="0" applyFont="1" applyBorder="1"/>
    <xf numFmtId="0" fontId="3" fillId="0" borderId="10" xfId="0" applyFont="1" applyBorder="1" applyAlignment="1">
      <alignment horizontal="center"/>
    </xf>
    <xf numFmtId="0" fontId="3" fillId="0" borderId="24" xfId="0" applyFont="1" applyBorder="1"/>
    <xf numFmtId="0" fontId="3" fillId="0" borderId="23" xfId="0" applyFont="1" applyBorder="1"/>
    <xf numFmtId="44" fontId="3" fillId="0" borderId="10" xfId="28" applyFont="1" applyBorder="1"/>
    <xf numFmtId="0" fontId="0" fillId="0" borderId="0" xfId="0" applyFill="1" applyBorder="1" applyAlignment="1">
      <alignment horizontal="left"/>
    </xf>
    <xf numFmtId="0" fontId="3" fillId="24" borderId="0" xfId="0" applyFont="1" applyFill="1" applyBorder="1"/>
    <xf numFmtId="0" fontId="3" fillId="24" borderId="17" xfId="0" applyFont="1" applyFill="1" applyBorder="1"/>
    <xf numFmtId="0" fontId="3" fillId="0" borderId="0" xfId="0" applyFont="1" applyFill="1" applyBorder="1" applyAlignment="1">
      <alignment horizontal="right"/>
    </xf>
    <xf numFmtId="0" fontId="0" fillId="0" borderId="0" xfId="0" applyFill="1" applyBorder="1" applyAlignment="1">
      <alignment horizontal="right"/>
    </xf>
    <xf numFmtId="0" fontId="3" fillId="0" borderId="13" xfId="0" applyFont="1" applyFill="1" applyBorder="1" applyAlignment="1">
      <alignment horizontal="right"/>
    </xf>
    <xf numFmtId="0" fontId="0" fillId="0" borderId="24" xfId="0" applyFill="1" applyBorder="1"/>
    <xf numFmtId="0" fontId="0" fillId="0" borderId="23" xfId="0" applyFill="1" applyBorder="1"/>
    <xf numFmtId="0" fontId="0" fillId="0" borderId="10" xfId="0" applyFill="1" applyBorder="1"/>
    <xf numFmtId="44" fontId="1" fillId="0" borderId="10" xfId="28" applyFill="1" applyBorder="1"/>
    <xf numFmtId="0" fontId="3" fillId="0" borderId="24" xfId="0" applyFont="1" applyFill="1" applyBorder="1" applyAlignment="1">
      <alignment horizontal="center"/>
    </xf>
    <xf numFmtId="0" fontId="4" fillId="0" borderId="23" xfId="0" applyFont="1" applyFill="1" applyBorder="1" applyAlignment="1">
      <alignment horizontal="center"/>
    </xf>
    <xf numFmtId="0" fontId="3" fillId="0" borderId="0" xfId="0" applyFont="1" applyFill="1" applyBorder="1" applyAlignment="1"/>
    <xf numFmtId="0" fontId="3" fillId="0" borderId="17" xfId="0" applyFont="1" applyFill="1" applyBorder="1" applyAlignment="1"/>
    <xf numFmtId="0" fontId="3" fillId="0" borderId="11" xfId="0" applyFont="1" applyFill="1" applyBorder="1" applyAlignment="1">
      <alignment horizontal="right"/>
    </xf>
    <xf numFmtId="0" fontId="5" fillId="0" borderId="14" xfId="0" applyFont="1" applyFill="1" applyBorder="1" applyAlignment="1"/>
    <xf numFmtId="0" fontId="5" fillId="0" borderId="15" xfId="0" applyFont="1" applyFill="1" applyBorder="1" applyAlignment="1"/>
    <xf numFmtId="0" fontId="5" fillId="0" borderId="16" xfId="0" applyFont="1" applyFill="1" applyBorder="1" applyAlignment="1"/>
    <xf numFmtId="0" fontId="0" fillId="0" borderId="13" xfId="0" applyFill="1" applyBorder="1" applyAlignment="1">
      <alignment horizontal="right"/>
    </xf>
    <xf numFmtId="0" fontId="3" fillId="25" borderId="0" xfId="0" applyFont="1" applyFill="1" applyBorder="1" applyAlignment="1">
      <alignment horizontal="right"/>
    </xf>
    <xf numFmtId="166" fontId="0" fillId="25" borderId="18" xfId="0" applyNumberFormat="1" applyFill="1" applyBorder="1"/>
    <xf numFmtId="166" fontId="3" fillId="0" borderId="18" xfId="0" applyNumberFormat="1" applyFont="1" applyFill="1" applyBorder="1" applyAlignment="1"/>
    <xf numFmtId="0" fontId="3" fillId="0" borderId="0" xfId="0" applyFont="1" applyAlignment="1">
      <alignment horizontal="right"/>
    </xf>
    <xf numFmtId="0" fontId="3" fillId="0" borderId="17" xfId="0" applyFont="1" applyBorder="1" applyAlignment="1">
      <alignment horizontal="right"/>
    </xf>
    <xf numFmtId="0" fontId="0" fillId="0" borderId="0" xfId="0" applyAlignment="1">
      <alignment horizontal="right"/>
    </xf>
    <xf numFmtId="0" fontId="0" fillId="0" borderId="0" xfId="0" applyBorder="1" applyAlignment="1"/>
    <xf numFmtId="44" fontId="1" fillId="25" borderId="10" xfId="28" applyNumberFormat="1" applyFont="1" applyFill="1" applyBorder="1" applyAlignment="1">
      <alignment horizontal="right"/>
    </xf>
    <xf numFmtId="0" fontId="31" fillId="0" borderId="11" xfId="40" applyFont="1" applyBorder="1" applyAlignment="1">
      <alignment horizontal="left" vertical="center"/>
    </xf>
    <xf numFmtId="0" fontId="31" fillId="0" borderId="11" xfId="40" applyFont="1" applyBorder="1" applyAlignment="1">
      <alignment horizontal="left" vertical="center" indent="6"/>
    </xf>
    <xf numFmtId="0" fontId="31" fillId="0" borderId="0" xfId="40" applyFont="1" applyBorder="1" applyAlignment="1">
      <alignment horizontal="left" vertical="center" indent="6"/>
    </xf>
    <xf numFmtId="0" fontId="32" fillId="0" borderId="0" xfId="0" applyFont="1" applyAlignment="1">
      <alignment horizontal="left" vertical="center"/>
    </xf>
    <xf numFmtId="0" fontId="33" fillId="0" borderId="0" xfId="0" applyFont="1" applyAlignment="1">
      <alignment horizontal="left" vertical="center"/>
    </xf>
    <xf numFmtId="0" fontId="31" fillId="0" borderId="0" xfId="0" applyFont="1" applyAlignment="1">
      <alignment horizontal="left" vertical="center"/>
    </xf>
    <xf numFmtId="44" fontId="1" fillId="26" borderId="10" xfId="28" applyNumberFormat="1" applyFont="1" applyFill="1" applyBorder="1" applyAlignment="1">
      <alignment horizontal="right"/>
    </xf>
    <xf numFmtId="0" fontId="0" fillId="26" borderId="0" xfId="0" applyFill="1"/>
    <xf numFmtId="0" fontId="0" fillId="25" borderId="0" xfId="0" applyFill="1"/>
    <xf numFmtId="0" fontId="0" fillId="27" borderId="0" xfId="0" applyFill="1"/>
    <xf numFmtId="8" fontId="1" fillId="27" borderId="10" xfId="28" applyNumberFormat="1" applyFont="1" applyFill="1" applyBorder="1" applyAlignment="1">
      <alignment horizontal="right"/>
    </xf>
    <xf numFmtId="44" fontId="1" fillId="27" borderId="10" xfId="28" applyFill="1" applyBorder="1"/>
    <xf numFmtId="44" fontId="1" fillId="27" borderId="10" xfId="28" applyFont="1" applyFill="1" applyBorder="1"/>
    <xf numFmtId="8" fontId="1" fillId="27" borderId="10" xfId="28" applyNumberFormat="1" applyFont="1" applyFill="1" applyBorder="1"/>
    <xf numFmtId="44" fontId="1" fillId="26" borderId="10" xfId="28" applyFont="1" applyFill="1" applyBorder="1" applyAlignment="1">
      <alignment horizontal="center"/>
    </xf>
    <xf numFmtId="44" fontId="1" fillId="27" borderId="10" xfId="28" applyFont="1" applyFill="1" applyBorder="1" applyAlignment="1">
      <alignment horizontal="center"/>
    </xf>
    <xf numFmtId="0" fontId="0" fillId="28" borderId="0" xfId="0" applyFill="1"/>
    <xf numFmtId="0" fontId="3" fillId="0" borderId="0" xfId="0" quotePrefix="1" applyFont="1" applyFill="1" applyBorder="1" applyAlignment="1">
      <alignment horizontal="left"/>
    </xf>
    <xf numFmtId="0" fontId="34" fillId="0" borderId="0" xfId="0" applyFont="1" applyFill="1"/>
    <xf numFmtId="44" fontId="34" fillId="0" borderId="0" xfId="28" applyFont="1" applyFill="1"/>
    <xf numFmtId="14" fontId="34" fillId="0" borderId="0" xfId="0" applyNumberFormat="1" applyFont="1" applyFill="1"/>
    <xf numFmtId="0" fontId="34" fillId="0" borderId="0" xfId="0" applyFont="1" applyFill="1" applyAlignment="1">
      <alignment vertical="center"/>
    </xf>
    <xf numFmtId="0" fontId="34" fillId="0" borderId="0" xfId="0" applyFont="1" applyFill="1" applyAlignment="1">
      <alignment horizontal="left" vertical="center"/>
    </xf>
    <xf numFmtId="8" fontId="34" fillId="0" borderId="0" xfId="0" applyNumberFormat="1" applyFont="1" applyFill="1"/>
    <xf numFmtId="0" fontId="34" fillId="0" borderId="0" xfId="0"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Border="1" applyAlignment="1">
      <alignment vertical="center"/>
    </xf>
    <xf numFmtId="0" fontId="34" fillId="0" borderId="0" xfId="0" applyFont="1" applyFill="1" applyBorder="1"/>
    <xf numFmtId="44" fontId="1" fillId="0" borderId="10" xfId="28" applyNumberFormat="1" applyFont="1" applyFill="1" applyBorder="1" applyAlignment="1">
      <alignment horizontal="right"/>
    </xf>
    <xf numFmtId="0" fontId="6" fillId="0" borderId="11" xfId="0" applyFont="1" applyFill="1" applyBorder="1"/>
    <xf numFmtId="0" fontId="6" fillId="0" borderId="22" xfId="0" quotePrefix="1" applyFont="1" applyFill="1" applyBorder="1" applyAlignment="1">
      <alignment horizontal="left"/>
    </xf>
    <xf numFmtId="0" fontId="6" fillId="0" borderId="23" xfId="0" applyFont="1" applyFill="1" applyBorder="1" applyAlignment="1">
      <alignment horizontal="center"/>
    </xf>
    <xf numFmtId="0" fontId="3" fillId="0" borderId="22" xfId="0" applyFont="1" applyFill="1" applyBorder="1" applyAlignment="1">
      <alignment horizontal="left" indent="1"/>
    </xf>
    <xf numFmtId="0" fontId="3" fillId="0" borderId="24" xfId="0" applyFont="1" applyFill="1" applyBorder="1"/>
    <xf numFmtId="0" fontId="6" fillId="0" borderId="22" xfId="0" applyFont="1" applyFill="1" applyBorder="1"/>
    <xf numFmtId="0" fontId="27" fillId="0" borderId="11" xfId="0" applyFont="1" applyFill="1" applyBorder="1" applyAlignment="1">
      <alignment horizontal="left"/>
    </xf>
    <xf numFmtId="0" fontId="0" fillId="0" borderId="22" xfId="0" applyFill="1" applyBorder="1" applyAlignment="1">
      <alignment horizontal="left" indent="1"/>
    </xf>
    <xf numFmtId="0" fontId="0" fillId="0" borderId="11" xfId="0" applyFill="1" applyBorder="1" applyAlignment="1">
      <alignment horizontal="left"/>
    </xf>
    <xf numFmtId="0" fontId="0" fillId="0" borderId="11" xfId="0" quotePrefix="1" applyFill="1" applyBorder="1" applyAlignment="1">
      <alignment horizontal="left"/>
    </xf>
    <xf numFmtId="0" fontId="0" fillId="0" borderId="0" xfId="0" applyFill="1" applyBorder="1" applyAlignment="1"/>
    <xf numFmtId="0" fontId="0" fillId="0" borderId="17" xfId="0" applyFill="1" applyBorder="1" applyAlignment="1"/>
    <xf numFmtId="0" fontId="3" fillId="0" borderId="11" xfId="0" applyFont="1" applyFill="1" applyBorder="1"/>
    <xf numFmtId="0" fontId="3" fillId="0" borderId="0" xfId="0" applyFont="1" applyFill="1" applyBorder="1" applyAlignment="1">
      <alignment horizontal="left"/>
    </xf>
    <xf numFmtId="8" fontId="1" fillId="0" borderId="10" xfId="28" applyNumberFormat="1" applyFont="1" applyFill="1" applyBorder="1" applyAlignment="1">
      <alignment horizontal="right"/>
    </xf>
    <xf numFmtId="6" fontId="1" fillId="0" borderId="10" xfId="28" applyNumberFormat="1" applyFont="1" applyFill="1" applyBorder="1" applyAlignment="1">
      <alignment horizontal="right"/>
    </xf>
    <xf numFmtId="0" fontId="3" fillId="0" borderId="13" xfId="0" applyFont="1" applyFill="1" applyBorder="1"/>
    <xf numFmtId="0" fontId="0" fillId="0" borderId="13" xfId="0" applyFill="1" applyBorder="1"/>
    <xf numFmtId="0" fontId="0" fillId="0" borderId="18" xfId="0" applyFill="1" applyBorder="1"/>
    <xf numFmtId="0" fontId="2" fillId="0" borderId="13" xfId="35" applyFill="1" applyBorder="1" applyAlignment="1" applyProtection="1">
      <alignment horizontal="left"/>
    </xf>
    <xf numFmtId="0" fontId="0" fillId="0" borderId="13" xfId="0" applyFill="1" applyBorder="1" applyAlignment="1">
      <alignment horizontal="left"/>
    </xf>
    <xf numFmtId="0" fontId="0" fillId="0" borderId="18" xfId="0" applyFill="1" applyBorder="1" applyAlignment="1">
      <alignment horizontal="left"/>
    </xf>
    <xf numFmtId="0" fontId="3" fillId="0" borderId="13" xfId="0" applyFont="1" applyFill="1" applyBorder="1" applyAlignment="1">
      <alignment horizontal="left"/>
    </xf>
    <xf numFmtId="0" fontId="30" fillId="0" borderId="13" xfId="36" applyFill="1" applyBorder="1" applyAlignment="1" applyProtection="1"/>
    <xf numFmtId="0" fontId="0" fillId="0" borderId="0" xfId="0" applyFill="1" applyBorder="1" applyAlignment="1">
      <alignment horizontal="center"/>
    </xf>
    <xf numFmtId="0" fontId="3" fillId="0" borderId="0" xfId="0" applyFont="1" applyFill="1" applyBorder="1" applyAlignment="1">
      <alignment horizontal="center"/>
    </xf>
    <xf numFmtId="0" fontId="3" fillId="0" borderId="14" xfId="0" applyFont="1"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5" xfId="0" applyFill="1" applyBorder="1"/>
    <xf numFmtId="0" fontId="0" fillId="0" borderId="16" xfId="0" applyFill="1" applyBorder="1"/>
    <xf numFmtId="0" fontId="3" fillId="0" borderId="11" xfId="0" applyFont="1" applyFill="1" applyBorder="1" applyAlignment="1">
      <alignment horizontal="center"/>
    </xf>
    <xf numFmtId="0" fontId="0" fillId="0" borderId="17" xfId="0" applyFill="1" applyBorder="1" applyAlignment="1">
      <alignment horizontal="center"/>
    </xf>
    <xf numFmtId="0" fontId="0" fillId="0" borderId="11" xfId="0" applyFill="1" applyBorder="1" applyAlignment="1">
      <alignment horizontal="center"/>
    </xf>
    <xf numFmtId="0" fontId="6" fillId="0" borderId="0" xfId="0" applyFont="1" applyFill="1" applyBorder="1" applyAlignment="1">
      <alignment horizontal="center"/>
    </xf>
    <xf numFmtId="0" fontId="28" fillId="0" borderId="0" xfId="0" applyFont="1" applyFill="1" applyBorder="1" applyAlignment="1">
      <alignment horizontal="center"/>
    </xf>
    <xf numFmtId="0" fontId="29" fillId="0" borderId="0" xfId="0" applyFont="1" applyFill="1" applyBorder="1" applyAlignment="1">
      <alignment horizontal="center"/>
    </xf>
    <xf numFmtId="165" fontId="3" fillId="25" borderId="13" xfId="0" applyNumberFormat="1" applyFont="1" applyFill="1" applyBorder="1" applyAlignment="1">
      <alignment horizontal="left"/>
    </xf>
    <xf numFmtId="0" fontId="6" fillId="0" borderId="13" xfId="0" applyFont="1" applyFill="1" applyBorder="1" applyAlignment="1">
      <alignment horizontal="center"/>
    </xf>
    <xf numFmtId="0" fontId="6" fillId="25" borderId="13"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7" xfId="0" applyFont="1" applyFill="1" applyBorder="1" applyAlignment="1">
      <alignment horizontal="center"/>
    </xf>
    <xf numFmtId="0" fontId="4" fillId="0" borderId="0" xfId="0" applyFont="1" applyFill="1" applyBorder="1" applyAlignment="1">
      <alignment horizontal="center"/>
    </xf>
    <xf numFmtId="165" fontId="3" fillId="0" borderId="13" xfId="0" applyNumberFormat="1" applyFont="1" applyFill="1" applyBorder="1" applyAlignment="1">
      <alignment horizontal="left"/>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16" xfId="0" applyFont="1" applyFill="1" applyBorder="1" applyAlignment="1">
      <alignment horizontal="center"/>
    </xf>
    <xf numFmtId="166" fontId="3" fillId="0" borderId="0" xfId="0" applyNumberFormat="1" applyFont="1" applyFill="1" applyBorder="1" applyAlignment="1">
      <alignment horizontal="left"/>
    </xf>
    <xf numFmtId="166" fontId="3" fillId="0" borderId="17" xfId="0" applyNumberFormat="1" applyFont="1" applyFill="1" applyBorder="1" applyAlignment="1">
      <alignment horizontal="left"/>
    </xf>
    <xf numFmtId="0" fontId="3" fillId="0" borderId="11" xfId="0" applyFont="1" applyFill="1" applyBorder="1"/>
    <xf numFmtId="0" fontId="3" fillId="0" borderId="0" xfId="0" applyFont="1" applyFill="1" applyBorder="1"/>
    <xf numFmtId="0" fontId="3" fillId="0" borderId="17" xfId="0" applyFont="1" applyFill="1" applyBorder="1"/>
    <xf numFmtId="0" fontId="3" fillId="0" borderId="11" xfId="0" quotePrefix="1" applyFont="1" applyFill="1" applyBorder="1" applyAlignment="1">
      <alignment horizontal="left"/>
    </xf>
    <xf numFmtId="0" fontId="3" fillId="0" borderId="0" xfId="0" quotePrefix="1" applyFont="1" applyFill="1" applyBorder="1" applyAlignment="1">
      <alignment horizontal="left"/>
    </xf>
    <xf numFmtId="0" fontId="3" fillId="0" borderId="17" xfId="0" quotePrefix="1" applyFont="1" applyFill="1" applyBorder="1" applyAlignment="1">
      <alignment horizontal="left"/>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0" xfId="40" applyFont="1" applyFill="1" applyBorder="1" applyAlignment="1">
      <alignment horizontal="left" wrapText="1"/>
    </xf>
    <xf numFmtId="0" fontId="3" fillId="25" borderId="10" xfId="40" applyFont="1" applyFill="1" applyBorder="1" applyAlignment="1">
      <alignment horizontal="center" vertical="center" wrapText="1"/>
    </xf>
    <xf numFmtId="0" fontId="3" fillId="26" borderId="10" xfId="40" applyFont="1" applyFill="1" applyBorder="1" applyAlignment="1">
      <alignment horizontal="center" vertical="center" wrapText="1"/>
    </xf>
    <xf numFmtId="0" fontId="3" fillId="0" borderId="10" xfId="40" applyFont="1" applyFill="1" applyBorder="1" applyAlignment="1">
      <alignment horizontal="left" vertical="center" wrapText="1"/>
    </xf>
    <xf numFmtId="0" fontId="3" fillId="0" borderId="10" xfId="40" applyFont="1" applyFill="1" applyBorder="1" applyAlignment="1">
      <alignment horizontal="left" vertical="top"/>
    </xf>
    <xf numFmtId="0" fontId="31" fillId="0" borderId="0" xfId="40" applyFont="1" applyBorder="1" applyAlignment="1">
      <alignment horizontal="left" vertical="top" wrapText="1"/>
    </xf>
    <xf numFmtId="0" fontId="31" fillId="0" borderId="17" xfId="40" applyFont="1" applyBorder="1" applyAlignment="1">
      <alignment horizontal="left" vertical="top" wrapText="1"/>
    </xf>
    <xf numFmtId="0" fontId="3" fillId="0" borderId="11" xfId="0" applyFont="1" applyFill="1" applyBorder="1" applyAlignment="1">
      <alignment horizontal="left" vertical="top" wrapText="1"/>
    </xf>
    <xf numFmtId="0" fontId="3" fillId="26" borderId="11"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6" borderId="17" xfId="0" applyFont="1" applyFill="1" applyBorder="1" applyAlignment="1">
      <alignment horizontal="left" vertical="top" wrapText="1"/>
    </xf>
    <xf numFmtId="0" fontId="3" fillId="0" borderId="16" xfId="0" applyFont="1" applyFill="1" applyBorder="1" applyAlignment="1">
      <alignment horizontal="center"/>
    </xf>
    <xf numFmtId="0" fontId="3" fillId="0" borderId="12" xfId="0" applyFont="1" applyFill="1" applyBorder="1" applyAlignment="1">
      <alignment horizontal="center"/>
    </xf>
    <xf numFmtId="0" fontId="3" fillId="0" borderId="18" xfId="0" applyFont="1" applyFill="1" applyBorder="1" applyAlignment="1">
      <alignment horizontal="center"/>
    </xf>
    <xf numFmtId="0" fontId="3" fillId="0" borderId="0" xfId="0" applyFont="1" applyFill="1" applyBorder="1" applyAlignment="1">
      <alignment horizontal="left"/>
    </xf>
    <xf numFmtId="0" fontId="3" fillId="0" borderId="17" xfId="0" applyFont="1" applyFill="1" applyBorder="1" applyAlignment="1">
      <alignment horizontal="left"/>
    </xf>
    <xf numFmtId="0" fontId="4" fillId="0" borderId="11" xfId="0" applyFont="1" applyFill="1" applyBorder="1" applyAlignment="1">
      <alignment horizontal="center"/>
    </xf>
    <xf numFmtId="0" fontId="3" fillId="0" borderId="22" xfId="0" applyFont="1" applyFill="1" applyBorder="1" applyAlignment="1">
      <alignment horizontal="center"/>
    </xf>
    <xf numFmtId="0" fontId="3" fillId="0" borderId="24" xfId="0" applyFont="1" applyFill="1" applyBorder="1" applyAlignment="1">
      <alignment horizontal="center"/>
    </xf>
    <xf numFmtId="0" fontId="4" fillId="0" borderId="11" xfId="0" quotePrefix="1" applyFont="1" applyFill="1" applyBorder="1" applyAlignment="1">
      <alignment horizontal="center"/>
    </xf>
    <xf numFmtId="0" fontId="4" fillId="0" borderId="0" xfId="0" quotePrefix="1" applyFont="1" applyFill="1" applyBorder="1" applyAlignment="1">
      <alignment horizontal="center"/>
    </xf>
    <xf numFmtId="0" fontId="4" fillId="0" borderId="17" xfId="0" quotePrefix="1" applyFont="1" applyFill="1" applyBorder="1" applyAlignment="1">
      <alignment horizontal="center"/>
    </xf>
    <xf numFmtId="0" fontId="3" fillId="0" borderId="11" xfId="0" quotePrefix="1" applyFont="1" applyFill="1" applyBorder="1" applyAlignment="1">
      <alignment horizontal="center"/>
    </xf>
    <xf numFmtId="0" fontId="3" fillId="0" borderId="0" xfId="0" quotePrefix="1" applyFont="1" applyFill="1" applyBorder="1" applyAlignment="1">
      <alignment horizontal="center"/>
    </xf>
    <xf numFmtId="0" fontId="3" fillId="0" borderId="17" xfId="0" quotePrefix="1" applyFont="1" applyFill="1" applyBorder="1" applyAlignment="1">
      <alignment horizontal="center"/>
    </xf>
    <xf numFmtId="0" fontId="0" fillId="0" borderId="12" xfId="0" applyFill="1" applyBorder="1" applyAlignment="1">
      <alignment horizontal="left"/>
    </xf>
    <xf numFmtId="0" fontId="0" fillId="0" borderId="22" xfId="0" applyFill="1" applyBorder="1" applyAlignment="1">
      <alignment horizontal="center"/>
    </xf>
    <xf numFmtId="0" fontId="0" fillId="0" borderId="24" xfId="0" applyFill="1" applyBorder="1" applyAlignment="1">
      <alignment horizontal="center"/>
    </xf>
    <xf numFmtId="0" fontId="0" fillId="0" borderId="23" xfId="0" applyFill="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xf numFmtId="0" fontId="0" fillId="0" borderId="0" xfId="0" applyFill="1" applyBorder="1" applyAlignment="1">
      <alignment horizontal="left"/>
    </xf>
    <xf numFmtId="0" fontId="0" fillId="0" borderId="17" xfId="0" applyFill="1" applyBorder="1" applyAlignment="1">
      <alignment horizontal="left"/>
    </xf>
    <xf numFmtId="0" fontId="4" fillId="0" borderId="17" xfId="0" applyFont="1" applyFill="1" applyBorder="1" applyAlignment="1">
      <alignment horizontal="center"/>
    </xf>
    <xf numFmtId="0" fontId="0" fillId="0" borderId="11" xfId="0" quotePrefix="1" applyFill="1" applyBorder="1" applyAlignment="1">
      <alignment horizontal="center"/>
    </xf>
    <xf numFmtId="0" fontId="0" fillId="0" borderId="0" xfId="0"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0" fillId="0" borderId="1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164" fontId="3" fillId="26" borderId="22" xfId="28" applyNumberFormat="1" applyFont="1" applyFill="1" applyBorder="1" applyAlignment="1">
      <alignment horizontal="center"/>
    </xf>
    <xf numFmtId="0" fontId="0" fillId="26" borderId="23" xfId="0" applyFill="1" applyBorder="1" applyAlignment="1">
      <alignment horizontal="center"/>
    </xf>
    <xf numFmtId="0" fontId="0" fillId="0" borderId="0" xfId="0" applyBorder="1" applyAlignment="1">
      <alignment horizontal="left"/>
    </xf>
    <xf numFmtId="0" fontId="0" fillId="0" borderId="0" xfId="0" applyAlignment="1"/>
    <xf numFmtId="0" fontId="5" fillId="0" borderId="16" xfId="0" applyFont="1" applyBorder="1" applyAlignment="1">
      <alignment horizontal="center"/>
    </xf>
    <xf numFmtId="0" fontId="4" fillId="0" borderId="11" xfId="0" quotePrefix="1" applyFont="1" applyBorder="1" applyAlignment="1">
      <alignment horizontal="center"/>
    </xf>
    <xf numFmtId="0" fontId="4" fillId="0" borderId="17" xfId="0" applyFont="1" applyBorder="1" applyAlignment="1">
      <alignment horizontal="center"/>
    </xf>
    <xf numFmtId="0" fontId="0" fillId="0" borderId="11" xfId="0" quotePrefix="1"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0" xfId="0" quotePrefix="1" applyBorder="1" applyAlignment="1">
      <alignment horizontal="center"/>
    </xf>
    <xf numFmtId="0" fontId="0" fillId="0" borderId="17" xfId="0" quotePrefix="1" applyBorder="1" applyAlignment="1">
      <alignment horizontal="center"/>
    </xf>
    <xf numFmtId="0" fontId="3" fillId="0" borderId="0" xfId="0" applyFont="1" applyBorder="1" applyAlignment="1">
      <alignment horizontal="left"/>
    </xf>
    <xf numFmtId="0" fontId="3" fillId="0" borderId="17" xfId="0" applyFont="1" applyBorder="1" applyAlignment="1">
      <alignment horizontal="left"/>
    </xf>
    <xf numFmtId="0" fontId="3" fillId="0" borderId="22" xfId="0" applyFont="1" applyBorder="1" applyAlignment="1">
      <alignment horizontal="center"/>
    </xf>
    <xf numFmtId="0" fontId="3" fillId="0" borderId="24" xfId="0" applyFont="1" applyBorder="1" applyAlignment="1">
      <alignment horizontal="center"/>
    </xf>
    <xf numFmtId="0" fontId="4" fillId="0" borderId="0" xfId="0" quotePrefix="1" applyFont="1" applyBorder="1" applyAlignment="1">
      <alignment horizontal="center"/>
    </xf>
    <xf numFmtId="0" fontId="4" fillId="0" borderId="17" xfId="0" quotePrefix="1" applyFont="1" applyBorder="1" applyAlignment="1">
      <alignment horizontal="center"/>
    </xf>
    <xf numFmtId="0" fontId="3" fillId="0" borderId="11" xfId="0" quotePrefix="1" applyFont="1" applyBorder="1" applyAlignment="1">
      <alignment horizontal="center"/>
    </xf>
    <xf numFmtId="0" fontId="3" fillId="0" borderId="0" xfId="0" quotePrefix="1" applyFont="1" applyBorder="1" applyAlignment="1">
      <alignment horizontal="center"/>
    </xf>
    <xf numFmtId="0" fontId="3" fillId="0" borderId="17" xfId="0" quotePrefix="1" applyFont="1" applyBorder="1" applyAlignment="1">
      <alignment horizontal="center"/>
    </xf>
    <xf numFmtId="0" fontId="3" fillId="26" borderId="0" xfId="0" applyFont="1" applyFill="1" applyBorder="1" applyAlignment="1">
      <alignment horizontal="left"/>
    </xf>
    <xf numFmtId="0" fontId="3" fillId="26" borderId="17" xfId="0" applyFont="1" applyFill="1" applyBorder="1" applyAlignment="1">
      <alignment horizontal="left"/>
    </xf>
    <xf numFmtId="0" fontId="0" fillId="0" borderId="1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8" xfId="0" applyBorder="1" applyAlignment="1">
      <alignment horizontal="left"/>
    </xf>
    <xf numFmtId="0" fontId="0" fillId="26" borderId="0" xfId="0" applyFill="1" applyBorder="1" applyAlignment="1">
      <alignment horizontal="left"/>
    </xf>
    <xf numFmtId="0" fontId="0" fillId="26" borderId="17" xfId="0" applyFill="1" applyBorder="1" applyAlignment="1">
      <alignment horizontal="left"/>
    </xf>
    <xf numFmtId="0" fontId="0" fillId="0" borderId="13" xfId="0" applyBorder="1" applyAlignment="1">
      <alignment horizontal="center"/>
    </xf>
    <xf numFmtId="0" fontId="0" fillId="0" borderId="18" xfId="0" applyBorder="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3000000}"/>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te" xfId="41" builtinId="10" customBuiltin="1"/>
    <cellStyle name="Output" xfId="42" builtinId="21" customBuiltin="1"/>
    <cellStyle name="Percent 2" xfId="43" xr:uid="{00000000-0005-0000-0000-00002B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72-01\Share\District\Accounting\WUTC%20Files\Lynnwood\Lynnwood%20Rate%20Case%202014\06.12.14%20-%20Final%20-%20Staff%20WUTC%20Model%20-%20Lynnwood%202014%20-%20Hardcoded%20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G-12 Financial"/>
      <sheetName val="Cap Struct."/>
      <sheetName val="Combined LG"/>
      <sheetName val="LG Garbage"/>
      <sheetName val=" LG recycle"/>
      <sheetName val="LG Yardwaste"/>
      <sheetName val="LG MF Recycle"/>
      <sheetName val="StatsSummary"/>
      <sheetName val="Income Statement"/>
      <sheetName val="2012"/>
      <sheetName val="Adj - Restating"/>
      <sheetName val="Adj - Proforma"/>
      <sheetName val="Depreciation"/>
      <sheetName val="Findings "/>
      <sheetName val="Proforma"/>
      <sheetName val="ContComp Repair"/>
      <sheetName val="Matrix"/>
      <sheetName val="COS"/>
      <sheetName val="Meeks"/>
      <sheetName val="Matrix (Rec)"/>
      <sheetName val="COS (Rec)"/>
      <sheetName val="Matrix (YW)"/>
      <sheetName val="COS (YW)"/>
      <sheetName val="Price Out Summary"/>
      <sheetName val="Resi Price Out"/>
      <sheetName val="Comm Price Out"/>
      <sheetName val="MF Recy Price Out"/>
      <sheetName val="Summary"/>
      <sheetName val="Drop Box Price Out"/>
      <sheetName val="WUTC Revenue"/>
      <sheetName val="Disposal"/>
      <sheetName val="Yardwaste Analysis"/>
      <sheetName val="Roll Off Average Cost"/>
      <sheetName val="Fuel PF Adj"/>
      <sheetName val="Fuel Detail"/>
      <sheetName val="Cont Summ"/>
      <sheetName val="Roll-off Stats"/>
      <sheetName val="Comm Stats"/>
      <sheetName val="Resi Stats"/>
      <sheetName val="Targeted Exp"/>
      <sheetName val="FacMaintRepair"/>
      <sheetName val="New Equip"/>
      <sheetName val="LeaseRent"/>
      <sheetName val="MatrixtoProForma"/>
      <sheetName val="Consulting"/>
      <sheetName val="Corp Ins"/>
      <sheetName val="Disposalcost"/>
      <sheetName val="MgtFee"/>
      <sheetName val="CedarGroveInvo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9">
          <cell r="G9">
            <v>2.88</v>
          </cell>
        </row>
        <row r="10">
          <cell r="G10">
            <v>4.4000000000000004</v>
          </cell>
        </row>
        <row r="11">
          <cell r="G11">
            <v>6.7</v>
          </cell>
        </row>
        <row r="12">
          <cell r="G12">
            <v>17.8</v>
          </cell>
        </row>
        <row r="13">
          <cell r="G13">
            <v>13</v>
          </cell>
        </row>
        <row r="17">
          <cell r="G17">
            <v>20.399999999999999</v>
          </cell>
        </row>
        <row r="18">
          <cell r="G18">
            <v>15.6</v>
          </cell>
        </row>
        <row r="21">
          <cell r="G21">
            <v>27.1</v>
          </cell>
        </row>
        <row r="22">
          <cell r="G22">
            <v>18.600000000000001</v>
          </cell>
        </row>
        <row r="26">
          <cell r="G26">
            <v>86</v>
          </cell>
        </row>
        <row r="27">
          <cell r="G27">
            <v>117.2</v>
          </cell>
        </row>
        <row r="28">
          <cell r="G28">
            <v>29.3</v>
          </cell>
        </row>
        <row r="29">
          <cell r="G29">
            <v>24.6</v>
          </cell>
        </row>
        <row r="35">
          <cell r="G35">
            <v>123</v>
          </cell>
        </row>
        <row r="36">
          <cell r="G36">
            <v>167.7</v>
          </cell>
        </row>
        <row r="37">
          <cell r="G37">
            <v>39.9</v>
          </cell>
        </row>
        <row r="38">
          <cell r="G38">
            <v>35.1</v>
          </cell>
        </row>
        <row r="41">
          <cell r="G41">
            <v>164.2</v>
          </cell>
        </row>
        <row r="42">
          <cell r="G42">
            <v>223.9</v>
          </cell>
        </row>
        <row r="43">
          <cell r="G43">
            <v>51.7</v>
          </cell>
        </row>
        <row r="44">
          <cell r="G44">
            <v>46.9</v>
          </cell>
        </row>
        <row r="52">
          <cell r="G52">
            <v>243.1</v>
          </cell>
        </row>
        <row r="53">
          <cell r="G53">
            <v>331.4</v>
          </cell>
        </row>
        <row r="54">
          <cell r="G54">
            <v>74.2</v>
          </cell>
        </row>
        <row r="55">
          <cell r="G55">
            <v>69.400000000000006</v>
          </cell>
        </row>
        <row r="59">
          <cell r="G59">
            <v>96.2</v>
          </cell>
        </row>
        <row r="60">
          <cell r="G60">
            <v>91.4</v>
          </cell>
        </row>
        <row r="65">
          <cell r="G65">
            <v>1.1000000000000001</v>
          </cell>
        </row>
        <row r="66">
          <cell r="G66">
            <v>1.6</v>
          </cell>
        </row>
        <row r="67">
          <cell r="G67">
            <v>1.6</v>
          </cell>
        </row>
        <row r="68">
          <cell r="G68">
            <v>6.4</v>
          </cell>
        </row>
        <row r="69">
          <cell r="G69">
            <v>8.6</v>
          </cell>
        </row>
        <row r="70">
          <cell r="G70">
            <v>9.6999999999999993</v>
          </cell>
        </row>
        <row r="71">
          <cell r="G71">
            <v>10.7</v>
          </cell>
        </row>
        <row r="72">
          <cell r="G72">
            <v>12.9</v>
          </cell>
        </row>
        <row r="73">
          <cell r="G73">
            <v>13.9</v>
          </cell>
        </row>
        <row r="74">
          <cell r="G74">
            <v>18.2</v>
          </cell>
        </row>
        <row r="75">
          <cell r="G75">
            <v>21.4</v>
          </cell>
        </row>
      </sheetData>
      <sheetData sheetId="26" refreshError="1"/>
      <sheetData sheetId="27" refreshError="1"/>
      <sheetData sheetId="28" refreshError="1">
        <row r="13">
          <cell r="G13">
            <v>132.9</v>
          </cell>
        </row>
        <row r="15">
          <cell r="G15">
            <v>119.80000000000001</v>
          </cell>
        </row>
        <row r="16">
          <cell r="G16">
            <v>130.5</v>
          </cell>
        </row>
        <row r="19">
          <cell r="G19">
            <v>132.9</v>
          </cell>
        </row>
        <row r="21">
          <cell r="G21">
            <v>119.80000000000001</v>
          </cell>
        </row>
        <row r="22">
          <cell r="G22">
            <v>130.5</v>
          </cell>
        </row>
        <row r="25">
          <cell r="G25">
            <v>132.9</v>
          </cell>
        </row>
        <row r="27">
          <cell r="G27">
            <v>119.80000000000001</v>
          </cell>
        </row>
        <row r="28">
          <cell r="G28">
            <v>130.5</v>
          </cell>
        </row>
        <row r="31">
          <cell r="G31">
            <v>132.9</v>
          </cell>
        </row>
        <row r="33">
          <cell r="G33">
            <v>119.80000000000001</v>
          </cell>
        </row>
        <row r="34">
          <cell r="G34">
            <v>130.5</v>
          </cell>
        </row>
        <row r="37">
          <cell r="G37">
            <v>132.9</v>
          </cell>
        </row>
        <row r="39">
          <cell r="G39">
            <v>119.80000000000001</v>
          </cell>
        </row>
        <row r="40">
          <cell r="G40">
            <v>130.5</v>
          </cell>
        </row>
        <row r="43">
          <cell r="G43">
            <v>132.9</v>
          </cell>
        </row>
        <row r="45">
          <cell r="G45">
            <v>119.80000000000001</v>
          </cell>
        </row>
        <row r="46">
          <cell r="G46">
            <v>130.5</v>
          </cell>
        </row>
        <row r="49">
          <cell r="G49">
            <v>132.9</v>
          </cell>
        </row>
        <row r="51">
          <cell r="G51">
            <v>119.80000000000001</v>
          </cell>
        </row>
        <row r="52">
          <cell r="G52">
            <v>130.5</v>
          </cell>
        </row>
        <row r="55">
          <cell r="G55">
            <v>132.9</v>
          </cell>
        </row>
        <row r="57">
          <cell r="G57">
            <v>119.80000000000001</v>
          </cell>
        </row>
        <row r="58">
          <cell r="G58">
            <v>130.5</v>
          </cell>
        </row>
        <row r="61">
          <cell r="G61">
            <v>132.9</v>
          </cell>
        </row>
        <row r="63">
          <cell r="G63">
            <v>119.80000000000001</v>
          </cell>
        </row>
        <row r="64">
          <cell r="G64">
            <v>130.5</v>
          </cell>
        </row>
        <row r="67">
          <cell r="G67">
            <v>132.9</v>
          </cell>
        </row>
        <row r="69">
          <cell r="G69">
            <v>119.80000000000001</v>
          </cell>
        </row>
        <row r="70">
          <cell r="G70">
            <v>130.5</v>
          </cell>
        </row>
        <row r="73">
          <cell r="G73">
            <v>132.9</v>
          </cell>
        </row>
        <row r="75">
          <cell r="G75">
            <v>119.80000000000001</v>
          </cell>
        </row>
        <row r="76">
          <cell r="G76">
            <v>130.5</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borgida@republicservices.com" TargetMode="External"/><Relationship Id="rId1" Type="http://schemas.openxmlformats.org/officeDocument/2006/relationships/hyperlink" Target="mailto:cvanderzalm@republicservice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35"/>
  <sheetViews>
    <sheetView workbookViewId="0">
      <selection activeCell="L28" sqref="L28"/>
    </sheetView>
  </sheetViews>
  <sheetFormatPr defaultRowHeight="12.75" x14ac:dyDescent="0.2"/>
  <cols>
    <col min="3" max="3" width="25.5703125" bestFit="1" customWidth="1"/>
  </cols>
  <sheetData>
    <row r="3" spans="1:3" x14ac:dyDescent="0.2">
      <c r="A3" s="116" t="s">
        <v>107</v>
      </c>
      <c r="B3" s="116" t="s">
        <v>243</v>
      </c>
      <c r="C3" s="116" t="s">
        <v>244</v>
      </c>
    </row>
    <row r="4" spans="1:3" x14ac:dyDescent="0.2">
      <c r="A4">
        <v>5</v>
      </c>
      <c r="B4">
        <v>5</v>
      </c>
      <c r="C4" s="116" t="s">
        <v>245</v>
      </c>
    </row>
    <row r="5" spans="1:3" x14ac:dyDescent="0.2">
      <c r="A5">
        <v>15</v>
      </c>
      <c r="B5">
        <v>52</v>
      </c>
      <c r="C5" s="116" t="s">
        <v>246</v>
      </c>
    </row>
    <row r="6" spans="1:3" x14ac:dyDescent="0.2">
      <c r="A6">
        <v>16</v>
      </c>
      <c r="B6">
        <v>55</v>
      </c>
      <c r="C6" s="116" t="s">
        <v>247</v>
      </c>
    </row>
    <row r="7" spans="1:3" x14ac:dyDescent="0.2">
      <c r="A7">
        <v>17</v>
      </c>
      <c r="B7">
        <v>70</v>
      </c>
      <c r="C7" s="116" t="s">
        <v>248</v>
      </c>
    </row>
    <row r="8" spans="1:3" x14ac:dyDescent="0.2">
      <c r="A8">
        <v>19</v>
      </c>
      <c r="B8">
        <v>80</v>
      </c>
      <c r="C8" s="116" t="s">
        <v>249</v>
      </c>
    </row>
    <row r="9" spans="1:3" x14ac:dyDescent="0.2">
      <c r="A9">
        <v>20</v>
      </c>
      <c r="B9">
        <v>90</v>
      </c>
      <c r="C9" s="116" t="s">
        <v>250</v>
      </c>
    </row>
    <row r="10" spans="1:3" x14ac:dyDescent="0.2">
      <c r="A10" s="151">
        <v>21</v>
      </c>
      <c r="B10">
        <v>100</v>
      </c>
      <c r="C10" s="116" t="s">
        <v>251</v>
      </c>
    </row>
    <row r="11" spans="1:3" x14ac:dyDescent="0.2">
      <c r="A11" s="149" t="s">
        <v>115</v>
      </c>
      <c r="B11">
        <v>100</v>
      </c>
      <c r="C11" s="116" t="s">
        <v>251</v>
      </c>
    </row>
    <row r="12" spans="1:3" x14ac:dyDescent="0.2">
      <c r="A12" s="151">
        <v>22</v>
      </c>
      <c r="B12">
        <v>100</v>
      </c>
      <c r="C12" s="116" t="s">
        <v>252</v>
      </c>
    </row>
    <row r="13" spans="1:3" x14ac:dyDescent="0.2">
      <c r="A13" s="151">
        <v>24</v>
      </c>
      <c r="B13">
        <v>100</v>
      </c>
      <c r="C13" s="116" t="s">
        <v>253</v>
      </c>
    </row>
    <row r="14" spans="1:3" x14ac:dyDescent="0.2">
      <c r="A14" s="151">
        <v>25</v>
      </c>
      <c r="B14">
        <v>105</v>
      </c>
      <c r="C14" s="116" t="s">
        <v>254</v>
      </c>
    </row>
    <row r="15" spans="1:3" x14ac:dyDescent="0.2">
      <c r="A15" s="149" t="s">
        <v>255</v>
      </c>
      <c r="B15">
        <v>105</v>
      </c>
      <c r="C15" s="116" t="s">
        <v>256</v>
      </c>
    </row>
    <row r="16" spans="1:3" x14ac:dyDescent="0.2">
      <c r="A16" s="149" t="s">
        <v>257</v>
      </c>
      <c r="B16">
        <v>105</v>
      </c>
      <c r="C16" s="116" t="s">
        <v>258</v>
      </c>
    </row>
    <row r="17" spans="1:3" x14ac:dyDescent="0.2">
      <c r="A17" s="151">
        <v>28</v>
      </c>
      <c r="B17" s="116" t="s">
        <v>259</v>
      </c>
      <c r="C17" s="116" t="s">
        <v>260</v>
      </c>
    </row>
    <row r="18" spans="1:3" x14ac:dyDescent="0.2">
      <c r="A18" s="151">
        <v>29</v>
      </c>
      <c r="B18" s="116">
        <v>160</v>
      </c>
      <c r="C18" s="116" t="s">
        <v>261</v>
      </c>
    </row>
    <row r="19" spans="1:3" x14ac:dyDescent="0.2">
      <c r="A19" s="151">
        <v>30</v>
      </c>
      <c r="B19" s="116">
        <v>106</v>
      </c>
      <c r="C19" s="116" t="s">
        <v>262</v>
      </c>
    </row>
    <row r="20" spans="1:3" x14ac:dyDescent="0.2">
      <c r="A20" s="151">
        <v>31</v>
      </c>
      <c r="B20" s="116">
        <v>205</v>
      </c>
      <c r="C20" s="116" t="s">
        <v>263</v>
      </c>
    </row>
    <row r="21" spans="1:3" x14ac:dyDescent="0.2">
      <c r="A21" s="151">
        <v>32</v>
      </c>
      <c r="B21" s="116">
        <v>207</v>
      </c>
      <c r="C21" s="116" t="s">
        <v>264</v>
      </c>
    </row>
    <row r="22" spans="1:3" x14ac:dyDescent="0.2">
      <c r="A22" s="151">
        <v>33</v>
      </c>
      <c r="B22" s="116">
        <v>210</v>
      </c>
      <c r="C22" s="116" t="s">
        <v>265</v>
      </c>
    </row>
    <row r="23" spans="1:3" x14ac:dyDescent="0.2">
      <c r="A23" s="151">
        <v>34</v>
      </c>
      <c r="B23" s="116">
        <v>230</v>
      </c>
      <c r="C23" s="116" t="s">
        <v>266</v>
      </c>
    </row>
    <row r="24" spans="1:3" x14ac:dyDescent="0.2">
      <c r="A24" s="151">
        <v>35</v>
      </c>
      <c r="B24" s="116">
        <v>240</v>
      </c>
      <c r="C24" s="116" t="s">
        <v>267</v>
      </c>
    </row>
    <row r="25" spans="1:3" x14ac:dyDescent="0.2">
      <c r="A25" s="151">
        <v>36</v>
      </c>
      <c r="B25" s="116">
        <v>245</v>
      </c>
      <c r="C25" s="116" t="s">
        <v>268</v>
      </c>
    </row>
    <row r="26" spans="1:3" x14ac:dyDescent="0.2">
      <c r="A26" s="151">
        <v>37</v>
      </c>
      <c r="B26" s="116">
        <v>255</v>
      </c>
      <c r="C26" s="116" t="s">
        <v>269</v>
      </c>
    </row>
    <row r="27" spans="1:3" x14ac:dyDescent="0.2">
      <c r="A27" s="151">
        <v>38</v>
      </c>
      <c r="B27" s="116">
        <v>255</v>
      </c>
      <c r="C27" s="116" t="s">
        <v>269</v>
      </c>
    </row>
    <row r="28" spans="1:3" x14ac:dyDescent="0.2">
      <c r="A28" s="151">
        <v>39</v>
      </c>
      <c r="B28" s="116">
        <v>260</v>
      </c>
      <c r="C28" s="116" t="s">
        <v>270</v>
      </c>
    </row>
    <row r="29" spans="1:3" x14ac:dyDescent="0.2">
      <c r="A29" s="151">
        <v>40</v>
      </c>
      <c r="B29" s="116">
        <v>275</v>
      </c>
      <c r="C29" s="116" t="s">
        <v>271</v>
      </c>
    </row>
    <row r="32" spans="1:3" x14ac:dyDescent="0.2">
      <c r="A32" s="161"/>
      <c r="B32" s="116" t="s">
        <v>298</v>
      </c>
    </row>
    <row r="33" spans="1:2" x14ac:dyDescent="0.2">
      <c r="A33" s="162"/>
      <c r="B33" s="116" t="s">
        <v>299</v>
      </c>
    </row>
    <row r="34" spans="1:2" x14ac:dyDescent="0.2">
      <c r="A34" s="163"/>
      <c r="B34" s="116" t="s">
        <v>300</v>
      </c>
    </row>
    <row r="35" spans="1:2" x14ac:dyDescent="0.2">
      <c r="A35" s="170"/>
      <c r="B35" s="116" t="s">
        <v>310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5"/>
  <sheetViews>
    <sheetView showGridLines="0" zoomScaleNormal="100" workbookViewId="0">
      <selection activeCell="M42" sqref="M42"/>
    </sheetView>
  </sheetViews>
  <sheetFormatPr defaultRowHeight="12.75" x14ac:dyDescent="0.2"/>
  <cols>
    <col min="1" max="1" width="10.7109375" style="59" customWidth="1"/>
    <col min="2" max="2" width="13" style="59" customWidth="1"/>
    <col min="3" max="3" width="4.5703125" style="59" customWidth="1"/>
    <col min="4" max="13" width="11.7109375" style="59" customWidth="1"/>
    <col min="14" max="14" width="15" style="59" customWidth="1"/>
    <col min="15" max="16384" width="9.140625" style="59"/>
  </cols>
  <sheetData>
    <row r="1" spans="1:14" x14ac:dyDescent="0.2">
      <c r="A1" s="56"/>
      <c r="B1" s="57"/>
      <c r="C1" s="57"/>
      <c r="D1" s="57"/>
      <c r="E1" s="57"/>
      <c r="F1" s="57"/>
      <c r="G1" s="57"/>
      <c r="H1" s="57"/>
      <c r="I1" s="57"/>
      <c r="J1" s="57"/>
      <c r="K1" s="57"/>
      <c r="L1" s="57"/>
      <c r="M1" s="57"/>
      <c r="N1" s="58"/>
    </row>
    <row r="2" spans="1:14" x14ac:dyDescent="0.2">
      <c r="A2" s="60" t="s">
        <v>0</v>
      </c>
      <c r="B2" s="61">
        <v>4</v>
      </c>
      <c r="C2" s="62"/>
      <c r="D2" s="62"/>
      <c r="E2" s="62"/>
      <c r="F2" s="62"/>
      <c r="G2" s="62"/>
      <c r="J2" s="68"/>
      <c r="K2" s="1"/>
      <c r="L2" s="130"/>
      <c r="M2" s="139"/>
      <c r="N2" s="14" t="s">
        <v>330</v>
      </c>
    </row>
    <row r="3" spans="1:14" x14ac:dyDescent="0.2">
      <c r="A3" s="60"/>
      <c r="B3" s="62"/>
      <c r="C3" s="62"/>
      <c r="D3" s="62"/>
      <c r="E3" s="62"/>
      <c r="F3" s="62"/>
      <c r="G3" s="62"/>
      <c r="H3" s="62"/>
      <c r="I3" s="62"/>
      <c r="J3" s="62"/>
      <c r="K3" s="62"/>
      <c r="L3" s="62"/>
      <c r="M3" s="62"/>
      <c r="N3" s="64"/>
    </row>
    <row r="4" spans="1:14" x14ac:dyDescent="0.2">
      <c r="A4" s="60" t="s">
        <v>1</v>
      </c>
      <c r="B4" s="62"/>
      <c r="C4" s="62"/>
      <c r="D4" s="62" t="str">
        <f>'Title Page'!$B$12</f>
        <v>Rabanco LTD / G-12</v>
      </c>
      <c r="E4" s="62"/>
      <c r="F4" s="62"/>
      <c r="G4" s="62"/>
      <c r="H4" s="62"/>
      <c r="I4" s="62"/>
      <c r="J4" s="62"/>
      <c r="K4" s="62"/>
      <c r="L4" s="62"/>
      <c r="M4" s="62"/>
      <c r="N4" s="64"/>
    </row>
    <row r="5" spans="1:14" x14ac:dyDescent="0.2">
      <c r="A5" s="65" t="s">
        <v>2</v>
      </c>
      <c r="B5" s="66"/>
      <c r="C5" s="66"/>
      <c r="D5" s="66" t="str">
        <f>'Title Page'!$B$15</f>
        <v>Lynnwood Disposal, Republic Services</v>
      </c>
      <c r="E5" s="66"/>
      <c r="F5" s="66"/>
      <c r="G5" s="66"/>
      <c r="H5" s="66"/>
      <c r="I5" s="66"/>
      <c r="J5" s="66"/>
      <c r="K5" s="66"/>
      <c r="L5" s="66"/>
      <c r="M5" s="66"/>
      <c r="N5" s="67"/>
    </row>
    <row r="6" spans="1:14" x14ac:dyDescent="0.2">
      <c r="A6" s="60"/>
      <c r="B6" s="62"/>
      <c r="C6" s="62"/>
      <c r="D6" s="62"/>
      <c r="E6" s="62"/>
      <c r="F6" s="62"/>
      <c r="G6" s="62"/>
      <c r="H6" s="62"/>
      <c r="I6" s="62"/>
      <c r="J6" s="62"/>
      <c r="K6" s="62"/>
      <c r="L6" s="62"/>
      <c r="M6" s="62"/>
      <c r="N6" s="64"/>
    </row>
    <row r="7" spans="1:14" x14ac:dyDescent="0.2">
      <c r="A7" s="216" t="s">
        <v>163</v>
      </c>
      <c r="B7" s="207"/>
      <c r="C7" s="207"/>
      <c r="D7" s="207"/>
      <c r="E7" s="207"/>
      <c r="F7" s="207"/>
      <c r="G7" s="207"/>
      <c r="H7" s="207"/>
      <c r="I7" s="207"/>
      <c r="J7" s="207"/>
      <c r="K7" s="207"/>
      <c r="L7" s="207"/>
      <c r="M7" s="207"/>
      <c r="N7" s="215"/>
    </row>
    <row r="8" spans="1:14" x14ac:dyDescent="0.2">
      <c r="A8" s="216" t="s">
        <v>191</v>
      </c>
      <c r="B8" s="207"/>
      <c r="C8" s="207"/>
      <c r="D8" s="207"/>
      <c r="E8" s="207"/>
      <c r="F8" s="207"/>
      <c r="G8" s="207"/>
      <c r="H8" s="207"/>
      <c r="I8" s="207"/>
      <c r="J8" s="207"/>
      <c r="K8" s="207"/>
      <c r="L8" s="207"/>
      <c r="M8" s="207"/>
      <c r="N8" s="215"/>
    </row>
    <row r="9" spans="1:14" x14ac:dyDescent="0.2">
      <c r="A9" s="216" t="s">
        <v>165</v>
      </c>
      <c r="B9" s="207"/>
      <c r="C9" s="207"/>
      <c r="D9" s="207"/>
      <c r="E9" s="207"/>
      <c r="F9" s="207"/>
      <c r="G9" s="207"/>
      <c r="H9" s="207"/>
      <c r="I9" s="207"/>
      <c r="J9" s="207"/>
      <c r="K9" s="207"/>
      <c r="L9" s="207"/>
      <c r="M9" s="207"/>
      <c r="N9" s="215"/>
    </row>
    <row r="10" spans="1:14" x14ac:dyDescent="0.2">
      <c r="A10" s="60"/>
      <c r="B10" s="62"/>
      <c r="C10" s="62"/>
      <c r="D10" s="62"/>
      <c r="E10" s="62"/>
      <c r="F10" s="62"/>
      <c r="G10" s="62"/>
      <c r="H10" s="62"/>
      <c r="I10" s="62"/>
      <c r="J10" s="62"/>
      <c r="K10" s="62"/>
      <c r="L10" s="62"/>
      <c r="M10" s="62"/>
      <c r="N10" s="64"/>
    </row>
    <row r="11" spans="1:14" x14ac:dyDescent="0.2">
      <c r="A11" s="183" t="s">
        <v>166</v>
      </c>
      <c r="B11" s="62"/>
      <c r="C11" s="62"/>
      <c r="D11" s="62"/>
      <c r="E11" s="62"/>
      <c r="F11" s="62"/>
      <c r="G11" s="62"/>
      <c r="H11" s="62"/>
      <c r="I11" s="62"/>
      <c r="J11" s="62"/>
      <c r="K11" s="62"/>
      <c r="L11" s="62"/>
      <c r="M11" s="62"/>
      <c r="N11" s="64"/>
    </row>
    <row r="12" spans="1:14" x14ac:dyDescent="0.2">
      <c r="A12" s="60"/>
      <c r="B12" s="62"/>
      <c r="C12" s="62"/>
      <c r="D12" s="62"/>
      <c r="E12" s="62"/>
      <c r="F12" s="62"/>
      <c r="G12" s="62"/>
      <c r="H12" s="62"/>
      <c r="I12" s="62"/>
      <c r="J12" s="62"/>
      <c r="K12" s="62"/>
      <c r="L12" s="62"/>
      <c r="M12" s="62"/>
      <c r="N12" s="64"/>
    </row>
    <row r="13" spans="1:14" x14ac:dyDescent="0.2">
      <c r="A13" s="60"/>
      <c r="B13" s="68"/>
      <c r="C13" s="68"/>
      <c r="D13" s="273" t="s">
        <v>121</v>
      </c>
      <c r="E13" s="273"/>
      <c r="F13" s="273"/>
      <c r="G13" s="273"/>
      <c r="H13" s="273"/>
      <c r="I13" s="273"/>
      <c r="J13" s="273"/>
      <c r="K13" s="273"/>
      <c r="L13" s="273"/>
      <c r="M13" s="273"/>
      <c r="N13" s="274"/>
    </row>
    <row r="14" spans="1:14" x14ac:dyDescent="0.2">
      <c r="A14" s="184" t="s">
        <v>122</v>
      </c>
      <c r="B14" s="95"/>
      <c r="C14" s="185"/>
      <c r="D14" s="71" t="s">
        <v>167</v>
      </c>
      <c r="E14" s="71" t="s">
        <v>168</v>
      </c>
      <c r="F14" s="71" t="s">
        <v>169</v>
      </c>
      <c r="G14" s="71" t="s">
        <v>170</v>
      </c>
      <c r="H14" s="71" t="s">
        <v>171</v>
      </c>
      <c r="I14" s="71" t="s">
        <v>172</v>
      </c>
      <c r="J14" s="71" t="s">
        <v>173</v>
      </c>
      <c r="K14" s="71" t="s">
        <v>174</v>
      </c>
      <c r="L14" s="71" t="s">
        <v>175</v>
      </c>
      <c r="M14" s="71" t="s">
        <v>176</v>
      </c>
      <c r="N14" s="71" t="s">
        <v>177</v>
      </c>
    </row>
    <row r="15" spans="1:14" x14ac:dyDescent="0.2">
      <c r="A15" s="190" t="s">
        <v>127</v>
      </c>
      <c r="B15" s="95"/>
      <c r="C15" s="185"/>
      <c r="D15" s="197">
        <v>307.63</v>
      </c>
      <c r="E15" s="198">
        <v>342</v>
      </c>
      <c r="F15" s="197">
        <v>393.55</v>
      </c>
      <c r="G15" s="197">
        <v>445.11</v>
      </c>
      <c r="H15" s="197">
        <v>479.48</v>
      </c>
      <c r="I15" s="197">
        <v>565.4</v>
      </c>
      <c r="J15" s="197">
        <v>651.32000000000005</v>
      </c>
      <c r="K15" s="197">
        <v>737.25</v>
      </c>
      <c r="L15" s="197">
        <v>823.17</v>
      </c>
      <c r="M15" s="197">
        <v>909.1</v>
      </c>
      <c r="N15" s="197">
        <v>995.02</v>
      </c>
    </row>
    <row r="16" spans="1:14" x14ac:dyDescent="0.2">
      <c r="A16" s="190" t="s">
        <v>128</v>
      </c>
      <c r="B16" s="133"/>
      <c r="C16" s="134"/>
      <c r="D16" s="197">
        <v>307.63</v>
      </c>
      <c r="E16" s="198">
        <v>342</v>
      </c>
      <c r="F16" s="197">
        <v>393.55</v>
      </c>
      <c r="G16" s="197">
        <v>445.11</v>
      </c>
      <c r="H16" s="197">
        <v>479.48</v>
      </c>
      <c r="I16" s="197">
        <v>565.4</v>
      </c>
      <c r="J16" s="197">
        <v>651.32000000000005</v>
      </c>
      <c r="K16" s="197">
        <v>737.25</v>
      </c>
      <c r="L16" s="197">
        <v>823.17</v>
      </c>
      <c r="M16" s="197">
        <v>909.1</v>
      </c>
      <c r="N16" s="197">
        <v>995.02</v>
      </c>
    </row>
    <row r="17" spans="1:14" x14ac:dyDescent="0.2">
      <c r="A17" s="188" t="s">
        <v>130</v>
      </c>
      <c r="B17" s="133"/>
      <c r="C17" s="134"/>
      <c r="D17" s="62"/>
      <c r="E17" s="62"/>
      <c r="F17" s="62"/>
      <c r="G17" s="62"/>
      <c r="H17" s="62"/>
      <c r="I17" s="62"/>
      <c r="J17" s="62"/>
      <c r="K17" s="62"/>
      <c r="L17" s="62"/>
      <c r="M17" s="62"/>
      <c r="N17" s="64"/>
    </row>
    <row r="18" spans="1:14" x14ac:dyDescent="0.2">
      <c r="A18" s="190" t="s">
        <v>67</v>
      </c>
      <c r="B18" s="133"/>
      <c r="C18" s="134"/>
      <c r="D18" s="135"/>
      <c r="E18" s="135"/>
      <c r="F18" s="135"/>
      <c r="G18" s="135"/>
      <c r="H18" s="135"/>
      <c r="I18" s="135"/>
      <c r="J18" s="135"/>
      <c r="K18" s="135"/>
      <c r="L18" s="135"/>
      <c r="M18" s="135"/>
      <c r="N18" s="135"/>
    </row>
    <row r="19" spans="1:14" x14ac:dyDescent="0.2">
      <c r="A19" s="60"/>
      <c r="B19" s="62"/>
      <c r="C19" s="62"/>
      <c r="D19" s="62"/>
      <c r="E19" s="62"/>
      <c r="F19" s="62"/>
      <c r="G19" s="62"/>
      <c r="H19" s="62"/>
      <c r="I19" s="62"/>
      <c r="J19" s="62"/>
      <c r="K19" s="62"/>
      <c r="L19" s="62"/>
      <c r="M19" s="62"/>
      <c r="N19" s="64"/>
    </row>
    <row r="20" spans="1:14" x14ac:dyDescent="0.2">
      <c r="A20" s="60"/>
      <c r="B20" s="62"/>
      <c r="C20" s="62"/>
      <c r="D20" s="62"/>
      <c r="E20" s="62"/>
      <c r="F20" s="62"/>
      <c r="G20" s="62"/>
      <c r="H20" s="62"/>
      <c r="I20" s="62"/>
      <c r="J20" s="62"/>
      <c r="K20" s="62"/>
      <c r="L20" s="62"/>
      <c r="M20" s="62"/>
      <c r="N20" s="64"/>
    </row>
    <row r="21" spans="1:14" x14ac:dyDescent="0.2">
      <c r="A21" s="191" t="s">
        <v>132</v>
      </c>
      <c r="B21" s="275" t="s">
        <v>178</v>
      </c>
      <c r="C21" s="275"/>
      <c r="D21" s="275"/>
      <c r="E21" s="275"/>
      <c r="F21" s="275"/>
      <c r="G21" s="275"/>
      <c r="H21" s="275"/>
      <c r="I21" s="275"/>
      <c r="J21" s="275"/>
      <c r="K21" s="275"/>
      <c r="L21" s="275"/>
      <c r="M21" s="275"/>
      <c r="N21" s="276"/>
    </row>
    <row r="22" spans="1:14" x14ac:dyDescent="0.2">
      <c r="A22" s="192" t="s">
        <v>179</v>
      </c>
      <c r="B22" s="275" t="s">
        <v>180</v>
      </c>
      <c r="C22" s="275"/>
      <c r="D22" s="275"/>
      <c r="E22" s="275"/>
      <c r="F22" s="275"/>
      <c r="G22" s="275"/>
      <c r="H22" s="275"/>
      <c r="I22" s="275"/>
      <c r="J22" s="275"/>
      <c r="K22" s="275"/>
      <c r="L22" s="275"/>
      <c r="M22" s="275"/>
      <c r="N22" s="276"/>
    </row>
    <row r="23" spans="1:14" x14ac:dyDescent="0.2">
      <c r="A23" s="191"/>
      <c r="B23" s="275" t="str">
        <f>+'Item 105 Page 2'!B28</f>
        <v>to the disposal site.  Excess miles will be charged for at $1.53 per mile or fraction of a</v>
      </c>
      <c r="C23" s="275"/>
      <c r="D23" s="275"/>
      <c r="E23" s="275"/>
      <c r="F23" s="275"/>
      <c r="G23" s="275"/>
      <c r="H23" s="275"/>
      <c r="I23" s="275"/>
      <c r="J23" s="275"/>
      <c r="K23" s="275"/>
      <c r="L23" s="275"/>
      <c r="M23" s="275"/>
      <c r="N23" s="276"/>
    </row>
    <row r="24" spans="1:14" x14ac:dyDescent="0.2">
      <c r="A24" s="191"/>
      <c r="B24" s="275" t="s">
        <v>192</v>
      </c>
      <c r="C24" s="275"/>
      <c r="D24" s="275"/>
      <c r="E24" s="275"/>
      <c r="F24" s="275"/>
      <c r="G24" s="275"/>
      <c r="H24" s="275"/>
      <c r="I24" s="275"/>
      <c r="J24" s="275"/>
      <c r="K24" s="275"/>
      <c r="L24" s="275"/>
      <c r="M24" s="275"/>
      <c r="N24" s="276"/>
    </row>
    <row r="25" spans="1:14" x14ac:dyDescent="0.2">
      <c r="A25" s="191" t="s">
        <v>193</v>
      </c>
      <c r="B25" s="275" t="s">
        <v>194</v>
      </c>
      <c r="C25" s="275"/>
      <c r="D25" s="275"/>
      <c r="E25" s="275"/>
      <c r="F25" s="275"/>
      <c r="G25" s="275"/>
      <c r="H25" s="275"/>
      <c r="I25" s="275"/>
      <c r="J25" s="275"/>
      <c r="K25" s="275"/>
      <c r="L25" s="275"/>
      <c r="M25" s="275"/>
      <c r="N25" s="276"/>
    </row>
    <row r="26" spans="1:14" x14ac:dyDescent="0.2">
      <c r="A26" s="17" t="s">
        <v>3</v>
      </c>
      <c r="B26" s="258" t="s">
        <v>195</v>
      </c>
      <c r="C26" s="258"/>
      <c r="D26" s="258"/>
      <c r="E26" s="258"/>
      <c r="F26" s="258"/>
      <c r="G26" s="258"/>
      <c r="H26" s="258"/>
      <c r="I26" s="258"/>
      <c r="J26" s="258"/>
      <c r="K26" s="258"/>
      <c r="L26" s="258"/>
      <c r="M26" s="258"/>
      <c r="N26" s="259"/>
    </row>
    <row r="27" spans="1:14" ht="6" customHeight="1" x14ac:dyDescent="0.2">
      <c r="A27" s="17"/>
      <c r="B27" s="258"/>
      <c r="C27" s="258"/>
      <c r="D27" s="258"/>
      <c r="E27" s="258"/>
      <c r="F27" s="258"/>
      <c r="G27" s="258"/>
      <c r="H27" s="258"/>
      <c r="I27" s="258"/>
      <c r="J27" s="258"/>
      <c r="K27" s="258"/>
      <c r="L27" s="258"/>
      <c r="M27" s="258"/>
      <c r="N27" s="259"/>
    </row>
    <row r="28" spans="1:14" x14ac:dyDescent="0.2">
      <c r="A28" s="17" t="s">
        <v>73</v>
      </c>
      <c r="B28" s="258" t="str">
        <f>"Recycling &lt;credit&gt;/debit (if applicable) is: ($0.14) (R)  per yard."</f>
        <v>Recycling &lt;credit&gt;/debit (if applicable) is: ($0.14) (R)  per yard.</v>
      </c>
      <c r="C28" s="258"/>
      <c r="D28" s="258"/>
      <c r="E28" s="258"/>
      <c r="F28" s="258"/>
      <c r="G28" s="258"/>
      <c r="H28" s="258"/>
      <c r="I28" s="258"/>
      <c r="J28" s="258"/>
      <c r="K28" s="258"/>
      <c r="L28" s="258"/>
      <c r="M28" s="258"/>
      <c r="N28" s="259"/>
    </row>
    <row r="29" spans="1:14" ht="6.75" customHeight="1" x14ac:dyDescent="0.2">
      <c r="A29" s="17"/>
      <c r="B29" s="258"/>
      <c r="C29" s="258"/>
      <c r="D29" s="258"/>
      <c r="E29" s="258"/>
      <c r="F29" s="258"/>
      <c r="G29" s="258"/>
      <c r="H29" s="258"/>
      <c r="I29" s="258"/>
      <c r="J29" s="258"/>
      <c r="K29" s="258"/>
      <c r="L29" s="258"/>
      <c r="M29" s="258"/>
      <c r="N29" s="259"/>
    </row>
    <row r="30" spans="1:14" x14ac:dyDescent="0.2">
      <c r="A30" s="17" t="s">
        <v>190</v>
      </c>
      <c r="B30" s="237" t="str">
        <f>"The charge included in this rate for recycling is $3.08 per yard. Description/rules related to recycling program are shown on page 26."</f>
        <v>The charge included in this rate for recycling is $3.08 per yard. Description/rules related to recycling program are shown on page 26.</v>
      </c>
      <c r="C30" s="237"/>
      <c r="D30" s="237"/>
      <c r="E30" s="237"/>
      <c r="F30" s="237"/>
      <c r="G30" s="237"/>
      <c r="H30" s="237"/>
      <c r="I30" s="237"/>
      <c r="J30" s="237"/>
      <c r="K30" s="237"/>
      <c r="L30" s="237"/>
      <c r="M30" s="62"/>
      <c r="N30" s="64"/>
    </row>
    <row r="31" spans="1:14" ht="6.75" customHeight="1" x14ac:dyDescent="0.2">
      <c r="A31" s="17"/>
      <c r="B31" s="49"/>
      <c r="C31" s="3"/>
      <c r="D31" s="3"/>
      <c r="E31" s="3"/>
      <c r="F31" s="3"/>
      <c r="G31" s="3"/>
      <c r="H31" s="3"/>
      <c r="I31" s="62"/>
      <c r="J31" s="62"/>
      <c r="K31" s="62"/>
      <c r="L31" s="62"/>
      <c r="M31" s="62"/>
      <c r="N31" s="64"/>
    </row>
    <row r="32" spans="1:14" x14ac:dyDescent="0.2">
      <c r="A32" s="5" t="s">
        <v>336</v>
      </c>
      <c r="B32" s="12"/>
      <c r="C32" s="3"/>
      <c r="D32" s="4"/>
      <c r="E32" s="4"/>
      <c r="F32" s="4"/>
      <c r="G32" s="4"/>
      <c r="H32" s="4"/>
      <c r="I32" s="62"/>
      <c r="J32" s="62"/>
      <c r="K32" s="62"/>
      <c r="L32" s="62"/>
      <c r="M32" s="62"/>
      <c r="N32" s="64"/>
    </row>
    <row r="33" spans="1:14" x14ac:dyDescent="0.2">
      <c r="A33" s="5" t="s">
        <v>337</v>
      </c>
      <c r="B33" s="12"/>
      <c r="C33" s="12"/>
      <c r="D33" s="12"/>
      <c r="E33" s="12"/>
      <c r="F33" s="3"/>
      <c r="G33" s="3"/>
      <c r="H33" s="3"/>
      <c r="I33" s="62"/>
      <c r="J33" s="62"/>
      <c r="K33" s="62"/>
      <c r="L33" s="62"/>
      <c r="M33" s="62"/>
      <c r="N33" s="64"/>
    </row>
    <row r="34" spans="1:14" x14ac:dyDescent="0.2">
      <c r="A34" s="191" t="s">
        <v>98</v>
      </c>
      <c r="B34" s="127"/>
      <c r="C34" s="62"/>
      <c r="D34" s="62"/>
      <c r="E34" s="62"/>
      <c r="F34" s="62"/>
      <c r="G34" s="62"/>
      <c r="H34" s="62"/>
      <c r="I34" s="62"/>
      <c r="J34" s="62"/>
      <c r="K34" s="62"/>
      <c r="L34" s="62"/>
      <c r="M34" s="62"/>
      <c r="N34" s="64"/>
    </row>
    <row r="35" spans="1:14" x14ac:dyDescent="0.2">
      <c r="A35" s="191"/>
      <c r="B35" s="127"/>
      <c r="C35" s="62"/>
      <c r="D35" s="62"/>
      <c r="E35" s="62"/>
      <c r="F35" s="62"/>
      <c r="G35" s="62"/>
      <c r="H35" s="62"/>
      <c r="I35" s="62"/>
      <c r="J35" s="62"/>
      <c r="K35" s="62"/>
      <c r="L35" s="62"/>
      <c r="M35" s="62"/>
      <c r="N35" s="64"/>
    </row>
    <row r="36" spans="1:14" x14ac:dyDescent="0.2">
      <c r="A36" s="191"/>
      <c r="B36" s="49" t="s">
        <v>335</v>
      </c>
      <c r="C36" s="62"/>
      <c r="D36" s="62"/>
      <c r="E36" s="62"/>
      <c r="F36" s="62"/>
      <c r="G36" s="62"/>
      <c r="H36" s="62"/>
      <c r="I36" s="62"/>
      <c r="J36" s="62"/>
      <c r="K36" s="62"/>
      <c r="L36" s="62"/>
      <c r="M36" s="62"/>
      <c r="N36" s="64"/>
    </row>
    <row r="37" spans="1:14" x14ac:dyDescent="0.2">
      <c r="A37" s="60"/>
      <c r="B37" s="127"/>
      <c r="C37" s="62"/>
      <c r="D37" s="62"/>
      <c r="E37" s="62"/>
      <c r="F37" s="62"/>
      <c r="G37" s="62"/>
      <c r="H37" s="62"/>
      <c r="I37" s="62"/>
      <c r="J37" s="62"/>
      <c r="K37" s="62"/>
      <c r="L37" s="62"/>
      <c r="M37" s="62"/>
      <c r="N37" s="64"/>
    </row>
    <row r="38" spans="1:14" x14ac:dyDescent="0.2">
      <c r="A38" s="60"/>
      <c r="B38" s="62"/>
      <c r="C38" s="62"/>
      <c r="D38" s="62"/>
      <c r="E38" s="62"/>
      <c r="F38" s="62"/>
      <c r="G38" s="62"/>
      <c r="H38" s="62"/>
      <c r="I38" s="62"/>
      <c r="J38" s="62"/>
      <c r="K38" s="62"/>
      <c r="L38" s="62"/>
      <c r="M38" s="62"/>
      <c r="N38" s="64"/>
    </row>
    <row r="39" spans="1:14" x14ac:dyDescent="0.2">
      <c r="A39" s="60"/>
      <c r="B39" s="62"/>
      <c r="C39" s="62"/>
      <c r="D39" s="62"/>
      <c r="E39" s="62"/>
      <c r="F39" s="62"/>
      <c r="G39" s="62"/>
      <c r="H39" s="62"/>
      <c r="I39" s="62"/>
      <c r="J39" s="62"/>
      <c r="K39" s="62"/>
      <c r="L39" s="62"/>
      <c r="M39" s="62"/>
      <c r="N39" s="64"/>
    </row>
    <row r="40" spans="1:14" x14ac:dyDescent="0.2">
      <c r="A40" s="60"/>
      <c r="B40" s="62"/>
      <c r="C40" s="62"/>
      <c r="D40" s="4"/>
      <c r="E40" s="4"/>
      <c r="F40" s="4"/>
      <c r="G40" s="4"/>
      <c r="H40" s="62"/>
      <c r="I40" s="62"/>
      <c r="J40" s="62"/>
      <c r="K40" s="62"/>
      <c r="L40" s="62"/>
      <c r="M40" s="62"/>
      <c r="N40" s="64"/>
    </row>
    <row r="41" spans="1:14" x14ac:dyDescent="0.2">
      <c r="A41" s="60"/>
      <c r="B41" s="62"/>
      <c r="C41" s="62"/>
      <c r="D41" s="62"/>
      <c r="E41" s="62"/>
      <c r="F41" s="62"/>
      <c r="G41" s="62"/>
      <c r="H41" s="3"/>
      <c r="I41" s="62"/>
      <c r="J41" s="62"/>
      <c r="K41" s="62"/>
      <c r="L41" s="130" t="s">
        <v>205</v>
      </c>
      <c r="M41" s="234" t="s">
        <v>341</v>
      </c>
      <c r="N41" s="235"/>
    </row>
    <row r="42" spans="1:14" x14ac:dyDescent="0.2">
      <c r="A42" s="60"/>
      <c r="B42" s="62"/>
      <c r="C42" s="62"/>
      <c r="D42" s="62"/>
      <c r="E42" s="62"/>
      <c r="F42" s="62"/>
      <c r="G42" s="62"/>
      <c r="H42" s="62"/>
      <c r="I42" s="62"/>
      <c r="J42" s="62"/>
      <c r="K42" s="62"/>
      <c r="L42" s="62"/>
      <c r="M42" s="62"/>
      <c r="N42" s="64"/>
    </row>
    <row r="43" spans="1:14" x14ac:dyDescent="0.2">
      <c r="A43" s="60"/>
      <c r="B43" s="62"/>
      <c r="C43" s="62"/>
      <c r="D43" s="62"/>
      <c r="E43" s="62"/>
      <c r="F43" s="62"/>
      <c r="G43" s="62"/>
      <c r="H43" s="62"/>
      <c r="I43" s="62"/>
      <c r="J43" s="62"/>
      <c r="K43" s="62"/>
      <c r="L43" s="62"/>
      <c r="M43" s="62"/>
      <c r="N43" s="64"/>
    </row>
    <row r="44" spans="1:14" x14ac:dyDescent="0.2">
      <c r="A44" s="60"/>
      <c r="B44" s="62"/>
      <c r="C44" s="62"/>
      <c r="D44" s="62"/>
      <c r="E44" s="62"/>
      <c r="F44" s="62"/>
      <c r="G44" s="62"/>
      <c r="H44" s="62"/>
      <c r="I44" s="62"/>
      <c r="J44" s="62"/>
      <c r="K44" s="62"/>
      <c r="L44" s="62"/>
      <c r="M44" s="62"/>
      <c r="N44" s="64"/>
    </row>
    <row r="45" spans="1:14" x14ac:dyDescent="0.2">
      <c r="A45" s="60"/>
      <c r="B45" s="62"/>
      <c r="C45" s="62"/>
      <c r="D45" s="62"/>
      <c r="E45" s="62"/>
      <c r="F45" s="62"/>
      <c r="G45" s="62"/>
      <c r="H45" s="62"/>
      <c r="I45" s="62"/>
      <c r="J45" s="62"/>
      <c r="K45" s="62"/>
      <c r="L45" s="62"/>
      <c r="M45" s="62"/>
      <c r="N45" s="64"/>
    </row>
    <row r="46" spans="1:14" x14ac:dyDescent="0.2">
      <c r="A46" s="60"/>
      <c r="B46" s="62"/>
      <c r="C46" s="62"/>
      <c r="D46" s="62"/>
      <c r="E46" s="62"/>
      <c r="F46" s="62"/>
      <c r="G46" s="62"/>
      <c r="H46" s="62"/>
      <c r="I46" s="62"/>
      <c r="J46" s="62"/>
      <c r="K46" s="62"/>
      <c r="L46" s="62"/>
      <c r="M46" s="62"/>
      <c r="N46" s="64"/>
    </row>
    <row r="47" spans="1:14" x14ac:dyDescent="0.2">
      <c r="A47" s="60"/>
      <c r="B47" s="62"/>
      <c r="C47" s="62"/>
      <c r="D47" s="62"/>
      <c r="E47" s="62"/>
      <c r="F47" s="62"/>
      <c r="G47" s="62"/>
      <c r="H47" s="62"/>
      <c r="I47" s="62"/>
      <c r="J47" s="62"/>
      <c r="K47" s="62"/>
      <c r="L47" s="62"/>
      <c r="M47" s="62"/>
      <c r="N47" s="64"/>
    </row>
    <row r="48" spans="1:14" x14ac:dyDescent="0.2">
      <c r="A48" s="65"/>
      <c r="B48" s="66"/>
      <c r="C48" s="66"/>
      <c r="D48" s="66"/>
      <c r="E48" s="66"/>
      <c r="F48" s="66"/>
      <c r="G48" s="66"/>
      <c r="H48" s="66"/>
      <c r="I48" s="66"/>
      <c r="J48" s="66"/>
      <c r="K48" s="66"/>
      <c r="L48" s="66"/>
      <c r="M48" s="66"/>
      <c r="N48" s="67"/>
    </row>
    <row r="49" spans="1:14" x14ac:dyDescent="0.2">
      <c r="A49" s="5" t="s">
        <v>116</v>
      </c>
      <c r="B49" s="3" t="str">
        <f>'Check Sheet'!B52</f>
        <v>Rick Waldren  Business Unit Finance Manager</v>
      </c>
      <c r="C49" s="3"/>
      <c r="D49" s="3"/>
      <c r="E49" s="3"/>
      <c r="F49" s="3"/>
      <c r="G49" s="3"/>
      <c r="H49" s="3"/>
      <c r="I49" s="3"/>
      <c r="J49" s="57"/>
      <c r="K49" s="62"/>
      <c r="L49" s="62"/>
      <c r="M49" s="62"/>
      <c r="N49" s="64"/>
    </row>
    <row r="50" spans="1:14" x14ac:dyDescent="0.2">
      <c r="A50" s="5"/>
      <c r="B50" s="3"/>
      <c r="C50" s="3"/>
      <c r="D50" s="3"/>
      <c r="E50" s="3"/>
      <c r="F50" s="3"/>
      <c r="G50" s="3"/>
      <c r="H50" s="3"/>
      <c r="I50" s="3"/>
      <c r="J50" s="62"/>
      <c r="K50" s="62"/>
      <c r="L50" s="62"/>
      <c r="M50" s="62"/>
      <c r="N50" s="64"/>
    </row>
    <row r="51" spans="1:14" x14ac:dyDescent="0.2">
      <c r="A51" s="6" t="s">
        <v>159</v>
      </c>
      <c r="B51" s="227">
        <f>'Check Sheet'!B54:C54</f>
        <v>43630</v>
      </c>
      <c r="C51" s="227"/>
      <c r="D51" s="7"/>
      <c r="E51" s="7"/>
      <c r="F51" s="7"/>
      <c r="G51" s="7"/>
      <c r="H51" s="7"/>
      <c r="I51" s="7"/>
      <c r="J51" s="66"/>
      <c r="K51" s="66"/>
      <c r="L51" s="66"/>
      <c r="M51" s="132" t="s">
        <v>203</v>
      </c>
      <c r="N51" s="148">
        <f>'Check Sheet'!J54</f>
        <v>43678</v>
      </c>
    </row>
    <row r="52" spans="1:14" x14ac:dyDescent="0.2">
      <c r="A52" s="270" t="s">
        <v>4</v>
      </c>
      <c r="B52" s="271"/>
      <c r="C52" s="271"/>
      <c r="D52" s="271"/>
      <c r="E52" s="271"/>
      <c r="F52" s="271"/>
      <c r="G52" s="271"/>
      <c r="H52" s="271"/>
      <c r="I52" s="271"/>
      <c r="J52" s="271"/>
      <c r="K52" s="271"/>
      <c r="L52" s="271"/>
      <c r="M52" s="271"/>
      <c r="N52" s="272"/>
    </row>
    <row r="53" spans="1:14" x14ac:dyDescent="0.2">
      <c r="A53" s="60"/>
      <c r="B53" s="62"/>
      <c r="C53" s="62"/>
      <c r="D53" s="62"/>
      <c r="E53" s="62"/>
      <c r="F53" s="62"/>
      <c r="G53" s="62"/>
      <c r="H53" s="62"/>
      <c r="I53" s="62"/>
      <c r="J53" s="62"/>
      <c r="K53" s="62"/>
      <c r="L53" s="62"/>
      <c r="M53" s="62"/>
      <c r="N53" s="64"/>
    </row>
    <row r="54" spans="1:14" x14ac:dyDescent="0.2">
      <c r="A54" s="269" t="s">
        <v>5</v>
      </c>
      <c r="B54" s="203"/>
      <c r="C54" s="203"/>
      <c r="D54" s="203"/>
      <c r="E54" s="203"/>
      <c r="F54" s="203"/>
      <c r="G54" s="203"/>
      <c r="H54" s="203"/>
      <c r="I54" s="203"/>
      <c r="J54" s="203"/>
      <c r="K54" s="203"/>
      <c r="L54" s="203"/>
      <c r="M54" s="203"/>
      <c r="N54" s="204"/>
    </row>
    <row r="55" spans="1:14" x14ac:dyDescent="0.2">
      <c r="A55" s="65"/>
      <c r="B55" s="66"/>
      <c r="C55" s="66"/>
      <c r="D55" s="66"/>
      <c r="E55" s="66"/>
      <c r="F55" s="66"/>
      <c r="G55" s="66"/>
      <c r="H55" s="66"/>
      <c r="I55" s="66"/>
      <c r="J55" s="66"/>
      <c r="K55" s="66"/>
      <c r="L55" s="66"/>
      <c r="M55" s="66"/>
      <c r="N55" s="67"/>
    </row>
  </sheetData>
  <mergeCells count="18">
    <mergeCell ref="B28:N28"/>
    <mergeCell ref="B29:N29"/>
    <mergeCell ref="B51:C51"/>
    <mergeCell ref="A54:N54"/>
    <mergeCell ref="A52:N52"/>
    <mergeCell ref="A7:N7"/>
    <mergeCell ref="A8:N8"/>
    <mergeCell ref="A9:N9"/>
    <mergeCell ref="D13:N13"/>
    <mergeCell ref="M41:N41"/>
    <mergeCell ref="B21:N21"/>
    <mergeCell ref="B22:N22"/>
    <mergeCell ref="B23:N23"/>
    <mergeCell ref="B30:L30"/>
    <mergeCell ref="B24:N24"/>
    <mergeCell ref="B25:N25"/>
    <mergeCell ref="B26:N26"/>
    <mergeCell ref="B27:N27"/>
  </mergeCells>
  <phoneticPr fontId="0" type="noConversion"/>
  <printOptions horizontalCentered="1" verticalCentered="1"/>
  <pageMargins left="0.5" right="0.5" top="0.5" bottom="0.5" header="0.5" footer="0.5"/>
  <pageSetup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0"/>
  <sheetViews>
    <sheetView showGridLines="0" zoomScaleNormal="100" workbookViewId="0">
      <selection activeCell="I46" sqref="I46:J46"/>
    </sheetView>
  </sheetViews>
  <sheetFormatPr defaultRowHeight="12.75" x14ac:dyDescent="0.2"/>
  <cols>
    <col min="1" max="1" width="10.28515625" style="59" customWidth="1"/>
    <col min="2" max="2" width="13.7109375" style="59" customWidth="1"/>
    <col min="3" max="3" width="4.85546875" style="59" customWidth="1"/>
    <col min="4" max="9" width="11.28515625" style="59" customWidth="1"/>
    <col min="10" max="10" width="15.7109375" style="59"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H2" s="130"/>
      <c r="I2" s="139"/>
      <c r="J2" s="14" t="s">
        <v>331</v>
      </c>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263" t="s">
        <v>160</v>
      </c>
      <c r="B7" s="226"/>
      <c r="C7" s="226"/>
      <c r="D7" s="226"/>
      <c r="E7" s="226"/>
      <c r="F7" s="226"/>
      <c r="G7" s="226"/>
      <c r="H7" s="226"/>
      <c r="I7" s="226"/>
      <c r="J7" s="277"/>
    </row>
    <row r="8" spans="1:10" x14ac:dyDescent="0.2">
      <c r="A8" s="278" t="s">
        <v>161</v>
      </c>
      <c r="B8" s="207"/>
      <c r="C8" s="207"/>
      <c r="D8" s="207"/>
      <c r="E8" s="207"/>
      <c r="F8" s="207"/>
      <c r="G8" s="207"/>
      <c r="H8" s="207"/>
      <c r="I8" s="207"/>
      <c r="J8" s="215"/>
    </row>
    <row r="9" spans="1:10" x14ac:dyDescent="0.2">
      <c r="A9" s="216" t="s">
        <v>119</v>
      </c>
      <c r="B9" s="207"/>
      <c r="C9" s="207"/>
      <c r="D9" s="207"/>
      <c r="E9" s="207"/>
      <c r="F9" s="207"/>
      <c r="G9" s="207"/>
      <c r="H9" s="207"/>
      <c r="I9" s="207"/>
      <c r="J9" s="215"/>
    </row>
    <row r="10" spans="1:10" x14ac:dyDescent="0.2">
      <c r="A10" s="60"/>
      <c r="B10" s="62"/>
      <c r="C10" s="62"/>
      <c r="D10" s="62"/>
      <c r="E10" s="62"/>
      <c r="F10" s="62"/>
      <c r="G10" s="62"/>
      <c r="H10" s="62"/>
      <c r="I10" s="62"/>
      <c r="J10" s="64"/>
    </row>
    <row r="11" spans="1:10" x14ac:dyDescent="0.2">
      <c r="A11" s="183" t="s">
        <v>120</v>
      </c>
      <c r="B11" s="62"/>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t="s">
        <v>162</v>
      </c>
      <c r="B13" s="62"/>
      <c r="C13" s="62"/>
      <c r="D13" s="62"/>
      <c r="E13" s="62"/>
      <c r="F13" s="62"/>
      <c r="G13" s="62"/>
      <c r="H13" s="62"/>
      <c r="I13" s="62"/>
      <c r="J13" s="64"/>
    </row>
    <row r="14" spans="1:10" x14ac:dyDescent="0.2">
      <c r="A14" s="60"/>
      <c r="B14" s="62"/>
      <c r="C14" s="62"/>
      <c r="D14" s="62"/>
      <c r="E14" s="62"/>
      <c r="F14" s="62"/>
      <c r="G14" s="62"/>
      <c r="H14" s="62"/>
      <c r="I14" s="62"/>
      <c r="J14" s="64"/>
    </row>
    <row r="15" spans="1:10" x14ac:dyDescent="0.2">
      <c r="A15" s="60"/>
      <c r="B15" s="68"/>
      <c r="C15" s="68"/>
      <c r="D15" s="270" t="s">
        <v>121</v>
      </c>
      <c r="E15" s="271"/>
      <c r="F15" s="271"/>
      <c r="G15" s="271"/>
      <c r="H15" s="271"/>
      <c r="I15" s="271"/>
      <c r="J15" s="272"/>
    </row>
    <row r="16" spans="1:10" x14ac:dyDescent="0.2">
      <c r="A16" s="184" t="s">
        <v>122</v>
      </c>
      <c r="B16" s="95"/>
      <c r="C16" s="185"/>
      <c r="D16" s="135"/>
      <c r="E16" s="135" t="s">
        <v>55</v>
      </c>
      <c r="F16" s="135" t="s">
        <v>56</v>
      </c>
      <c r="G16" s="135" t="s">
        <v>57</v>
      </c>
      <c r="H16" s="135" t="s">
        <v>58</v>
      </c>
      <c r="I16" s="135"/>
      <c r="J16" s="135"/>
    </row>
    <row r="17" spans="1:10" x14ac:dyDescent="0.2">
      <c r="A17" s="190" t="s">
        <v>126</v>
      </c>
      <c r="B17" s="133"/>
      <c r="C17" s="134"/>
      <c r="D17" s="135"/>
      <c r="E17" s="135"/>
      <c r="F17" s="135"/>
      <c r="G17" s="135"/>
      <c r="H17" s="135"/>
      <c r="I17" s="135"/>
      <c r="J17" s="135"/>
    </row>
    <row r="18" spans="1:10" x14ac:dyDescent="0.2">
      <c r="A18" s="190" t="s">
        <v>127</v>
      </c>
      <c r="B18" s="133"/>
      <c r="C18" s="134"/>
      <c r="D18" s="135"/>
      <c r="E18" s="197">
        <v>112.36</v>
      </c>
      <c r="F18" s="197">
        <v>162.41</v>
      </c>
      <c r="G18" s="197">
        <v>216.75</v>
      </c>
      <c r="H18" s="197">
        <v>321.87</v>
      </c>
      <c r="I18" s="136"/>
      <c r="J18" s="135"/>
    </row>
    <row r="19" spans="1:10" x14ac:dyDescent="0.2">
      <c r="A19" s="190" t="s">
        <v>128</v>
      </c>
      <c r="B19" s="133"/>
      <c r="C19" s="134"/>
      <c r="D19" s="135"/>
      <c r="E19" s="197">
        <v>112.36</v>
      </c>
      <c r="F19" s="197">
        <v>162.41</v>
      </c>
      <c r="G19" s="197">
        <v>216.75</v>
      </c>
      <c r="H19" s="197">
        <v>321.87</v>
      </c>
      <c r="I19" s="136"/>
      <c r="J19" s="135"/>
    </row>
    <row r="20" spans="1:10" x14ac:dyDescent="0.2">
      <c r="A20" s="186" t="s">
        <v>129</v>
      </c>
      <c r="B20" s="137"/>
      <c r="C20" s="138"/>
      <c r="D20" s="135"/>
      <c r="E20" s="197">
        <v>112.36</v>
      </c>
      <c r="F20" s="197">
        <v>162.41</v>
      </c>
      <c r="G20" s="197">
        <v>216.75</v>
      </c>
      <c r="H20" s="197">
        <v>321.87</v>
      </c>
      <c r="I20" s="136"/>
      <c r="J20" s="135"/>
    </row>
    <row r="21" spans="1:10" x14ac:dyDescent="0.2">
      <c r="A21" s="188" t="s">
        <v>130</v>
      </c>
      <c r="B21" s="133"/>
      <c r="C21" s="134"/>
      <c r="D21" s="62"/>
      <c r="E21" s="62"/>
      <c r="F21" s="62"/>
      <c r="G21" s="62"/>
      <c r="H21" s="62"/>
      <c r="I21" s="62"/>
      <c r="J21" s="64"/>
    </row>
    <row r="22" spans="1:10" x14ac:dyDescent="0.2">
      <c r="A22" s="190" t="s">
        <v>66</v>
      </c>
      <c r="B22" s="133"/>
      <c r="C22" s="134"/>
      <c r="D22" s="135"/>
      <c r="E22" s="135"/>
      <c r="F22" s="135"/>
      <c r="G22" s="135"/>
      <c r="H22" s="135"/>
      <c r="I22" s="135"/>
      <c r="J22" s="135"/>
    </row>
    <row r="23" spans="1:10" x14ac:dyDescent="0.2">
      <c r="A23" s="190" t="s">
        <v>67</v>
      </c>
      <c r="B23" s="133"/>
      <c r="C23" s="134"/>
      <c r="D23" s="135"/>
      <c r="E23" s="135"/>
      <c r="F23" s="135"/>
      <c r="G23" s="135"/>
      <c r="H23" s="135"/>
      <c r="I23" s="135"/>
      <c r="J23" s="135"/>
    </row>
    <row r="24" spans="1:10" x14ac:dyDescent="0.2">
      <c r="A24" s="190" t="s">
        <v>131</v>
      </c>
      <c r="B24" s="133"/>
      <c r="C24" s="134"/>
      <c r="D24" s="135"/>
      <c r="E24" s="135"/>
      <c r="F24" s="135"/>
      <c r="G24" s="135"/>
      <c r="H24" s="135"/>
      <c r="I24" s="135"/>
      <c r="J24" s="135"/>
    </row>
    <row r="25" spans="1:10" x14ac:dyDescent="0.2">
      <c r="A25" s="190" t="s">
        <v>69</v>
      </c>
      <c r="B25" s="133"/>
      <c r="C25" s="134"/>
      <c r="D25" s="135"/>
      <c r="E25" s="135"/>
      <c r="F25" s="135"/>
      <c r="G25" s="135"/>
      <c r="H25" s="135"/>
      <c r="I25" s="135"/>
      <c r="J25" s="135"/>
    </row>
    <row r="26" spans="1:10" x14ac:dyDescent="0.2">
      <c r="A26" s="60"/>
      <c r="B26" s="62"/>
      <c r="C26" s="62"/>
      <c r="D26" s="62"/>
      <c r="E26" s="62"/>
      <c r="F26" s="62"/>
      <c r="G26" s="62"/>
      <c r="H26" s="62"/>
      <c r="I26" s="62"/>
      <c r="J26" s="64"/>
    </row>
    <row r="27" spans="1:10" x14ac:dyDescent="0.2">
      <c r="A27" s="5" t="s">
        <v>70</v>
      </c>
      <c r="B27" s="242" t="str">
        <f>+'Item 105 Page 3 '!B30:N30</f>
        <v>The charge included in this rate for recycling is $3.08 per yard. Description/rules related to recycling program are shown on page 26.</v>
      </c>
      <c r="C27" s="242"/>
      <c r="D27" s="242"/>
      <c r="E27" s="242"/>
      <c r="F27" s="242"/>
      <c r="G27" s="242"/>
      <c r="H27" s="242"/>
      <c r="I27" s="242"/>
      <c r="J27" s="243"/>
    </row>
    <row r="28" spans="1:10" x14ac:dyDescent="0.2">
      <c r="A28" s="5"/>
      <c r="B28" s="242"/>
      <c r="C28" s="242"/>
      <c r="D28" s="242"/>
      <c r="E28" s="242"/>
      <c r="F28" s="242"/>
      <c r="G28" s="242"/>
      <c r="H28" s="242"/>
      <c r="I28" s="242"/>
      <c r="J28" s="243"/>
    </row>
    <row r="29" spans="1:10" x14ac:dyDescent="0.2">
      <c r="A29" s="5" t="s">
        <v>71</v>
      </c>
      <c r="B29" s="240" t="s">
        <v>99</v>
      </c>
      <c r="C29" s="240"/>
      <c r="D29" s="240"/>
      <c r="E29" s="240"/>
      <c r="F29" s="240"/>
      <c r="G29" s="240"/>
      <c r="H29" s="240"/>
      <c r="I29" s="240"/>
      <c r="J29" s="241"/>
    </row>
    <row r="30" spans="1:10" x14ac:dyDescent="0.2">
      <c r="A30" s="5"/>
      <c r="B30" s="240" t="s">
        <v>100</v>
      </c>
      <c r="C30" s="240"/>
      <c r="D30" s="240"/>
      <c r="E30" s="240"/>
      <c r="F30" s="240"/>
      <c r="G30" s="240"/>
      <c r="H30" s="240"/>
      <c r="I30" s="240"/>
      <c r="J30" s="241"/>
    </row>
    <row r="31" spans="1:10" x14ac:dyDescent="0.2">
      <c r="A31" s="17" t="s">
        <v>72</v>
      </c>
      <c r="B31" s="240" t="str">
        <f>+'Item 105 Page 3 '!B28:N28</f>
        <v>Recycling &lt;credit&gt;/debit (if applicable) is: ($0.14) (R)  per yard.</v>
      </c>
      <c r="C31" s="240"/>
      <c r="D31" s="240"/>
      <c r="E31" s="240"/>
      <c r="F31" s="240"/>
      <c r="G31" s="240"/>
      <c r="H31" s="240"/>
      <c r="I31" s="240"/>
      <c r="J31" s="241"/>
    </row>
    <row r="32" spans="1:10" x14ac:dyDescent="0.2">
      <c r="A32" s="17" t="s">
        <v>73</v>
      </c>
      <c r="B32" s="258" t="s">
        <v>74</v>
      </c>
      <c r="C32" s="258"/>
      <c r="D32" s="258"/>
      <c r="E32" s="258"/>
      <c r="F32" s="258"/>
      <c r="G32" s="258"/>
      <c r="H32" s="258"/>
      <c r="I32" s="258"/>
      <c r="J32" s="259"/>
    </row>
    <row r="33" spans="1:11" x14ac:dyDescent="0.2">
      <c r="A33" s="50"/>
      <c r="B33" s="258" t="s">
        <v>75</v>
      </c>
      <c r="C33" s="258"/>
      <c r="D33" s="258"/>
      <c r="E33" s="258"/>
      <c r="F33" s="258"/>
      <c r="G33" s="258"/>
      <c r="H33" s="258"/>
      <c r="I33" s="258"/>
      <c r="J33" s="259"/>
    </row>
    <row r="34" spans="1:11" x14ac:dyDescent="0.2">
      <c r="A34" s="17"/>
      <c r="B34" s="258" t="s">
        <v>76</v>
      </c>
      <c r="C34" s="258"/>
      <c r="D34" s="258"/>
      <c r="E34" s="258"/>
      <c r="F34" s="258"/>
      <c r="G34" s="258"/>
      <c r="H34" s="258"/>
      <c r="I34" s="258"/>
      <c r="J34" s="259"/>
    </row>
    <row r="35" spans="1:11" x14ac:dyDescent="0.2">
      <c r="A35" s="5" t="s">
        <v>323</v>
      </c>
      <c r="B35" s="12"/>
      <c r="C35" s="3"/>
      <c r="D35" s="4"/>
      <c r="E35" s="4"/>
      <c r="F35" s="4"/>
      <c r="G35" s="4"/>
      <c r="H35" s="4"/>
      <c r="I35" s="193"/>
      <c r="J35" s="194"/>
    </row>
    <row r="36" spans="1:11" x14ac:dyDescent="0.2">
      <c r="A36" s="5" t="s">
        <v>322</v>
      </c>
      <c r="B36" s="12"/>
      <c r="C36" s="12"/>
      <c r="D36" s="12"/>
      <c r="E36" s="12"/>
      <c r="F36" s="3"/>
      <c r="G36" s="3"/>
      <c r="H36" s="3"/>
      <c r="I36" s="62"/>
      <c r="J36" s="64"/>
    </row>
    <row r="37" spans="1:11" x14ac:dyDescent="0.2">
      <c r="A37" s="191"/>
      <c r="B37" s="127"/>
      <c r="C37" s="62"/>
      <c r="D37" s="62"/>
      <c r="E37" s="62"/>
      <c r="F37" s="62"/>
      <c r="G37" s="62"/>
      <c r="H37" s="62"/>
      <c r="I37" s="62"/>
      <c r="J37" s="64"/>
    </row>
    <row r="38" spans="1:11" x14ac:dyDescent="0.2">
      <c r="A38" s="17"/>
      <c r="B38" s="171"/>
      <c r="C38" s="62"/>
      <c r="D38" s="62"/>
      <c r="E38" s="62"/>
      <c r="F38" s="62"/>
      <c r="G38" s="62"/>
      <c r="H38" s="62"/>
      <c r="I38" s="62"/>
      <c r="J38" s="64"/>
    </row>
    <row r="39" spans="1:11" x14ac:dyDescent="0.2">
      <c r="A39" s="191"/>
      <c r="B39" s="127"/>
      <c r="C39" s="62"/>
      <c r="D39" s="62"/>
      <c r="E39" s="62"/>
      <c r="F39" s="62"/>
      <c r="G39" s="62"/>
      <c r="H39" s="62"/>
      <c r="I39" s="62"/>
      <c r="J39" s="64"/>
    </row>
    <row r="40" spans="1:11" x14ac:dyDescent="0.2">
      <c r="A40" s="191"/>
      <c r="B40" s="127"/>
      <c r="C40" s="62"/>
      <c r="D40" s="62"/>
      <c r="E40" s="62"/>
      <c r="F40" s="62"/>
      <c r="G40" s="62"/>
      <c r="H40" s="62"/>
      <c r="I40" s="62"/>
      <c r="J40" s="64"/>
    </row>
    <row r="41" spans="1:11" x14ac:dyDescent="0.2">
      <c r="A41" s="191"/>
      <c r="B41" s="127"/>
      <c r="C41" s="62"/>
      <c r="D41" s="62"/>
      <c r="E41" s="62"/>
      <c r="F41" s="62"/>
      <c r="G41" s="62"/>
      <c r="H41" s="62"/>
      <c r="I41" s="62"/>
      <c r="J41" s="64"/>
    </row>
    <row r="42" spans="1:11" x14ac:dyDescent="0.2">
      <c r="A42" s="50"/>
      <c r="B42" s="127"/>
      <c r="C42" s="62"/>
      <c r="D42" s="62"/>
      <c r="E42" s="62"/>
      <c r="F42" s="62"/>
      <c r="G42" s="62"/>
      <c r="H42" s="62"/>
      <c r="I42" s="62"/>
      <c r="J42" s="64"/>
      <c r="K42" s="62"/>
    </row>
    <row r="43" spans="1:11" x14ac:dyDescent="0.2">
      <c r="A43" s="191"/>
      <c r="B43" s="127"/>
      <c r="C43" s="62"/>
      <c r="D43" s="62"/>
      <c r="E43" s="62"/>
      <c r="F43" s="62"/>
      <c r="G43" s="62"/>
      <c r="H43" s="62"/>
      <c r="I43" s="62"/>
      <c r="J43" s="64"/>
    </row>
    <row r="44" spans="1:11" x14ac:dyDescent="0.2">
      <c r="A44" s="191"/>
      <c r="B44" s="127"/>
      <c r="C44" s="62"/>
      <c r="D44" s="62"/>
      <c r="E44" s="62"/>
      <c r="F44" s="62"/>
      <c r="G44" s="62"/>
      <c r="H44" s="62"/>
      <c r="I44" s="62"/>
      <c r="J44" s="64"/>
    </row>
    <row r="45" spans="1:11" x14ac:dyDescent="0.2">
      <c r="A45" s="191"/>
      <c r="B45" s="127"/>
      <c r="C45" s="62"/>
      <c r="D45" s="62"/>
      <c r="E45" s="62"/>
      <c r="F45" s="62"/>
      <c r="G45" s="62"/>
      <c r="H45" s="62"/>
      <c r="I45" s="62"/>
      <c r="J45" s="64"/>
    </row>
    <row r="46" spans="1:11" x14ac:dyDescent="0.2">
      <c r="A46" s="191"/>
      <c r="B46" s="127"/>
      <c r="C46" s="62"/>
      <c r="D46" s="62"/>
      <c r="E46" s="3"/>
      <c r="F46" s="62"/>
      <c r="G46" s="62"/>
      <c r="H46" s="130" t="s">
        <v>205</v>
      </c>
      <c r="I46" s="234" t="s">
        <v>341</v>
      </c>
      <c r="J46" s="235"/>
    </row>
    <row r="47" spans="1:11" x14ac:dyDescent="0.2">
      <c r="A47" s="191"/>
      <c r="B47" s="127"/>
      <c r="C47" s="62"/>
      <c r="D47" s="62"/>
      <c r="E47" s="62"/>
      <c r="F47" s="62"/>
      <c r="G47" s="62"/>
      <c r="H47" s="62"/>
      <c r="I47" s="62"/>
      <c r="J47" s="64"/>
    </row>
    <row r="48" spans="1:11"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0"/>
      <c r="B51" s="62"/>
      <c r="C51" s="62"/>
      <c r="D51" s="62"/>
      <c r="E51" s="62"/>
      <c r="F51" s="62"/>
      <c r="G51" s="62"/>
      <c r="H51" s="62"/>
      <c r="I51" s="55"/>
      <c r="J51" s="64"/>
    </row>
    <row r="52" spans="1:10" x14ac:dyDescent="0.2">
      <c r="A52" s="60"/>
      <c r="B52" s="62"/>
      <c r="C52" s="62"/>
      <c r="D52" s="62"/>
      <c r="E52" s="62"/>
      <c r="F52" s="62"/>
      <c r="G52" s="62"/>
      <c r="H52" s="62"/>
      <c r="I52" s="62"/>
      <c r="J52" s="64"/>
    </row>
    <row r="53" spans="1:10" x14ac:dyDescent="0.2">
      <c r="A53" s="65"/>
      <c r="B53" s="66"/>
      <c r="C53" s="66"/>
      <c r="D53" s="66"/>
      <c r="E53" s="66"/>
      <c r="F53" s="66"/>
      <c r="G53" s="66"/>
      <c r="H53" s="66"/>
      <c r="I53" s="66"/>
      <c r="J53" s="67"/>
    </row>
    <row r="54" spans="1:10" x14ac:dyDescent="0.2">
      <c r="A54" s="5" t="s">
        <v>116</v>
      </c>
      <c r="B54" s="3" t="str">
        <f>'Check Sheet'!B52</f>
        <v>Rick Waldren  Business Unit Finance Manager</v>
      </c>
      <c r="C54" s="62"/>
      <c r="D54" s="62"/>
      <c r="E54" s="62"/>
      <c r="F54" s="62"/>
      <c r="G54" s="62"/>
      <c r="H54" s="62"/>
      <c r="I54" s="62"/>
      <c r="J54" s="64"/>
    </row>
    <row r="55" spans="1:10" x14ac:dyDescent="0.2">
      <c r="A55" s="5"/>
      <c r="B55" s="3"/>
      <c r="C55" s="62"/>
      <c r="D55" s="62"/>
      <c r="E55" s="62"/>
      <c r="F55" s="62"/>
      <c r="G55" s="62"/>
      <c r="H55" s="62"/>
      <c r="I55" s="62"/>
      <c r="J55" s="64"/>
    </row>
    <row r="56" spans="1:10" x14ac:dyDescent="0.2">
      <c r="A56" s="6" t="s">
        <v>159</v>
      </c>
      <c r="B56" s="227">
        <f>'Check Sheet'!B54:C54</f>
        <v>43630</v>
      </c>
      <c r="C56" s="227"/>
      <c r="D56" s="62"/>
      <c r="E56" s="62"/>
      <c r="F56" s="62"/>
      <c r="G56" s="62"/>
      <c r="H56" s="66"/>
      <c r="I56" s="132" t="s">
        <v>203</v>
      </c>
      <c r="J56" s="148">
        <f>'Check Sheet'!J54</f>
        <v>43678</v>
      </c>
    </row>
    <row r="57" spans="1:10" x14ac:dyDescent="0.2">
      <c r="A57" s="228" t="s">
        <v>4</v>
      </c>
      <c r="B57" s="229"/>
      <c r="C57" s="229"/>
      <c r="D57" s="229"/>
      <c r="E57" s="229"/>
      <c r="F57" s="229"/>
      <c r="G57" s="229"/>
      <c r="H57" s="229"/>
      <c r="I57" s="229"/>
      <c r="J57" s="230"/>
    </row>
    <row r="58" spans="1:10" x14ac:dyDescent="0.2">
      <c r="A58" s="60"/>
      <c r="B58" s="62"/>
      <c r="C58" s="62"/>
      <c r="D58" s="62"/>
      <c r="E58" s="62"/>
      <c r="F58" s="62"/>
      <c r="G58" s="62"/>
      <c r="H58" s="62"/>
      <c r="I58" s="62"/>
      <c r="J58" s="64"/>
    </row>
    <row r="59" spans="1:10" x14ac:dyDescent="0.2">
      <c r="A59" s="60" t="s">
        <v>5</v>
      </c>
      <c r="B59" s="62"/>
      <c r="C59" s="62"/>
      <c r="D59" s="62"/>
      <c r="E59" s="62"/>
      <c r="F59" s="62"/>
      <c r="G59" s="62"/>
      <c r="H59" s="62"/>
      <c r="I59" s="62"/>
      <c r="J59" s="64"/>
    </row>
    <row r="60" spans="1:10" x14ac:dyDescent="0.2">
      <c r="A60" s="65"/>
      <c r="B60" s="66"/>
      <c r="C60" s="66"/>
      <c r="D60" s="66"/>
      <c r="E60" s="66"/>
      <c r="F60" s="66"/>
      <c r="G60" s="66"/>
      <c r="H60" s="66"/>
      <c r="I60" s="66"/>
      <c r="J60" s="67"/>
    </row>
  </sheetData>
  <mergeCells count="14">
    <mergeCell ref="A57:J57"/>
    <mergeCell ref="B56:C56"/>
    <mergeCell ref="A7:J7"/>
    <mergeCell ref="A8:J8"/>
    <mergeCell ref="A9:J9"/>
    <mergeCell ref="D15:J15"/>
    <mergeCell ref="I46:J46"/>
    <mergeCell ref="B27:J28"/>
    <mergeCell ref="B29:J29"/>
    <mergeCell ref="B30:J30"/>
    <mergeCell ref="B31:J31"/>
    <mergeCell ref="B32:J32"/>
    <mergeCell ref="B33:J33"/>
    <mergeCell ref="B34:J34"/>
  </mergeCells>
  <phoneticPr fontId="0" type="noConversion"/>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1"/>
  <sheetViews>
    <sheetView showGridLines="0" zoomScale="70" zoomScaleNormal="70" workbookViewId="0">
      <selection activeCell="B49" sqref="B49:C49"/>
    </sheetView>
  </sheetViews>
  <sheetFormatPr defaultRowHeight="12.75" x14ac:dyDescent="0.2"/>
  <cols>
    <col min="1" max="1" width="10.7109375" customWidth="1"/>
    <col min="2" max="2" width="14.5703125" customWidth="1"/>
    <col min="3" max="3" width="4.2851562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H2" s="279"/>
      <c r="I2" s="279"/>
      <c r="J2" s="279"/>
      <c r="K2" s="77"/>
      <c r="L2" s="131"/>
      <c r="M2" s="139"/>
      <c r="N2" s="14" t="s">
        <v>272</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282" t="s">
        <v>117</v>
      </c>
      <c r="B7" s="283"/>
      <c r="C7" s="283"/>
      <c r="D7" s="283"/>
      <c r="E7" s="283"/>
      <c r="F7" s="283"/>
      <c r="G7" s="283"/>
      <c r="H7" s="283"/>
      <c r="I7" s="283"/>
      <c r="J7" s="283"/>
      <c r="K7" s="283"/>
      <c r="L7" s="77"/>
      <c r="M7" s="77"/>
      <c r="N7" s="79"/>
    </row>
    <row r="8" spans="1:14" x14ac:dyDescent="0.2">
      <c r="A8" s="284" t="s">
        <v>118</v>
      </c>
      <c r="B8" s="279"/>
      <c r="C8" s="279"/>
      <c r="D8" s="279"/>
      <c r="E8" s="279"/>
      <c r="F8" s="279"/>
      <c r="G8" s="279"/>
      <c r="H8" s="279"/>
      <c r="I8" s="279"/>
      <c r="J8" s="279"/>
      <c r="K8" s="279"/>
      <c r="L8" s="77"/>
      <c r="M8" s="77"/>
      <c r="N8" s="79"/>
    </row>
    <row r="9" spans="1:14" x14ac:dyDescent="0.2">
      <c r="A9" s="284" t="s">
        <v>119</v>
      </c>
      <c r="B9" s="279"/>
      <c r="C9" s="279"/>
      <c r="D9" s="279"/>
      <c r="E9" s="279"/>
      <c r="F9" s="279"/>
      <c r="G9" s="279"/>
      <c r="H9" s="279"/>
      <c r="I9" s="279"/>
      <c r="J9" s="279"/>
      <c r="K9" s="279"/>
      <c r="L9" s="77"/>
      <c r="M9" s="77"/>
      <c r="N9" s="79"/>
    </row>
    <row r="10" spans="1:14" x14ac:dyDescent="0.2">
      <c r="A10" s="75"/>
      <c r="B10" s="77"/>
      <c r="C10" s="77"/>
      <c r="D10" s="77"/>
      <c r="E10" s="77"/>
      <c r="F10" s="77"/>
      <c r="G10" s="77"/>
      <c r="H10" s="77"/>
      <c r="I10" s="77"/>
      <c r="J10" s="77"/>
      <c r="K10" s="77"/>
      <c r="L10" s="77"/>
      <c r="M10" s="77"/>
      <c r="N10" s="79"/>
    </row>
    <row r="11" spans="1:14" x14ac:dyDescent="0.2">
      <c r="A11" s="90" t="s">
        <v>120</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285" t="s">
        <v>121</v>
      </c>
      <c r="E13" s="286"/>
      <c r="F13" s="286"/>
      <c r="G13" s="286"/>
      <c r="H13" s="286"/>
      <c r="I13" s="286"/>
      <c r="J13" s="286"/>
      <c r="K13" s="286"/>
      <c r="L13" s="86"/>
      <c r="M13" s="86"/>
      <c r="N13" s="87"/>
    </row>
    <row r="14" spans="1:14" x14ac:dyDescent="0.2">
      <c r="A14" s="94" t="s">
        <v>122</v>
      </c>
      <c r="B14" s="95"/>
      <c r="C14" s="96"/>
      <c r="D14" s="84" t="s">
        <v>123</v>
      </c>
      <c r="E14" s="84" t="s">
        <v>124</v>
      </c>
      <c r="F14" s="84" t="s">
        <v>125</v>
      </c>
      <c r="G14" s="84" t="s">
        <v>52</v>
      </c>
      <c r="H14" s="84" t="s">
        <v>53</v>
      </c>
      <c r="I14" s="84" t="s">
        <v>54</v>
      </c>
      <c r="J14" s="84" t="s">
        <v>55</v>
      </c>
      <c r="K14" s="84" t="s">
        <v>56</v>
      </c>
      <c r="L14" s="84" t="s">
        <v>57</v>
      </c>
      <c r="M14" s="84" t="s">
        <v>58</v>
      </c>
      <c r="N14" s="84" t="s">
        <v>59</v>
      </c>
    </row>
    <row r="15" spans="1:14" x14ac:dyDescent="0.2">
      <c r="A15" s="97" t="s">
        <v>126</v>
      </c>
      <c r="B15" s="86"/>
      <c r="C15" s="87"/>
      <c r="D15" s="153" t="str">
        <f>TEXT('[1]Comm Price Out'!$G$65,"$ 0.00")&amp;" (A)"</f>
        <v>$ 1.10 (A)</v>
      </c>
      <c r="E15" s="153" t="str">
        <f>TEXT('[1]Comm Price Out'!$G$66,"$ 0.00")&amp;" (A)"</f>
        <v>$ 1.60 (A)</v>
      </c>
      <c r="F15" s="153" t="str">
        <f>TEXT('[1]Comm Price Out'!$G$67,"$ 0.00")&amp;" (A)"</f>
        <v>$ 1.60 (A)</v>
      </c>
      <c r="G15" s="153" t="str">
        <f>TEXT('[1]Comm Price Out'!$G$68,"$ 0.00")&amp;" (A)"</f>
        <v>$ 6.40 (A)</v>
      </c>
      <c r="H15" s="153" t="str">
        <f>TEXT('[1]Comm Price Out'!$G$69,"$ 0.00")&amp;" (A)"</f>
        <v>$ 8.60 (A)</v>
      </c>
      <c r="I15" s="153" t="str">
        <f>TEXT('[1]Comm Price Out'!$G$70,"$ 0.00")&amp;" (A)"</f>
        <v>$ 9.70 (A)</v>
      </c>
      <c r="J15" s="153" t="str">
        <f>TEXT('[1]Comm Price Out'!$G$71,"$ 0.00")&amp;" (A)"</f>
        <v>$ 10.70 (A)</v>
      </c>
      <c r="K15" s="153" t="str">
        <f>TEXT('[1]Comm Price Out'!$G$72,"$ 0.00")&amp;" (A)"</f>
        <v>$ 12.90 (A)</v>
      </c>
      <c r="L15" s="153" t="str">
        <f>TEXT('[1]Comm Price Out'!$G$73,"$ 0.00")&amp;" (A)"</f>
        <v>$ 13.90 (A)</v>
      </c>
      <c r="M15" s="153" t="str">
        <f>TEXT('[1]Comm Price Out'!$G$74,"$ 0.00")&amp;" (A)"</f>
        <v>$ 18.20 (A)</v>
      </c>
      <c r="N15" s="153" t="str">
        <f>TEXT('[1]Comm Price Out'!$G$75,"$ 0.00")&amp;" (A)"</f>
        <v>$ 21.40 (A)</v>
      </c>
    </row>
    <row r="16" spans="1:14" x14ac:dyDescent="0.2">
      <c r="A16" s="97" t="s">
        <v>127</v>
      </c>
      <c r="B16" s="86"/>
      <c r="C16" s="87"/>
      <c r="D16" s="153" t="str">
        <f>TEXT('[1]Comm Price Out'!G9,"$ 0.00")&amp;" (A)"</f>
        <v>$ 2.88 (A)</v>
      </c>
      <c r="E16" s="153" t="str">
        <f>TEXT('[1]Comm Price Out'!G10,"$ 0.00")&amp;" (A)"</f>
        <v>$ 4.40 (A)</v>
      </c>
      <c r="F16" s="153" t="str">
        <f>TEXT('[1]Comm Price Out'!G11,"$ 0.00")&amp;" (A)"</f>
        <v>$ 6.70 (A)</v>
      </c>
      <c r="G16" s="153" t="str">
        <f>TEXT('[1]Comm Price Out'!G13,"$ 0.00")&amp;" (A)"</f>
        <v>$ 13.00 (A)</v>
      </c>
      <c r="H16" s="153" t="str">
        <f>TEXT('[1]Comm Price Out'!G18,"$ 0.00")&amp;" (A)"</f>
        <v>$ 15.60 (A)</v>
      </c>
      <c r="I16" s="153" t="str">
        <f>TEXT('[1]Comm Price Out'!G22,"$ 0.00")&amp;" (A)"</f>
        <v>$ 18.60 (A)</v>
      </c>
      <c r="J16" s="153" t="str">
        <f>TEXT('[1]Comm Price Out'!G29,"$ 0.00")&amp;" (A)"</f>
        <v>$ 24.60 (A)</v>
      </c>
      <c r="K16" s="153" t="str">
        <f>TEXT('[1]Comm Price Out'!G38,"$ 0.00")&amp;" (A)"</f>
        <v>$ 35.10 (A)</v>
      </c>
      <c r="L16" s="153" t="str">
        <f>TEXT('[1]Comm Price Out'!G44,"$ 0.00")&amp;" (A)"</f>
        <v>$ 46.90 (A)</v>
      </c>
      <c r="M16" s="153" t="str">
        <f>TEXT('[1]Comm Price Out'!G55,"$ 0.00")&amp;" (A)"</f>
        <v>$ 69.40 (A)</v>
      </c>
      <c r="N16" s="153" t="str">
        <f>TEXT('[1]Comm Price Out'!G60,"$ 0.00")&amp;" (A)"</f>
        <v>$ 91.40 (A)</v>
      </c>
    </row>
    <row r="17" spans="1:14" x14ac:dyDescent="0.2">
      <c r="A17" s="97" t="s">
        <v>128</v>
      </c>
      <c r="B17" s="86"/>
      <c r="C17" s="87"/>
      <c r="D17" s="160" t="str">
        <f>+D16</f>
        <v>$ 2.88 (A)</v>
      </c>
      <c r="E17" s="160" t="str">
        <f t="shared" ref="E17:M17" si="0">+E16</f>
        <v>$ 4.40 (A)</v>
      </c>
      <c r="F17" s="160" t="str">
        <f t="shared" si="0"/>
        <v>$ 6.70 (A)</v>
      </c>
      <c r="G17" s="160" t="str">
        <f t="shared" si="0"/>
        <v>$ 13.00 (A)</v>
      </c>
      <c r="H17" s="160" t="str">
        <f t="shared" si="0"/>
        <v>$ 15.60 (A)</v>
      </c>
      <c r="I17" s="160" t="str">
        <f t="shared" si="0"/>
        <v>$ 18.60 (A)</v>
      </c>
      <c r="J17" s="160" t="str">
        <f t="shared" si="0"/>
        <v>$ 24.60 (A)</v>
      </c>
      <c r="K17" s="160" t="str">
        <f t="shared" si="0"/>
        <v>$ 35.10 (A)</v>
      </c>
      <c r="L17" s="160" t="str">
        <f t="shared" si="0"/>
        <v>$ 46.90 (A)</v>
      </c>
      <c r="M17" s="160" t="str">
        <f t="shared" si="0"/>
        <v>$ 69.40 (A)</v>
      </c>
      <c r="N17" s="160" t="str">
        <f>+N16</f>
        <v>$ 91.40 (A)</v>
      </c>
    </row>
    <row r="18" spans="1:14" x14ac:dyDescent="0.2">
      <c r="A18" s="99" t="s">
        <v>129</v>
      </c>
      <c r="B18" s="100"/>
      <c r="C18" s="101"/>
      <c r="D18" s="164">
        <v>4.71</v>
      </c>
      <c r="E18" s="164">
        <v>5.92</v>
      </c>
      <c r="F18" s="164">
        <v>7.76</v>
      </c>
      <c r="G18" s="153" t="str">
        <f>TEXT('[1]Comm Price Out'!G12,"$ 0.00")&amp;" (A)"</f>
        <v>$ 17.80 (A)</v>
      </c>
      <c r="H18" s="153" t="str">
        <f>TEXT('[1]Comm Price Out'!G17,"$ 0.00")&amp;" (A)"</f>
        <v>$ 20.40 (A)</v>
      </c>
      <c r="I18" s="153" t="str">
        <f>TEXT('[1]Comm Price Out'!G21,"$ 0.00")&amp;" (A)"</f>
        <v>$ 27.10 (A)</v>
      </c>
      <c r="J18" s="153" t="str">
        <f>TEXT('[1]Comm Price Out'!G28,"$ 0.00")&amp;" (A)"</f>
        <v>$ 29.30 (A)</v>
      </c>
      <c r="K18" s="153" t="str">
        <f>TEXT('[1]Comm Price Out'!G37,"$ 0.00")&amp;" (A)"</f>
        <v>$ 39.90 (A)</v>
      </c>
      <c r="L18" s="153" t="str">
        <f>TEXT('[1]Comm Price Out'!G43,"$ 0.00")&amp;" (A)"</f>
        <v>$ 51.70 (A)</v>
      </c>
      <c r="M18" s="153" t="str">
        <f>TEXT('[1]Comm Price Out'!G54,"$ 0.00")&amp;" (A)"</f>
        <v>$ 74.20 (A)</v>
      </c>
      <c r="N18" s="153" t="str">
        <f>TEXT('[1]Comm Price Out'!G59,"$ 0.00")&amp;" (A)"</f>
        <v>$ 96.20 (A)</v>
      </c>
    </row>
    <row r="19" spans="1:14" x14ac:dyDescent="0.2">
      <c r="A19" s="102" t="s">
        <v>130</v>
      </c>
      <c r="B19" s="86"/>
      <c r="C19" s="87"/>
      <c r="D19" s="62"/>
      <c r="E19" s="62"/>
      <c r="F19" s="62"/>
      <c r="G19" s="62"/>
      <c r="H19" s="62"/>
      <c r="I19" s="62"/>
      <c r="J19" s="62"/>
      <c r="K19" s="62"/>
      <c r="L19" s="62"/>
      <c r="M19" s="62"/>
      <c r="N19" s="64"/>
    </row>
    <row r="20" spans="1:14" x14ac:dyDescent="0.2">
      <c r="A20" s="97" t="s">
        <v>66</v>
      </c>
      <c r="B20" s="86"/>
      <c r="C20" s="87"/>
      <c r="D20" s="136"/>
      <c r="E20" s="136"/>
      <c r="F20" s="136"/>
      <c r="G20" s="165">
        <v>28</v>
      </c>
      <c r="H20" s="165">
        <v>28</v>
      </c>
      <c r="I20" s="165">
        <v>28</v>
      </c>
      <c r="J20" s="165">
        <v>28</v>
      </c>
      <c r="K20" s="165">
        <v>28</v>
      </c>
      <c r="L20" s="165">
        <v>30.6</v>
      </c>
      <c r="M20" s="165">
        <v>33.200000000000003</v>
      </c>
      <c r="N20" s="165">
        <v>41</v>
      </c>
    </row>
    <row r="21" spans="1:14" x14ac:dyDescent="0.2">
      <c r="A21" s="97" t="s">
        <v>67</v>
      </c>
      <c r="B21" s="86"/>
      <c r="C21" s="87"/>
      <c r="D21" s="136"/>
      <c r="E21" s="136"/>
      <c r="F21" s="136"/>
      <c r="G21" s="166">
        <v>24.4</v>
      </c>
      <c r="H21" s="166">
        <v>26.56</v>
      </c>
      <c r="I21" s="166">
        <v>28.67</v>
      </c>
      <c r="J21" s="166">
        <v>32.78</v>
      </c>
      <c r="K21" s="166">
        <v>41.32</v>
      </c>
      <c r="L21" s="166">
        <v>49.54</v>
      </c>
      <c r="M21" s="166">
        <v>66.19</v>
      </c>
      <c r="N21" s="166">
        <v>83.16</v>
      </c>
    </row>
    <row r="22" spans="1:14" x14ac:dyDescent="0.2">
      <c r="A22" s="97" t="s">
        <v>131</v>
      </c>
      <c r="B22" s="86"/>
      <c r="C22" s="87"/>
      <c r="D22" s="98"/>
      <c r="E22" s="98"/>
      <c r="F22" s="98"/>
      <c r="G22" s="167">
        <v>1.1000000000000001</v>
      </c>
      <c r="H22" s="167">
        <v>1.1000000000000001</v>
      </c>
      <c r="I22" s="167">
        <v>1.1000000000000001</v>
      </c>
      <c r="J22" s="167">
        <v>1.1000000000000001</v>
      </c>
      <c r="K22" s="167">
        <v>1.1000000000000001</v>
      </c>
      <c r="L22" s="167">
        <v>1.1000000000000001</v>
      </c>
      <c r="M22" s="167">
        <v>1.1000000000000001</v>
      </c>
      <c r="N22" s="167">
        <v>1.1000000000000001</v>
      </c>
    </row>
    <row r="23" spans="1:14" x14ac:dyDescent="0.2">
      <c r="A23" s="97" t="s">
        <v>69</v>
      </c>
      <c r="B23" s="86"/>
      <c r="C23" s="87"/>
      <c r="D23" s="105"/>
      <c r="E23" s="105"/>
      <c r="F23" s="105"/>
      <c r="G23" s="105"/>
      <c r="H23" s="105"/>
      <c r="I23" s="105"/>
      <c r="J23" s="105"/>
      <c r="K23" s="85"/>
      <c r="L23" s="85"/>
      <c r="M23" s="85"/>
      <c r="N23" s="105"/>
    </row>
    <row r="24" spans="1:14" x14ac:dyDescent="0.2">
      <c r="A24" s="75"/>
      <c r="B24" s="77"/>
      <c r="C24" s="77"/>
      <c r="D24" s="77"/>
      <c r="E24" s="77"/>
      <c r="F24" s="77"/>
      <c r="G24" s="77"/>
      <c r="H24" s="77"/>
      <c r="I24" s="77"/>
      <c r="J24" s="77"/>
      <c r="K24" s="77"/>
      <c r="L24" s="77"/>
      <c r="M24" s="77"/>
      <c r="N24" s="79"/>
    </row>
    <row r="25" spans="1:14" x14ac:dyDescent="0.2">
      <c r="A25" s="75"/>
      <c r="B25" s="77"/>
      <c r="C25" s="77"/>
      <c r="D25" s="77"/>
      <c r="E25" s="77"/>
      <c r="F25" s="77"/>
      <c r="G25" s="77"/>
      <c r="H25" s="77"/>
      <c r="I25" s="77"/>
      <c r="J25" s="77"/>
      <c r="K25" s="77"/>
      <c r="L25" s="77"/>
      <c r="M25" s="77"/>
      <c r="N25" s="79"/>
    </row>
    <row r="26" spans="1:14" x14ac:dyDescent="0.2">
      <c r="A26" s="91" t="s">
        <v>132</v>
      </c>
      <c r="B26" s="89" t="s">
        <v>133</v>
      </c>
      <c r="C26" s="77"/>
      <c r="D26" s="77"/>
      <c r="E26" s="77"/>
      <c r="F26" s="77"/>
      <c r="G26" s="77"/>
      <c r="H26" s="77"/>
      <c r="I26" s="77"/>
      <c r="J26" s="77"/>
      <c r="K26" s="77"/>
      <c r="L26" s="77"/>
      <c r="M26" s="77"/>
      <c r="N26" s="79"/>
    </row>
    <row r="27" spans="1:14" x14ac:dyDescent="0.2">
      <c r="A27" s="91"/>
      <c r="B27" s="289" t="s">
        <v>134</v>
      </c>
      <c r="C27" s="290"/>
      <c r="D27" s="290"/>
      <c r="E27" s="290"/>
      <c r="F27" s="290"/>
      <c r="G27" s="290"/>
      <c r="H27" s="290"/>
      <c r="I27" s="290"/>
      <c r="J27" s="290"/>
      <c r="K27" s="77"/>
      <c r="L27" s="77"/>
      <c r="M27" s="77"/>
      <c r="N27" s="79"/>
    </row>
    <row r="28" spans="1:14" x14ac:dyDescent="0.2">
      <c r="A28" s="91"/>
      <c r="B28" s="89" t="s">
        <v>135</v>
      </c>
      <c r="C28" s="77"/>
      <c r="D28" s="77"/>
      <c r="E28" s="77"/>
      <c r="F28" s="77"/>
      <c r="G28" s="77"/>
      <c r="H28" s="77"/>
      <c r="I28" s="77"/>
      <c r="J28" s="77"/>
      <c r="K28" s="77"/>
      <c r="L28" s="77"/>
      <c r="M28" s="77"/>
      <c r="N28" s="79"/>
    </row>
    <row r="29" spans="1:14" x14ac:dyDescent="0.2">
      <c r="A29" s="91"/>
      <c r="B29" s="89" t="s">
        <v>136</v>
      </c>
      <c r="C29" s="77"/>
      <c r="D29" s="77"/>
      <c r="E29" s="77"/>
      <c r="F29" s="77"/>
      <c r="G29" s="77"/>
      <c r="H29" s="77"/>
      <c r="I29" s="77"/>
      <c r="J29" s="77"/>
      <c r="K29" s="77"/>
      <c r="L29" s="77"/>
      <c r="M29" s="77"/>
      <c r="N29" s="79"/>
    </row>
    <row r="30" spans="1:14" x14ac:dyDescent="0.2">
      <c r="A30" s="91"/>
      <c r="B30" s="89"/>
      <c r="C30" s="77"/>
      <c r="D30" s="77"/>
      <c r="E30" s="77"/>
      <c r="F30" s="77"/>
      <c r="G30" s="77"/>
      <c r="H30" s="77"/>
      <c r="I30" s="77"/>
      <c r="J30" s="77"/>
      <c r="K30" s="77"/>
      <c r="L30" s="77"/>
      <c r="M30" s="77"/>
      <c r="N30" s="79"/>
    </row>
    <row r="31" spans="1:14" x14ac:dyDescent="0.2">
      <c r="A31" s="106" t="s">
        <v>71</v>
      </c>
      <c r="B31" s="107" t="s">
        <v>137</v>
      </c>
      <c r="C31" s="83"/>
      <c r="D31" s="83"/>
      <c r="E31" s="83"/>
      <c r="F31" s="83"/>
      <c r="G31" s="83"/>
      <c r="H31" s="83"/>
      <c r="I31" s="83"/>
      <c r="J31" s="83"/>
      <c r="K31" s="83"/>
      <c r="L31" s="77"/>
      <c r="M31" s="77"/>
      <c r="N31" s="79"/>
    </row>
    <row r="32" spans="1:14" x14ac:dyDescent="0.2">
      <c r="A32" s="91"/>
      <c r="B32" s="89" t="s">
        <v>138</v>
      </c>
      <c r="C32" s="77"/>
      <c r="D32" s="77"/>
      <c r="E32" s="77"/>
      <c r="F32" s="77"/>
      <c r="G32" s="77"/>
      <c r="H32" s="77"/>
      <c r="I32" s="77"/>
      <c r="J32" s="77"/>
      <c r="K32" s="77"/>
      <c r="L32" s="77"/>
      <c r="M32" s="77"/>
      <c r="N32" s="79"/>
    </row>
    <row r="33" spans="1:14" x14ac:dyDescent="0.2">
      <c r="A33" s="108"/>
      <c r="B33" s="89"/>
      <c r="C33" s="77"/>
      <c r="D33" s="77"/>
      <c r="E33" s="77"/>
      <c r="F33" s="77"/>
      <c r="G33" s="77"/>
      <c r="H33" s="77"/>
      <c r="I33" s="77"/>
      <c r="J33" s="77"/>
      <c r="K33" s="77"/>
      <c r="L33" s="77"/>
      <c r="M33" s="77"/>
      <c r="N33" s="79"/>
    </row>
    <row r="34" spans="1:14" x14ac:dyDescent="0.2">
      <c r="A34" s="91" t="s">
        <v>72</v>
      </c>
      <c r="B34" s="89" t="s">
        <v>204</v>
      </c>
      <c r="C34" s="77"/>
      <c r="D34" s="77"/>
      <c r="E34" s="77"/>
      <c r="F34" s="77"/>
      <c r="G34" s="77"/>
      <c r="H34" s="77"/>
      <c r="I34" s="77"/>
      <c r="J34" s="77"/>
      <c r="K34" s="77"/>
      <c r="L34" s="77"/>
      <c r="M34" s="77"/>
      <c r="N34" s="79"/>
    </row>
    <row r="35" spans="1:14" x14ac:dyDescent="0.2">
      <c r="A35" s="75"/>
      <c r="B35" t="s">
        <v>139</v>
      </c>
      <c r="C35" s="77"/>
      <c r="D35" s="77"/>
      <c r="E35" s="77"/>
      <c r="F35" s="77"/>
      <c r="G35" s="77"/>
      <c r="H35" s="77"/>
      <c r="I35" s="77"/>
      <c r="J35" s="77"/>
      <c r="K35" s="77"/>
      <c r="L35" s="77"/>
      <c r="M35" s="77"/>
      <c r="N35" s="79"/>
    </row>
    <row r="36" spans="1:14" x14ac:dyDescent="0.2">
      <c r="A36" s="75"/>
      <c r="B36" t="s">
        <v>140</v>
      </c>
      <c r="C36" s="77"/>
      <c r="D36" s="77"/>
      <c r="E36" s="77"/>
      <c r="F36" s="77"/>
      <c r="G36" s="77"/>
      <c r="H36" s="77"/>
      <c r="I36" s="77"/>
      <c r="J36" s="77"/>
      <c r="K36" s="77"/>
      <c r="L36" s="77"/>
      <c r="M36" s="77"/>
      <c r="N36" s="79"/>
    </row>
    <row r="37" spans="1:14" x14ac:dyDescent="0.2">
      <c r="A37" s="75"/>
      <c r="C37" s="77"/>
      <c r="D37" s="77"/>
      <c r="E37" s="77"/>
      <c r="F37" s="77"/>
      <c r="G37" s="77"/>
      <c r="H37" s="77"/>
      <c r="I37" s="77"/>
      <c r="J37" s="77"/>
      <c r="K37" s="77"/>
      <c r="L37" s="77"/>
      <c r="M37" s="77"/>
      <c r="N37" s="79"/>
    </row>
    <row r="38" spans="1:14" x14ac:dyDescent="0.2">
      <c r="A38" s="75"/>
      <c r="B38" s="51"/>
      <c r="C38" s="11"/>
      <c r="D38" s="209" t="s">
        <v>80</v>
      </c>
      <c r="E38" s="255"/>
      <c r="F38" s="3"/>
      <c r="G38" s="51"/>
      <c r="H38" s="11"/>
      <c r="I38" s="209" t="s">
        <v>80</v>
      </c>
      <c r="J38" s="255"/>
      <c r="K38" s="77"/>
      <c r="L38" s="77"/>
      <c r="M38" s="77"/>
      <c r="N38" s="79"/>
    </row>
    <row r="39" spans="1:14" x14ac:dyDescent="0.2">
      <c r="A39" s="75"/>
      <c r="B39" s="256" t="s">
        <v>81</v>
      </c>
      <c r="C39" s="257"/>
      <c r="D39" s="256" t="s">
        <v>82</v>
      </c>
      <c r="E39" s="257"/>
      <c r="F39" s="3"/>
      <c r="G39" s="256" t="s">
        <v>81</v>
      </c>
      <c r="H39" s="257"/>
      <c r="I39" s="256" t="s">
        <v>82</v>
      </c>
      <c r="J39" s="257"/>
      <c r="K39" s="77"/>
      <c r="L39" s="77"/>
      <c r="M39" s="77"/>
      <c r="N39" s="79"/>
    </row>
    <row r="40" spans="1:14" x14ac:dyDescent="0.2">
      <c r="A40" s="75"/>
      <c r="B40" s="52" t="s">
        <v>83</v>
      </c>
      <c r="C40" s="53"/>
      <c r="D40" s="287" t="str">
        <f>+D16</f>
        <v>$ 2.88 (A)</v>
      </c>
      <c r="E40" s="288"/>
      <c r="F40" s="3"/>
      <c r="G40" s="52" t="s">
        <v>84</v>
      </c>
      <c r="H40" s="53"/>
      <c r="I40" s="287" t="str">
        <f>+J16</f>
        <v>$ 24.60 (A)</v>
      </c>
      <c r="J40" s="288"/>
      <c r="K40" s="77"/>
      <c r="L40" s="77"/>
      <c r="M40" s="77"/>
      <c r="N40" s="79"/>
    </row>
    <row r="41" spans="1:14" x14ac:dyDescent="0.2">
      <c r="A41" s="75"/>
      <c r="B41" s="52" t="s">
        <v>85</v>
      </c>
      <c r="C41" s="53"/>
      <c r="D41" s="287" t="str">
        <f>+E16</f>
        <v>$ 4.40 (A)</v>
      </c>
      <c r="E41" s="288"/>
      <c r="F41" s="3"/>
      <c r="G41" s="52" t="s">
        <v>86</v>
      </c>
      <c r="H41" s="53"/>
      <c r="I41" s="287" t="str">
        <f>+K16</f>
        <v>$ 35.10 (A)</v>
      </c>
      <c r="J41" s="288"/>
      <c r="K41" s="77"/>
      <c r="L41" s="77"/>
      <c r="M41" s="77"/>
      <c r="N41" s="79"/>
    </row>
    <row r="42" spans="1:14" x14ac:dyDescent="0.2">
      <c r="A42" s="75"/>
      <c r="B42" s="52" t="s">
        <v>87</v>
      </c>
      <c r="C42" s="53"/>
      <c r="D42" s="287" t="str">
        <f>+F16</f>
        <v>$ 6.70 (A)</v>
      </c>
      <c r="E42" s="288"/>
      <c r="F42" s="3"/>
      <c r="G42" s="52" t="s">
        <v>88</v>
      </c>
      <c r="H42" s="53"/>
      <c r="I42" s="287" t="str">
        <f>+L16</f>
        <v>$ 46.90 (A)</v>
      </c>
      <c r="J42" s="288"/>
      <c r="K42" s="77"/>
      <c r="L42" s="77"/>
      <c r="M42" s="77"/>
      <c r="N42" s="79"/>
    </row>
    <row r="43" spans="1:14" x14ac:dyDescent="0.2">
      <c r="A43" s="75"/>
      <c r="B43" s="52" t="s">
        <v>89</v>
      </c>
      <c r="C43" s="53"/>
      <c r="D43" s="287" t="str">
        <f>+G16</f>
        <v>$ 13.00 (A)</v>
      </c>
      <c r="E43" s="288"/>
      <c r="F43" s="3"/>
      <c r="G43" s="52" t="s">
        <v>90</v>
      </c>
      <c r="H43" s="53"/>
      <c r="I43" s="287" t="str">
        <f>+M16</f>
        <v>$ 69.40 (A)</v>
      </c>
      <c r="J43" s="288"/>
      <c r="K43" s="77"/>
      <c r="L43" s="77"/>
      <c r="M43" s="77"/>
      <c r="N43" s="79"/>
    </row>
    <row r="44" spans="1:14" x14ac:dyDescent="0.2">
      <c r="A44" s="75"/>
      <c r="B44" s="52" t="s">
        <v>91</v>
      </c>
      <c r="C44" s="53"/>
      <c r="D44" s="287" t="str">
        <f>+H16</f>
        <v>$ 15.60 (A)</v>
      </c>
      <c r="E44" s="288"/>
      <c r="F44" s="3"/>
      <c r="G44" s="52" t="s">
        <v>92</v>
      </c>
      <c r="H44" s="53"/>
      <c r="I44" s="287" t="str">
        <f>+N16</f>
        <v>$ 91.40 (A)</v>
      </c>
      <c r="J44" s="288"/>
      <c r="K44" s="77"/>
      <c r="L44" s="77"/>
      <c r="M44" s="77"/>
      <c r="N44" s="79"/>
    </row>
    <row r="45" spans="1:14" x14ac:dyDescent="0.2">
      <c r="A45" s="75"/>
      <c r="B45" s="52" t="s">
        <v>93</v>
      </c>
      <c r="C45" s="53"/>
      <c r="D45" s="287" t="str">
        <f>+I16</f>
        <v>$ 18.60 (A)</v>
      </c>
      <c r="E45" s="288"/>
      <c r="F45" s="3"/>
      <c r="G45" s="52"/>
      <c r="H45" s="53"/>
      <c r="I45" s="54"/>
      <c r="J45" s="53"/>
      <c r="K45" s="77"/>
      <c r="L45" s="77"/>
      <c r="M45" s="77"/>
      <c r="N45" s="79"/>
    </row>
    <row r="46" spans="1:14" x14ac:dyDescent="0.2">
      <c r="A46" s="75"/>
      <c r="B46" s="89"/>
      <c r="C46" s="77"/>
      <c r="D46" s="77"/>
      <c r="E46" s="77"/>
      <c r="F46" s="77"/>
      <c r="G46" s="77"/>
      <c r="H46" s="77"/>
      <c r="I46" s="77"/>
      <c r="J46" s="77"/>
      <c r="K46" s="77"/>
      <c r="L46" s="77"/>
      <c r="M46" s="77"/>
      <c r="N46" s="79"/>
    </row>
    <row r="47" spans="1:14" x14ac:dyDescent="0.2">
      <c r="A47" s="75"/>
      <c r="B47" s="77"/>
      <c r="C47" s="77"/>
      <c r="D47" s="77"/>
      <c r="E47" s="77"/>
      <c r="F47" s="77"/>
      <c r="G47" s="77"/>
      <c r="H47" s="77"/>
      <c r="I47" s="77"/>
      <c r="J47" s="77"/>
      <c r="K47" s="77"/>
      <c r="L47" s="77"/>
      <c r="M47" s="77"/>
      <c r="N47" s="79"/>
    </row>
    <row r="48" spans="1:14" x14ac:dyDescent="0.2">
      <c r="A48" s="91" t="s">
        <v>98</v>
      </c>
      <c r="B48" s="89"/>
      <c r="C48" s="77"/>
      <c r="D48" s="77"/>
      <c r="E48" s="77"/>
      <c r="F48" s="77"/>
      <c r="G48" s="77"/>
      <c r="H48" s="77"/>
      <c r="I48" s="77"/>
      <c r="J48" s="77"/>
      <c r="K48" s="77"/>
      <c r="L48" s="77"/>
      <c r="M48" s="77"/>
      <c r="N48" s="79"/>
    </row>
    <row r="49" spans="1:14" x14ac:dyDescent="0.2">
      <c r="A49" s="91"/>
      <c r="B49" s="89"/>
      <c r="C49" s="77"/>
      <c r="D49" s="83"/>
      <c r="E49" s="83"/>
      <c r="F49" s="83"/>
      <c r="G49" s="83"/>
      <c r="H49" s="77"/>
      <c r="I49" s="77"/>
      <c r="J49" s="77"/>
      <c r="K49" s="77"/>
      <c r="L49" s="77"/>
      <c r="M49" s="77"/>
      <c r="N49" s="79"/>
    </row>
    <row r="50" spans="1:14" x14ac:dyDescent="0.2">
      <c r="A50" s="91"/>
      <c r="B50" s="89"/>
      <c r="C50" s="77"/>
      <c r="D50" s="77"/>
      <c r="E50" s="77"/>
      <c r="F50" s="77"/>
      <c r="G50" s="77"/>
      <c r="H50" s="77"/>
      <c r="I50" s="77"/>
      <c r="J50" s="77"/>
      <c r="K50" s="77"/>
      <c r="L50" s="77"/>
      <c r="M50" s="77"/>
      <c r="N50" s="79"/>
    </row>
    <row r="51" spans="1:14" x14ac:dyDescent="0.2">
      <c r="A51" s="91"/>
      <c r="B51" s="89"/>
      <c r="C51" s="77"/>
      <c r="D51" s="77"/>
      <c r="E51" s="77"/>
      <c r="F51" s="77"/>
      <c r="G51" s="77"/>
      <c r="H51" s="77"/>
      <c r="I51" s="77"/>
      <c r="J51" s="77"/>
      <c r="K51" s="77"/>
      <c r="L51" s="77"/>
      <c r="M51" s="77"/>
      <c r="N51" s="79"/>
    </row>
    <row r="52" spans="1:14" x14ac:dyDescent="0.2">
      <c r="A52" s="75"/>
      <c r="B52" s="77"/>
      <c r="C52" s="77"/>
      <c r="D52" s="77"/>
      <c r="E52" s="77"/>
      <c r="F52" s="77"/>
      <c r="G52" s="77"/>
      <c r="H52" s="77"/>
      <c r="I52" s="77"/>
      <c r="J52" s="77"/>
      <c r="K52" s="77"/>
      <c r="L52" s="77"/>
      <c r="M52" s="77"/>
      <c r="N52" s="79"/>
    </row>
    <row r="53" spans="1:14" x14ac:dyDescent="0.2">
      <c r="A53" s="75"/>
      <c r="B53" s="77"/>
      <c r="C53" s="77"/>
      <c r="D53" s="77"/>
      <c r="E53" s="77"/>
      <c r="F53" s="77"/>
      <c r="G53" s="77"/>
      <c r="H53" s="77"/>
      <c r="I53" s="77"/>
      <c r="J53" s="77"/>
      <c r="K53" s="77"/>
      <c r="L53" s="77"/>
      <c r="M53" s="77"/>
      <c r="N53" s="79"/>
    </row>
    <row r="54" spans="1:14" x14ac:dyDescent="0.2">
      <c r="A54" s="80"/>
      <c r="B54" s="81"/>
      <c r="C54" s="81"/>
      <c r="D54" s="81"/>
      <c r="E54" s="81"/>
      <c r="F54" s="81"/>
      <c r="G54" s="81"/>
      <c r="H54" s="81"/>
      <c r="I54" s="81"/>
      <c r="J54" s="81"/>
      <c r="K54" s="81"/>
      <c r="L54" s="77"/>
      <c r="M54" s="77"/>
      <c r="N54" s="79"/>
    </row>
    <row r="55" spans="1:14" x14ac:dyDescent="0.2">
      <c r="A55" s="5" t="s">
        <v>116</v>
      </c>
      <c r="B55" s="3" t="str">
        <f>'Title Page'!$B$52</f>
        <v>Connor Vander Zalm, Sr. Market Analyst</v>
      </c>
      <c r="C55" s="62"/>
      <c r="D55" s="77"/>
      <c r="E55" s="77"/>
      <c r="F55" s="77"/>
      <c r="G55" s="77"/>
      <c r="H55" s="77"/>
      <c r="I55" s="77"/>
      <c r="J55" s="77"/>
      <c r="K55" s="77"/>
      <c r="L55" s="73"/>
      <c r="M55" s="73"/>
      <c r="N55" s="74"/>
    </row>
    <row r="56" spans="1:14" x14ac:dyDescent="0.2">
      <c r="A56" s="5"/>
      <c r="B56" s="3"/>
      <c r="C56" s="62"/>
      <c r="D56" s="77"/>
      <c r="E56" s="77"/>
      <c r="F56" s="77"/>
      <c r="G56" s="77"/>
      <c r="H56" s="77"/>
      <c r="I56" s="77"/>
      <c r="J56" s="77"/>
      <c r="K56" s="77"/>
      <c r="L56" s="77"/>
      <c r="M56" s="77"/>
      <c r="N56" s="79"/>
    </row>
    <row r="57" spans="1:14" x14ac:dyDescent="0.2">
      <c r="A57" s="6" t="s">
        <v>159</v>
      </c>
      <c r="B57" s="227">
        <f>'Title Page'!$B$54</f>
        <v>41738</v>
      </c>
      <c r="C57" s="227"/>
      <c r="D57" s="77"/>
      <c r="E57" s="77"/>
      <c r="F57" s="77"/>
      <c r="H57" s="77"/>
      <c r="I57" s="77"/>
      <c r="J57" s="81"/>
      <c r="K57" s="77"/>
      <c r="L57" s="66"/>
      <c r="M57" s="132" t="s">
        <v>203</v>
      </c>
      <c r="N57" s="148">
        <f>'Title Page'!$J$54</f>
        <v>41821</v>
      </c>
    </row>
    <row r="58" spans="1:14" x14ac:dyDescent="0.2">
      <c r="A58" s="280" t="s">
        <v>4</v>
      </c>
      <c r="B58" s="281"/>
      <c r="C58" s="281"/>
      <c r="D58" s="281"/>
      <c r="E58" s="281"/>
      <c r="F58" s="281"/>
      <c r="G58" s="281"/>
      <c r="H58" s="281"/>
      <c r="I58" s="281"/>
      <c r="J58" s="281"/>
      <c r="K58" s="281"/>
      <c r="L58" s="77"/>
      <c r="M58" s="77"/>
      <c r="N58" s="79"/>
    </row>
    <row r="59" spans="1:14" x14ac:dyDescent="0.2">
      <c r="A59" s="75"/>
      <c r="B59" s="77"/>
      <c r="C59" s="77"/>
      <c r="D59" s="77"/>
      <c r="E59" s="77"/>
      <c r="F59" s="77"/>
      <c r="G59" s="77"/>
      <c r="H59" s="77"/>
      <c r="I59" s="77"/>
      <c r="J59" s="77"/>
      <c r="K59" s="77"/>
      <c r="L59" s="77"/>
      <c r="M59" s="77"/>
      <c r="N59" s="79"/>
    </row>
    <row r="60" spans="1:14" x14ac:dyDescent="0.2">
      <c r="A60" s="75" t="s">
        <v>5</v>
      </c>
      <c r="B60" s="77"/>
      <c r="C60" s="77"/>
      <c r="D60" s="77"/>
      <c r="E60" s="77"/>
      <c r="F60" s="77"/>
      <c r="G60" s="77"/>
      <c r="H60" s="77"/>
      <c r="I60" s="77"/>
      <c r="J60" s="77"/>
      <c r="K60" s="77"/>
      <c r="L60" s="77"/>
      <c r="M60" s="77"/>
      <c r="N60" s="79"/>
    </row>
    <row r="61" spans="1:14" x14ac:dyDescent="0.2">
      <c r="A61" s="80"/>
      <c r="B61" s="81"/>
      <c r="C61" s="81"/>
      <c r="D61" s="81"/>
      <c r="E61" s="81"/>
      <c r="F61" s="81"/>
      <c r="G61" s="81"/>
      <c r="H61" s="81"/>
      <c r="I61" s="81"/>
      <c r="J61" s="81"/>
      <c r="K61" s="81"/>
      <c r="L61" s="81"/>
      <c r="M61" s="81"/>
      <c r="N61" s="82"/>
    </row>
  </sheetData>
  <mergeCells count="25">
    <mergeCell ref="B57:C57"/>
    <mergeCell ref="D39:E39"/>
    <mergeCell ref="G39:H39"/>
    <mergeCell ref="I39:J39"/>
    <mergeCell ref="D40:E40"/>
    <mergeCell ref="I42:J42"/>
    <mergeCell ref="I44:J44"/>
    <mergeCell ref="D41:E41"/>
    <mergeCell ref="D43:E43"/>
    <mergeCell ref="H2:J2"/>
    <mergeCell ref="D38:E38"/>
    <mergeCell ref="I38:J38"/>
    <mergeCell ref="A58:K58"/>
    <mergeCell ref="A7:K7"/>
    <mergeCell ref="A8:K8"/>
    <mergeCell ref="A9:K9"/>
    <mergeCell ref="D13:K13"/>
    <mergeCell ref="B39:C39"/>
    <mergeCell ref="D44:E44"/>
    <mergeCell ref="B27:J27"/>
    <mergeCell ref="D45:E45"/>
    <mergeCell ref="I40:J40"/>
    <mergeCell ref="I41:J41"/>
    <mergeCell ref="I43:J43"/>
    <mergeCell ref="D42:E42"/>
  </mergeCells>
  <phoneticPr fontId="0" type="noConversion"/>
  <printOptions horizontalCentered="1" verticalCentered="1"/>
  <pageMargins left="0.5" right="0.5" top="0.5" bottom="0.5" header="0.5" footer="0.5"/>
  <pageSetup scale="6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4"/>
  <sheetViews>
    <sheetView showGridLines="0" zoomScale="70" zoomScaleNormal="70" workbookViewId="0">
      <selection activeCell="B49" sqref="B49:C49"/>
    </sheetView>
  </sheetViews>
  <sheetFormatPr defaultRowHeight="12.75" x14ac:dyDescent="0.2"/>
  <cols>
    <col min="1" max="1" width="10.7109375" customWidth="1"/>
    <col min="2" max="2" width="12.42578125" customWidth="1"/>
    <col min="3" max="3" width="4" customWidth="1"/>
    <col min="4" max="9" width="10.7109375" customWidth="1"/>
    <col min="10" max="10" width="12"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273</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2" t="s">
        <v>141</v>
      </c>
      <c r="B7" s="283"/>
      <c r="C7" s="283"/>
      <c r="D7" s="283"/>
      <c r="E7" s="283"/>
      <c r="F7" s="283"/>
      <c r="G7" s="283"/>
      <c r="H7" s="283"/>
      <c r="I7" s="283"/>
      <c r="J7" s="293"/>
    </row>
    <row r="8" spans="1:10" x14ac:dyDescent="0.2">
      <c r="A8" s="294" t="s">
        <v>142</v>
      </c>
      <c r="B8" s="279"/>
      <c r="C8" s="279"/>
      <c r="D8" s="279"/>
      <c r="E8" s="279"/>
      <c r="F8" s="279"/>
      <c r="G8" s="279"/>
      <c r="H8" s="279"/>
      <c r="I8" s="279"/>
      <c r="J8" s="295"/>
    </row>
    <row r="9" spans="1:10" x14ac:dyDescent="0.2">
      <c r="A9" s="284" t="s">
        <v>143</v>
      </c>
      <c r="B9" s="297"/>
      <c r="C9" s="297"/>
      <c r="D9" s="297"/>
      <c r="E9" s="297"/>
      <c r="F9" s="297"/>
      <c r="G9" s="297"/>
      <c r="H9" s="297"/>
      <c r="I9" s="297"/>
      <c r="J9" s="298"/>
    </row>
    <row r="10" spans="1:10" x14ac:dyDescent="0.2">
      <c r="A10" s="284" t="s">
        <v>119</v>
      </c>
      <c r="B10" s="279"/>
      <c r="C10" s="279"/>
      <c r="D10" s="279"/>
      <c r="E10" s="279"/>
      <c r="F10" s="279"/>
      <c r="G10" s="279"/>
      <c r="H10" s="279"/>
      <c r="I10" s="279"/>
      <c r="J10" s="295"/>
    </row>
    <row r="11" spans="1:10" x14ac:dyDescent="0.2">
      <c r="A11" s="75"/>
      <c r="B11" s="77"/>
      <c r="C11" s="77"/>
      <c r="D11" s="77"/>
      <c r="E11" s="77"/>
      <c r="F11" s="77"/>
      <c r="G11" s="77"/>
      <c r="H11" s="77"/>
      <c r="I11" s="77"/>
      <c r="J11" s="79"/>
    </row>
    <row r="12" spans="1:10" x14ac:dyDescent="0.2">
      <c r="A12" s="75" t="s">
        <v>144</v>
      </c>
      <c r="B12" s="62"/>
      <c r="C12" s="77"/>
      <c r="D12" s="77"/>
      <c r="E12" s="77"/>
      <c r="F12" s="77"/>
      <c r="G12" s="77"/>
      <c r="H12" s="77"/>
      <c r="I12" s="77"/>
      <c r="J12" s="79"/>
    </row>
    <row r="13" spans="1:10" x14ac:dyDescent="0.2">
      <c r="A13" s="75"/>
      <c r="B13" s="77"/>
      <c r="C13" s="77"/>
      <c r="D13" s="77"/>
      <c r="E13" s="77"/>
      <c r="F13" s="77"/>
      <c r="G13" s="77"/>
      <c r="H13" s="77"/>
      <c r="I13" s="77"/>
      <c r="J13" s="79"/>
    </row>
    <row r="14" spans="1:10" x14ac:dyDescent="0.2">
      <c r="A14" s="75"/>
      <c r="B14" s="68"/>
      <c r="C14" s="78"/>
      <c r="D14" s="285" t="s">
        <v>121</v>
      </c>
      <c r="E14" s="286"/>
      <c r="F14" s="286"/>
      <c r="G14" s="286"/>
      <c r="H14" s="286"/>
      <c r="I14" s="286"/>
      <c r="J14" s="296"/>
    </row>
    <row r="15" spans="1:10" x14ac:dyDescent="0.2">
      <c r="A15" s="94" t="s">
        <v>122</v>
      </c>
      <c r="B15" s="95"/>
      <c r="C15" s="96"/>
      <c r="D15" s="109" t="s">
        <v>145</v>
      </c>
      <c r="E15" s="109" t="s">
        <v>146</v>
      </c>
      <c r="F15" s="109" t="s">
        <v>147</v>
      </c>
      <c r="G15" s="105" t="s">
        <v>148</v>
      </c>
      <c r="H15" s="105" t="s">
        <v>148</v>
      </c>
      <c r="I15" s="105" t="s">
        <v>148</v>
      </c>
      <c r="J15" s="105" t="s">
        <v>148</v>
      </c>
    </row>
    <row r="16" spans="1:10" x14ac:dyDescent="0.2">
      <c r="A16" s="110" t="s">
        <v>149</v>
      </c>
      <c r="B16" s="86"/>
      <c r="C16" s="87"/>
      <c r="D16" s="168" t="str">
        <f>+'Item 240'!D16</f>
        <v>$ 2.88 (A)</v>
      </c>
      <c r="E16" s="168" t="str">
        <f>+'Item 240'!E16</f>
        <v>$ 4.40 (A)</v>
      </c>
      <c r="F16" s="168" t="str">
        <f>+'Item 240'!F16</f>
        <v>$ 6.70 (A)</v>
      </c>
      <c r="G16" s="105" t="s">
        <v>150</v>
      </c>
      <c r="H16" s="105" t="s">
        <v>150</v>
      </c>
      <c r="I16" s="105" t="s">
        <v>150</v>
      </c>
      <c r="J16" s="105" t="s">
        <v>150</v>
      </c>
    </row>
    <row r="17" spans="1:10" x14ac:dyDescent="0.2">
      <c r="A17" s="99" t="s">
        <v>129</v>
      </c>
      <c r="B17" s="100"/>
      <c r="C17" s="101"/>
      <c r="D17" s="169">
        <f>'Item 240'!D18</f>
        <v>4.71</v>
      </c>
      <c r="E17" s="169">
        <f>'Item 240'!E18</f>
        <v>5.92</v>
      </c>
      <c r="F17" s="169">
        <f>'Item 240'!F18</f>
        <v>7.76</v>
      </c>
      <c r="G17" s="105" t="s">
        <v>150</v>
      </c>
      <c r="H17" s="105" t="s">
        <v>150</v>
      </c>
      <c r="I17" s="105" t="s">
        <v>150</v>
      </c>
      <c r="J17" s="105" t="s">
        <v>150</v>
      </c>
    </row>
    <row r="18" spans="1:10" x14ac:dyDescent="0.2">
      <c r="A18" s="102" t="s">
        <v>130</v>
      </c>
      <c r="B18" s="86"/>
      <c r="C18" s="87"/>
      <c r="D18" s="103"/>
      <c r="E18" s="103"/>
      <c r="F18" s="103"/>
      <c r="G18" s="103"/>
      <c r="H18" s="103"/>
      <c r="I18" s="103"/>
      <c r="J18" s="104"/>
    </row>
    <row r="19" spans="1:10" x14ac:dyDescent="0.2">
      <c r="A19" s="97" t="s">
        <v>67</v>
      </c>
      <c r="B19" s="86"/>
      <c r="C19" s="87"/>
      <c r="D19" s="105" t="s">
        <v>150</v>
      </c>
      <c r="E19" s="105" t="s">
        <v>150</v>
      </c>
      <c r="F19" s="105" t="s">
        <v>150</v>
      </c>
      <c r="G19" s="105" t="s">
        <v>150</v>
      </c>
      <c r="H19" s="105" t="s">
        <v>150</v>
      </c>
      <c r="I19" s="105" t="s">
        <v>150</v>
      </c>
      <c r="J19" s="105" t="s">
        <v>150</v>
      </c>
    </row>
    <row r="20" spans="1:10" x14ac:dyDescent="0.2">
      <c r="A20" s="75"/>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91" t="s">
        <v>132</v>
      </c>
      <c r="B22" s="89" t="s">
        <v>133</v>
      </c>
      <c r="C22" s="77"/>
      <c r="D22" s="77"/>
      <c r="E22" s="77"/>
      <c r="F22" s="77"/>
      <c r="G22" s="77"/>
      <c r="H22" s="77"/>
      <c r="I22" s="77"/>
      <c r="J22" s="79"/>
    </row>
    <row r="23" spans="1:10" x14ac:dyDescent="0.2">
      <c r="A23" s="91"/>
      <c r="B23" s="89" t="s">
        <v>134</v>
      </c>
      <c r="C23" s="77"/>
      <c r="D23" s="77"/>
      <c r="E23" s="77"/>
      <c r="F23" s="77"/>
      <c r="G23" s="77"/>
      <c r="H23" s="77"/>
      <c r="I23" s="77"/>
      <c r="J23" s="79"/>
    </row>
    <row r="24" spans="1:10" x14ac:dyDescent="0.2">
      <c r="A24" s="91"/>
      <c r="B24" s="89" t="s">
        <v>135</v>
      </c>
      <c r="C24" s="77"/>
      <c r="D24" s="77"/>
      <c r="E24" s="77"/>
      <c r="F24" s="77"/>
      <c r="G24" s="77"/>
      <c r="H24" s="77"/>
      <c r="I24" s="77"/>
      <c r="J24" s="79"/>
    </row>
    <row r="25" spans="1:10" x14ac:dyDescent="0.2">
      <c r="A25" s="91"/>
      <c r="B25" s="89" t="s">
        <v>136</v>
      </c>
      <c r="C25" s="77"/>
      <c r="D25" s="77"/>
      <c r="E25" s="77"/>
      <c r="F25" s="77"/>
      <c r="G25" s="77"/>
      <c r="H25" s="77"/>
      <c r="I25" s="77"/>
      <c r="J25" s="79"/>
    </row>
    <row r="26" spans="1:10" x14ac:dyDescent="0.2">
      <c r="A26" s="91"/>
      <c r="B26" s="89"/>
      <c r="C26" s="77"/>
      <c r="D26" s="77"/>
      <c r="E26" s="77"/>
      <c r="F26" s="77"/>
      <c r="G26" s="77"/>
      <c r="H26" s="77"/>
      <c r="I26" s="77"/>
      <c r="J26" s="79"/>
    </row>
    <row r="27" spans="1:10" x14ac:dyDescent="0.2">
      <c r="A27" s="92" t="s">
        <v>3</v>
      </c>
      <c r="B27" s="111" t="s">
        <v>3</v>
      </c>
      <c r="C27" s="83"/>
      <c r="D27" s="83"/>
      <c r="E27" s="83"/>
      <c r="F27" s="83"/>
      <c r="G27" s="83"/>
      <c r="H27" s="83"/>
      <c r="I27" s="83"/>
      <c r="J27" s="88"/>
    </row>
    <row r="28" spans="1:10" x14ac:dyDescent="0.2">
      <c r="A28" s="91"/>
      <c r="B28" s="89" t="s">
        <v>3</v>
      </c>
      <c r="C28" s="77"/>
      <c r="D28" s="77"/>
      <c r="E28" s="77"/>
      <c r="F28" s="77"/>
      <c r="G28" s="77"/>
      <c r="H28" s="77"/>
      <c r="I28" s="77"/>
      <c r="J28" s="79"/>
    </row>
    <row r="29" spans="1:10" x14ac:dyDescent="0.2">
      <c r="A29" s="108"/>
      <c r="B29" s="89"/>
      <c r="C29" s="77"/>
      <c r="D29" s="77"/>
      <c r="E29" s="77"/>
      <c r="F29" s="77"/>
      <c r="G29" s="77"/>
      <c r="H29" s="77"/>
      <c r="I29" s="77"/>
      <c r="J29" s="79"/>
    </row>
    <row r="30" spans="1:10" x14ac:dyDescent="0.2">
      <c r="A30" s="91"/>
      <c r="B30" s="89"/>
      <c r="C30" s="77"/>
      <c r="D30" s="77"/>
      <c r="E30" s="77"/>
      <c r="F30" s="77"/>
      <c r="G30" s="77"/>
      <c r="H30" s="77"/>
      <c r="I30" s="77"/>
      <c r="J30" s="79"/>
    </row>
    <row r="31" spans="1:10" x14ac:dyDescent="0.2">
      <c r="A31" s="91" t="s">
        <v>98</v>
      </c>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91"/>
      <c r="B35" s="89"/>
      <c r="C35" s="77"/>
      <c r="D35" s="77"/>
      <c r="E35" s="77"/>
      <c r="F35" s="77"/>
      <c r="G35" s="77"/>
      <c r="H35" s="77"/>
      <c r="I35" s="77"/>
      <c r="J35" s="79"/>
    </row>
    <row r="36" spans="1:10" x14ac:dyDescent="0.2">
      <c r="A36" s="75"/>
      <c r="B36" s="89"/>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77"/>
      <c r="E38" s="77"/>
      <c r="F38" s="77"/>
      <c r="G38" s="77"/>
      <c r="H38" s="77"/>
      <c r="I38" s="77"/>
      <c r="J38" s="79"/>
    </row>
    <row r="39" spans="1:10" x14ac:dyDescent="0.2">
      <c r="A39" s="75"/>
      <c r="B39" s="77"/>
      <c r="C39" s="77"/>
      <c r="D39" s="83"/>
      <c r="E39" s="83"/>
      <c r="F39" s="83"/>
      <c r="G39" s="83"/>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80"/>
      <c r="B47" s="81"/>
      <c r="C47" s="81"/>
      <c r="D47" s="81"/>
      <c r="E47" s="81"/>
      <c r="F47" s="81"/>
      <c r="G47" s="81"/>
      <c r="H47" s="81"/>
      <c r="I47" s="81"/>
      <c r="J47" s="82"/>
    </row>
    <row r="48" spans="1:10" x14ac:dyDescent="0.2">
      <c r="A48" s="5" t="s">
        <v>116</v>
      </c>
      <c r="B48" s="3" t="str">
        <f>'Title Page'!$B$52</f>
        <v>Connor Vander Zalm, Sr. Market Analyst</v>
      </c>
      <c r="C48" s="77"/>
      <c r="D48" s="77"/>
      <c r="E48" s="77"/>
      <c r="F48" s="77"/>
      <c r="G48" s="77"/>
      <c r="H48" s="77"/>
      <c r="I48" s="77"/>
      <c r="J48" s="79"/>
    </row>
    <row r="49" spans="1:10" x14ac:dyDescent="0.2">
      <c r="A49" s="5"/>
      <c r="B49" s="3"/>
      <c r="C49" s="77"/>
      <c r="D49" s="77"/>
      <c r="E49" s="77"/>
      <c r="F49" s="77"/>
      <c r="G49" s="77"/>
      <c r="H49" s="77"/>
      <c r="I49" s="77"/>
      <c r="J49" s="79"/>
    </row>
    <row r="50" spans="1:10" x14ac:dyDescent="0.2">
      <c r="A50" s="6" t="s">
        <v>159</v>
      </c>
      <c r="B50" s="227">
        <f>'Title Page'!$B$54</f>
        <v>41738</v>
      </c>
      <c r="C50" s="227"/>
      <c r="D50" s="81"/>
      <c r="E50" s="81"/>
      <c r="F50" s="81"/>
      <c r="G50" s="81"/>
      <c r="H50" s="66"/>
      <c r="I50" s="132" t="s">
        <v>203</v>
      </c>
      <c r="J50" s="148">
        <f>'Title Page'!$J$54</f>
        <v>41821</v>
      </c>
    </row>
    <row r="51" spans="1:10" x14ac:dyDescent="0.2">
      <c r="A51" s="280" t="s">
        <v>4</v>
      </c>
      <c r="B51" s="281"/>
      <c r="C51" s="281"/>
      <c r="D51" s="281"/>
      <c r="E51" s="281"/>
      <c r="F51" s="281"/>
      <c r="G51" s="281"/>
      <c r="H51" s="281"/>
      <c r="I51" s="281"/>
      <c r="J51" s="291"/>
    </row>
    <row r="52" spans="1:10" x14ac:dyDescent="0.2">
      <c r="A52" s="75"/>
      <c r="B52" s="77"/>
      <c r="C52" s="77"/>
      <c r="D52" s="77"/>
      <c r="E52" s="77"/>
      <c r="F52" s="77"/>
      <c r="G52" s="77"/>
      <c r="H52" s="77"/>
      <c r="I52" s="77"/>
      <c r="J52" s="79"/>
    </row>
    <row r="53" spans="1:10" x14ac:dyDescent="0.2">
      <c r="A53" s="75" t="s">
        <v>5</v>
      </c>
      <c r="B53" s="77"/>
      <c r="C53" s="77"/>
      <c r="D53" s="77"/>
      <c r="E53" s="77"/>
      <c r="F53" s="77"/>
      <c r="G53" s="77"/>
      <c r="H53" s="77"/>
      <c r="I53" s="77"/>
      <c r="J53" s="79"/>
    </row>
    <row r="54" spans="1:10" x14ac:dyDescent="0.2">
      <c r="A54" s="80"/>
      <c r="B54" s="81"/>
      <c r="C54" s="81"/>
      <c r="D54" s="81"/>
      <c r="E54" s="81"/>
      <c r="F54" s="81"/>
      <c r="G54" s="81"/>
      <c r="H54" s="81"/>
      <c r="I54" s="81"/>
      <c r="J54" s="82"/>
    </row>
  </sheetData>
  <mergeCells count="7">
    <mergeCell ref="A51:J51"/>
    <mergeCell ref="A7:J7"/>
    <mergeCell ref="A8:J8"/>
    <mergeCell ref="A10:J10"/>
    <mergeCell ref="D14:J14"/>
    <mergeCell ref="A9:J9"/>
    <mergeCell ref="B50:C50"/>
  </mergeCells>
  <phoneticPr fontId="0" type="noConversion"/>
  <printOptions horizontalCentered="1" verticalCentered="1"/>
  <pageMargins left="0.5" right="0.5" top="0.5" bottom="0.5" header="0.5" footer="0.5"/>
  <pageSetup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53"/>
  <sheetViews>
    <sheetView showGridLines="0" zoomScale="70" zoomScaleNormal="70" workbookViewId="0">
      <selection activeCell="B49" sqref="B49:C49"/>
    </sheetView>
  </sheetViews>
  <sheetFormatPr defaultRowHeight="12.75" x14ac:dyDescent="0.2"/>
  <cols>
    <col min="1" max="1" width="10.7109375" customWidth="1"/>
    <col min="2" max="2" width="12.5703125" customWidth="1"/>
    <col min="3" max="3" width="3.28515625" customWidth="1"/>
    <col min="4" max="10" width="11.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274</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2" t="s">
        <v>151</v>
      </c>
      <c r="B7" s="283"/>
      <c r="C7" s="283"/>
      <c r="D7" s="283"/>
      <c r="E7" s="283"/>
      <c r="F7" s="283"/>
      <c r="G7" s="283"/>
      <c r="H7" s="283"/>
      <c r="I7" s="283"/>
      <c r="J7" s="293"/>
    </row>
    <row r="8" spans="1:10" x14ac:dyDescent="0.2">
      <c r="A8" s="294" t="s">
        <v>152</v>
      </c>
      <c r="B8" s="279"/>
      <c r="C8" s="279"/>
      <c r="D8" s="279"/>
      <c r="E8" s="279"/>
      <c r="F8" s="279"/>
      <c r="G8" s="279"/>
      <c r="H8" s="279"/>
      <c r="I8" s="279"/>
      <c r="J8" s="295"/>
    </row>
    <row r="9" spans="1:10" x14ac:dyDescent="0.2">
      <c r="A9" s="284" t="s">
        <v>119</v>
      </c>
      <c r="B9" s="279"/>
      <c r="C9" s="279"/>
      <c r="D9" s="279"/>
      <c r="E9" s="279"/>
      <c r="F9" s="279"/>
      <c r="G9" s="279"/>
      <c r="H9" s="279"/>
      <c r="I9" s="279"/>
      <c r="J9" s="295"/>
    </row>
    <row r="10" spans="1:10" x14ac:dyDescent="0.2">
      <c r="A10" s="75"/>
      <c r="B10" s="77"/>
      <c r="C10" s="77"/>
      <c r="D10" s="77"/>
      <c r="E10" s="77"/>
      <c r="F10" s="77"/>
      <c r="G10" s="77"/>
      <c r="H10" s="77"/>
      <c r="I10" s="77"/>
      <c r="J10" s="79"/>
    </row>
    <row r="11" spans="1:10" x14ac:dyDescent="0.2">
      <c r="A11" s="75" t="s">
        <v>144</v>
      </c>
      <c r="B11" s="62"/>
      <c r="C11" s="77"/>
      <c r="D11" s="77"/>
      <c r="E11" s="77"/>
      <c r="F11" s="77"/>
      <c r="G11" s="77"/>
      <c r="H11" s="77"/>
      <c r="I11" s="77"/>
      <c r="J11" s="79"/>
    </row>
    <row r="12" spans="1:10" x14ac:dyDescent="0.2">
      <c r="A12" s="75" t="s">
        <v>153</v>
      </c>
      <c r="B12" s="77"/>
      <c r="C12" s="77"/>
      <c r="D12" s="77"/>
      <c r="E12" s="77"/>
      <c r="F12" s="77"/>
      <c r="G12" s="77"/>
      <c r="H12" s="77"/>
      <c r="I12" s="77"/>
      <c r="J12" s="79"/>
    </row>
    <row r="13" spans="1:10" x14ac:dyDescent="0.2">
      <c r="A13" s="75"/>
      <c r="B13" s="68"/>
      <c r="C13" s="78"/>
      <c r="D13" s="285" t="s">
        <v>121</v>
      </c>
      <c r="E13" s="286"/>
      <c r="F13" s="286"/>
      <c r="G13" s="286"/>
      <c r="H13" s="286"/>
      <c r="I13" s="286"/>
      <c r="J13" s="296"/>
    </row>
    <row r="14" spans="1:10" x14ac:dyDescent="0.2">
      <c r="A14" s="94" t="s">
        <v>122</v>
      </c>
      <c r="B14" s="95"/>
      <c r="C14" s="96"/>
      <c r="D14" s="109" t="s">
        <v>145</v>
      </c>
      <c r="E14" s="109" t="s">
        <v>154</v>
      </c>
      <c r="F14" s="105" t="s">
        <v>55</v>
      </c>
      <c r="G14" s="105" t="s">
        <v>155</v>
      </c>
      <c r="H14" s="105" t="s">
        <v>57</v>
      </c>
      <c r="I14" s="105" t="s">
        <v>58</v>
      </c>
      <c r="J14" s="105"/>
    </row>
    <row r="15" spans="1:10" x14ac:dyDescent="0.2">
      <c r="A15" s="110" t="s">
        <v>149</v>
      </c>
      <c r="B15" s="86"/>
      <c r="C15" s="87"/>
      <c r="D15" s="105"/>
      <c r="E15" s="105" t="s">
        <v>150</v>
      </c>
      <c r="F15" s="153" t="str">
        <f>TEXT('[1]Comm Price Out'!G26,"$ 0.00")&amp;" (A)"</f>
        <v>$ 86.00 (A)</v>
      </c>
      <c r="G15" s="153" t="str">
        <f>TEXT('[1]Comm Price Out'!G35,"$ 0.00")&amp;" (A)"</f>
        <v>$ 123.00 (A)</v>
      </c>
      <c r="H15" s="153" t="str">
        <f>TEXT('[1]Comm Price Out'!G41,"$ 0.00")&amp;" (A)"</f>
        <v>$ 164.20 (A)</v>
      </c>
      <c r="I15" s="153" t="str">
        <f>TEXT('[1]Comm Price Out'!G52,"$ 0.00")&amp;" (A)"</f>
        <v>$ 243.10 (A)</v>
      </c>
      <c r="J15" s="105" t="s">
        <v>150</v>
      </c>
    </row>
    <row r="16" spans="1:10" x14ac:dyDescent="0.2">
      <c r="A16" s="99" t="s">
        <v>129</v>
      </c>
      <c r="B16" s="100"/>
      <c r="C16" s="101"/>
      <c r="D16" s="105"/>
      <c r="E16" s="105" t="s">
        <v>150</v>
      </c>
      <c r="F16" s="160" t="str">
        <f>+F15</f>
        <v>$ 86.00 (A)</v>
      </c>
      <c r="G16" s="160" t="str">
        <f>+G15</f>
        <v>$ 123.00 (A)</v>
      </c>
      <c r="H16" s="160" t="str">
        <f>+H15</f>
        <v>$ 164.20 (A)</v>
      </c>
      <c r="I16" s="160" t="str">
        <f>+I15</f>
        <v>$ 243.10 (A)</v>
      </c>
      <c r="J16" s="105" t="s">
        <v>150</v>
      </c>
    </row>
    <row r="17" spans="1:10" x14ac:dyDescent="0.2">
      <c r="A17" s="102" t="s">
        <v>130</v>
      </c>
      <c r="B17" s="86"/>
      <c r="C17" s="87"/>
      <c r="D17" s="103"/>
      <c r="E17" s="103"/>
      <c r="F17" s="103"/>
      <c r="G17" s="103"/>
      <c r="H17" s="103"/>
      <c r="I17" s="103"/>
      <c r="J17" s="104"/>
    </row>
    <row r="18" spans="1:10" x14ac:dyDescent="0.2">
      <c r="A18" s="97" t="s">
        <v>67</v>
      </c>
      <c r="B18" s="86"/>
      <c r="C18" s="87"/>
      <c r="D18" s="105" t="s">
        <v>150</v>
      </c>
      <c r="E18" s="105" t="s">
        <v>150</v>
      </c>
      <c r="F18" s="105" t="s">
        <v>150</v>
      </c>
      <c r="G18" s="105" t="s">
        <v>150</v>
      </c>
      <c r="H18" s="105" t="s">
        <v>150</v>
      </c>
      <c r="I18" s="105" t="s">
        <v>150</v>
      </c>
      <c r="J18" s="105" t="s">
        <v>150</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132</v>
      </c>
      <c r="B21" s="89" t="s">
        <v>133</v>
      </c>
      <c r="C21" s="77"/>
      <c r="D21" s="77"/>
      <c r="E21" s="77"/>
      <c r="F21" s="77"/>
      <c r="G21" s="77"/>
      <c r="H21" s="77"/>
      <c r="I21" s="77"/>
      <c r="J21" s="79"/>
    </row>
    <row r="22" spans="1:10" x14ac:dyDescent="0.2">
      <c r="A22" s="91"/>
      <c r="B22" s="89" t="s">
        <v>134</v>
      </c>
      <c r="C22" s="77"/>
      <c r="D22" s="77"/>
      <c r="E22" s="77"/>
      <c r="F22" s="77"/>
      <c r="G22" s="77"/>
      <c r="H22" s="77"/>
      <c r="I22" s="77"/>
      <c r="J22" s="79"/>
    </row>
    <row r="23" spans="1:10" x14ac:dyDescent="0.2">
      <c r="A23" s="91"/>
      <c r="B23" s="89" t="s">
        <v>135</v>
      </c>
      <c r="C23" s="77"/>
      <c r="D23" s="77"/>
      <c r="E23" s="77"/>
      <c r="F23" s="77"/>
      <c r="G23" s="77"/>
      <c r="H23" s="77"/>
      <c r="I23" s="77"/>
      <c r="J23" s="79"/>
    </row>
    <row r="24" spans="1:10" x14ac:dyDescent="0.2">
      <c r="A24" s="91"/>
      <c r="B24" s="89" t="s">
        <v>136</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1"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8"/>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98</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116</v>
      </c>
      <c r="B47" s="3" t="str">
        <f>'Title Page'!$B$52</f>
        <v>Connor Vander Zalm, Sr. Market Analyst</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159</v>
      </c>
      <c r="B49" s="227">
        <f>'Title Page'!$B$54</f>
        <v>41738</v>
      </c>
      <c r="C49" s="227"/>
      <c r="D49" s="81"/>
      <c r="E49" s="81"/>
      <c r="F49" s="81"/>
      <c r="G49" s="81"/>
      <c r="H49" s="66"/>
      <c r="I49" s="132" t="s">
        <v>203</v>
      </c>
      <c r="J49" s="148">
        <f>'Title Page'!$J$54</f>
        <v>41821</v>
      </c>
    </row>
    <row r="50" spans="1:10" x14ac:dyDescent="0.2">
      <c r="A50" s="280" t="s">
        <v>4</v>
      </c>
      <c r="B50" s="281"/>
      <c r="C50" s="281"/>
      <c r="D50" s="281"/>
      <c r="E50" s="281"/>
      <c r="F50" s="281"/>
      <c r="G50" s="281"/>
      <c r="H50" s="281"/>
      <c r="I50" s="281"/>
      <c r="J50" s="291"/>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8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53"/>
  <sheetViews>
    <sheetView showGridLines="0" zoomScale="70" zoomScaleNormal="70" workbookViewId="0">
      <selection activeCell="B49" sqref="B49:C49"/>
    </sheetView>
  </sheetViews>
  <sheetFormatPr defaultRowHeight="12.75" x14ac:dyDescent="0.2"/>
  <cols>
    <col min="1" max="1" width="10.7109375" customWidth="1"/>
    <col min="2" max="2" width="13.7109375" customWidth="1"/>
    <col min="3" max="3" width="3.7109375" customWidth="1"/>
    <col min="5" max="5" width="10.5703125" customWidth="1"/>
    <col min="6" max="9" width="11.85546875" customWidth="1"/>
    <col min="10" max="10" width="12.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275</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2" t="s">
        <v>151</v>
      </c>
      <c r="B7" s="283"/>
      <c r="C7" s="283"/>
      <c r="D7" s="283"/>
      <c r="E7" s="283"/>
      <c r="F7" s="283"/>
      <c r="G7" s="283"/>
      <c r="H7" s="283"/>
      <c r="I7" s="283"/>
      <c r="J7" s="293"/>
    </row>
    <row r="8" spans="1:10" x14ac:dyDescent="0.2">
      <c r="A8" s="294" t="s">
        <v>152</v>
      </c>
      <c r="B8" s="279"/>
      <c r="C8" s="279"/>
      <c r="D8" s="279"/>
      <c r="E8" s="279"/>
      <c r="F8" s="279"/>
      <c r="G8" s="279"/>
      <c r="H8" s="279"/>
      <c r="I8" s="279"/>
      <c r="J8" s="295"/>
    </row>
    <row r="9" spans="1:10" x14ac:dyDescent="0.2">
      <c r="A9" s="284" t="s">
        <v>119</v>
      </c>
      <c r="B9" s="279"/>
      <c r="C9" s="279"/>
      <c r="D9" s="279"/>
      <c r="E9" s="279"/>
      <c r="F9" s="279"/>
      <c r="G9" s="279"/>
      <c r="H9" s="279"/>
      <c r="I9" s="279"/>
      <c r="J9" s="295"/>
    </row>
    <row r="10" spans="1:10" x14ac:dyDescent="0.2">
      <c r="A10" s="75"/>
      <c r="B10" s="77"/>
      <c r="C10" s="77"/>
      <c r="D10" s="77"/>
      <c r="E10" s="77"/>
      <c r="F10" s="77"/>
      <c r="G10" s="77"/>
      <c r="H10" s="77"/>
      <c r="I10" s="77"/>
      <c r="J10" s="79"/>
    </row>
    <row r="11" spans="1:10" x14ac:dyDescent="0.2">
      <c r="A11" s="75" t="s">
        <v>156</v>
      </c>
      <c r="B11" s="62"/>
      <c r="C11" s="77"/>
      <c r="D11" s="77"/>
      <c r="E11" s="77"/>
      <c r="F11" s="77"/>
      <c r="G11" s="77"/>
      <c r="H11" s="77"/>
      <c r="I11" s="77"/>
      <c r="J11" s="79"/>
    </row>
    <row r="12" spans="1:10" x14ac:dyDescent="0.2">
      <c r="A12" s="75" t="s">
        <v>157</v>
      </c>
      <c r="B12" s="77"/>
      <c r="C12" s="77"/>
      <c r="D12" s="77"/>
      <c r="E12" s="77"/>
      <c r="F12" s="77"/>
      <c r="G12" s="77"/>
      <c r="H12" s="77"/>
      <c r="I12" s="77"/>
      <c r="J12" s="79"/>
    </row>
    <row r="13" spans="1:10" x14ac:dyDescent="0.2">
      <c r="A13" s="75"/>
      <c r="B13" s="68"/>
      <c r="C13" s="78"/>
      <c r="D13" s="285" t="s">
        <v>121</v>
      </c>
      <c r="E13" s="286"/>
      <c r="F13" s="286"/>
      <c r="G13" s="286"/>
      <c r="H13" s="286"/>
      <c r="I13" s="286"/>
      <c r="J13" s="296"/>
    </row>
    <row r="14" spans="1:10" x14ac:dyDescent="0.2">
      <c r="A14" s="94" t="s">
        <v>122</v>
      </c>
      <c r="B14" s="95"/>
      <c r="C14" s="96"/>
      <c r="D14" s="109" t="s">
        <v>145</v>
      </c>
      <c r="E14" s="109" t="s">
        <v>154</v>
      </c>
      <c r="F14" s="105" t="s">
        <v>55</v>
      </c>
      <c r="G14" s="105" t="s">
        <v>155</v>
      </c>
      <c r="H14" s="105" t="s">
        <v>57</v>
      </c>
      <c r="I14" s="105" t="s">
        <v>58</v>
      </c>
      <c r="J14" s="105" t="s">
        <v>148</v>
      </c>
    </row>
    <row r="15" spans="1:10" x14ac:dyDescent="0.2">
      <c r="A15" s="110" t="s">
        <v>149</v>
      </c>
      <c r="B15" s="86"/>
      <c r="C15" s="87"/>
      <c r="D15" s="105" t="s">
        <v>150</v>
      </c>
      <c r="E15" s="105" t="s">
        <v>150</v>
      </c>
      <c r="F15" s="153" t="str">
        <f>TEXT('[1]Comm Price Out'!G27,"$ 0.00")&amp;" (A)"</f>
        <v>$ 117.20 (A)</v>
      </c>
      <c r="G15" s="153" t="str">
        <f>TEXT('[1]Comm Price Out'!G36,"$ 0.00")&amp;" (A)"</f>
        <v>$ 167.70 (A)</v>
      </c>
      <c r="H15" s="153" t="str">
        <f>TEXT('[1]Comm Price Out'!G42,"$ 0.00")&amp;" (A)"</f>
        <v>$ 223.90 (A)</v>
      </c>
      <c r="I15" s="153" t="str">
        <f>TEXT('[1]Comm Price Out'!G53,"$ 0.00")&amp;" (A)"</f>
        <v>$ 331.40 (A)</v>
      </c>
      <c r="J15" s="105" t="s">
        <v>150</v>
      </c>
    </row>
    <row r="16" spans="1:10" x14ac:dyDescent="0.2">
      <c r="A16" s="99" t="s">
        <v>129</v>
      </c>
      <c r="B16" s="100"/>
      <c r="C16" s="101"/>
      <c r="D16" s="105" t="s">
        <v>150</v>
      </c>
      <c r="E16" s="105" t="s">
        <v>150</v>
      </c>
      <c r="F16" s="160" t="str">
        <f>+F15</f>
        <v>$ 117.20 (A)</v>
      </c>
      <c r="G16" s="160" t="str">
        <f>+G15</f>
        <v>$ 167.70 (A)</v>
      </c>
      <c r="H16" s="160" t="str">
        <f>+H15</f>
        <v>$ 223.90 (A)</v>
      </c>
      <c r="I16" s="160" t="str">
        <f>+I15</f>
        <v>$ 331.40 (A)</v>
      </c>
      <c r="J16" s="105" t="s">
        <v>150</v>
      </c>
    </row>
    <row r="17" spans="1:10" x14ac:dyDescent="0.2">
      <c r="A17" s="102" t="s">
        <v>130</v>
      </c>
      <c r="B17" s="86"/>
      <c r="C17" s="87"/>
      <c r="D17" s="103"/>
      <c r="E17" s="103"/>
      <c r="F17" s="103"/>
      <c r="G17" s="103"/>
      <c r="H17" s="103"/>
      <c r="I17" s="103"/>
      <c r="J17" s="104"/>
    </row>
    <row r="18" spans="1:10" x14ac:dyDescent="0.2">
      <c r="A18" s="97" t="s">
        <v>67</v>
      </c>
      <c r="B18" s="86"/>
      <c r="C18" s="87"/>
      <c r="D18" s="105" t="s">
        <v>150</v>
      </c>
      <c r="E18" s="105" t="s">
        <v>150</v>
      </c>
      <c r="F18" s="105" t="s">
        <v>150</v>
      </c>
      <c r="G18" s="105" t="s">
        <v>150</v>
      </c>
      <c r="H18" s="105" t="s">
        <v>150</v>
      </c>
      <c r="I18" s="105" t="s">
        <v>150</v>
      </c>
      <c r="J18" s="105" t="s">
        <v>150</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132</v>
      </c>
      <c r="B21" s="89" t="s">
        <v>133</v>
      </c>
      <c r="C21" s="77"/>
      <c r="D21" s="77"/>
      <c r="E21" s="77"/>
      <c r="F21" s="77"/>
      <c r="G21" s="77"/>
      <c r="H21" s="77"/>
      <c r="I21" s="77"/>
      <c r="J21" s="79"/>
    </row>
    <row r="22" spans="1:10" x14ac:dyDescent="0.2">
      <c r="A22" s="91"/>
      <c r="B22" s="89" t="s">
        <v>134</v>
      </c>
      <c r="C22" s="77"/>
      <c r="D22" s="77"/>
      <c r="E22" s="77"/>
      <c r="F22" s="77"/>
      <c r="G22" s="77"/>
      <c r="H22" s="77"/>
      <c r="I22" s="77"/>
      <c r="J22" s="79"/>
    </row>
    <row r="23" spans="1:10" x14ac:dyDescent="0.2">
      <c r="A23" s="91"/>
      <c r="B23" s="89" t="s">
        <v>135</v>
      </c>
      <c r="C23" s="77"/>
      <c r="D23" s="77"/>
      <c r="E23" s="77"/>
      <c r="F23" s="77"/>
      <c r="G23" s="77"/>
      <c r="H23" s="77"/>
      <c r="I23" s="77"/>
      <c r="J23" s="79"/>
    </row>
    <row r="24" spans="1:10" x14ac:dyDescent="0.2">
      <c r="A24" s="91"/>
      <c r="B24" s="89" t="s">
        <v>136</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1"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8"/>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98</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116</v>
      </c>
      <c r="B47" s="3" t="str">
        <f>'Title Page'!$B$52</f>
        <v>Connor Vander Zalm, Sr. Market Analyst</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159</v>
      </c>
      <c r="B49" s="227">
        <f>'Title Page'!$B$54</f>
        <v>41738</v>
      </c>
      <c r="C49" s="227"/>
      <c r="D49" s="81"/>
      <c r="E49" s="81"/>
      <c r="F49" s="81"/>
      <c r="G49" s="81"/>
      <c r="H49" s="66"/>
      <c r="I49" s="132" t="s">
        <v>203</v>
      </c>
      <c r="J49" s="148">
        <f>'Title Page'!$J$54</f>
        <v>41821</v>
      </c>
    </row>
    <row r="50" spans="1:10" x14ac:dyDescent="0.2">
      <c r="A50" s="280" t="s">
        <v>4</v>
      </c>
      <c r="B50" s="281"/>
      <c r="C50" s="281"/>
      <c r="D50" s="281"/>
      <c r="E50" s="281"/>
      <c r="F50" s="281"/>
      <c r="G50" s="281"/>
      <c r="H50" s="281"/>
      <c r="I50" s="281"/>
      <c r="J50" s="291"/>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58"/>
  <sheetViews>
    <sheetView showGridLines="0" zoomScale="70" zoomScaleNormal="70" workbookViewId="0">
      <selection activeCell="B49" sqref="B49:C49"/>
    </sheetView>
  </sheetViews>
  <sheetFormatPr defaultRowHeight="12.75" x14ac:dyDescent="0.2"/>
  <cols>
    <col min="1" max="1" width="10.5703125" style="116" customWidth="1"/>
    <col min="2" max="2" width="12.7109375" style="116" customWidth="1"/>
    <col min="3" max="3" width="2" style="116" customWidth="1"/>
    <col min="4" max="14" width="11.7109375" style="116" customWidth="1"/>
    <col min="15" max="16384" width="9.140625" style="116"/>
  </cols>
  <sheetData>
    <row r="1" spans="1:14" x14ac:dyDescent="0.2">
      <c r="A1" s="113"/>
      <c r="B1" s="114"/>
      <c r="C1" s="114"/>
      <c r="D1" s="114"/>
      <c r="E1" s="114"/>
      <c r="F1" s="114"/>
      <c r="G1" s="114"/>
      <c r="H1" s="114"/>
      <c r="I1" s="114"/>
      <c r="J1" s="114"/>
      <c r="K1" s="114"/>
      <c r="L1" s="114"/>
      <c r="M1" s="114"/>
      <c r="N1" s="115"/>
    </row>
    <row r="2" spans="1:14" x14ac:dyDescent="0.2">
      <c r="A2" s="117" t="s">
        <v>0</v>
      </c>
      <c r="B2" s="118">
        <v>4</v>
      </c>
      <c r="C2" s="119"/>
      <c r="D2" s="119"/>
      <c r="E2" s="119"/>
      <c r="F2" s="119"/>
      <c r="G2" s="119"/>
      <c r="J2" s="77"/>
      <c r="K2" s="78"/>
      <c r="L2" s="152"/>
      <c r="M2" s="152"/>
      <c r="N2" s="150" t="s">
        <v>276</v>
      </c>
    </row>
    <row r="3" spans="1:14" x14ac:dyDescent="0.2">
      <c r="A3" s="117"/>
      <c r="B3" s="119"/>
      <c r="C3" s="119"/>
      <c r="D3" s="119"/>
      <c r="E3" s="119"/>
      <c r="F3" s="119"/>
      <c r="G3" s="119"/>
      <c r="H3" s="119"/>
      <c r="I3" s="119"/>
      <c r="J3" s="119"/>
      <c r="K3" s="119"/>
      <c r="L3" s="119"/>
      <c r="M3" s="119"/>
      <c r="N3" s="120"/>
    </row>
    <row r="4" spans="1:14" x14ac:dyDescent="0.2">
      <c r="A4" s="117" t="s">
        <v>1</v>
      </c>
      <c r="B4" s="119"/>
      <c r="C4" s="119"/>
      <c r="D4" s="62" t="str">
        <f>'Title Page'!$B$12</f>
        <v>Rabanco LTD / G-12</v>
      </c>
      <c r="E4" s="119"/>
      <c r="F4" s="119"/>
      <c r="G4" s="119"/>
      <c r="H4" s="119"/>
      <c r="I4" s="119"/>
      <c r="J4" s="119"/>
      <c r="K4" s="119"/>
      <c r="L4" s="119"/>
      <c r="M4" s="119"/>
      <c r="N4" s="120"/>
    </row>
    <row r="5" spans="1:14" x14ac:dyDescent="0.2">
      <c r="A5" s="121" t="s">
        <v>2</v>
      </c>
      <c r="B5" s="112"/>
      <c r="C5" s="112"/>
      <c r="D5" s="66" t="str">
        <f>'Title Page'!$B$15</f>
        <v>Lynnwood Disposal, Republic Services</v>
      </c>
      <c r="E5" s="112"/>
      <c r="F5" s="112"/>
      <c r="G5" s="112"/>
      <c r="H5" s="112"/>
      <c r="I5" s="112"/>
      <c r="J5" s="112"/>
      <c r="K5" s="119"/>
      <c r="L5" s="119"/>
      <c r="M5" s="119"/>
      <c r="N5" s="120"/>
    </row>
    <row r="6" spans="1:14" x14ac:dyDescent="0.2">
      <c r="A6" s="117"/>
      <c r="B6" s="119"/>
      <c r="C6" s="119"/>
      <c r="D6" s="119"/>
      <c r="E6" s="119"/>
      <c r="F6" s="119"/>
      <c r="G6" s="119"/>
      <c r="H6" s="119"/>
      <c r="I6" s="119"/>
      <c r="J6" s="119"/>
      <c r="K6" s="114"/>
      <c r="L6" s="114"/>
      <c r="M6" s="114"/>
      <c r="N6" s="115"/>
    </row>
    <row r="7" spans="1:14" x14ac:dyDescent="0.2">
      <c r="A7" s="292" t="s">
        <v>197</v>
      </c>
      <c r="B7" s="303"/>
      <c r="C7" s="303"/>
      <c r="D7" s="303"/>
      <c r="E7" s="303"/>
      <c r="F7" s="303"/>
      <c r="G7" s="303"/>
      <c r="H7" s="303"/>
      <c r="I7" s="303"/>
      <c r="J7" s="303"/>
      <c r="K7" s="303"/>
      <c r="L7" s="303"/>
      <c r="M7" s="303"/>
      <c r="N7" s="304"/>
    </row>
    <row r="8" spans="1:14" x14ac:dyDescent="0.2">
      <c r="A8" s="305" t="s">
        <v>198</v>
      </c>
      <c r="B8" s="306"/>
      <c r="C8" s="306"/>
      <c r="D8" s="306"/>
      <c r="E8" s="306"/>
      <c r="F8" s="306"/>
      <c r="G8" s="306"/>
      <c r="H8" s="306"/>
      <c r="I8" s="306"/>
      <c r="J8" s="306"/>
      <c r="K8" s="306"/>
      <c r="L8" s="306"/>
      <c r="M8" s="306"/>
      <c r="N8" s="307"/>
    </row>
    <row r="9" spans="1:14" x14ac:dyDescent="0.2">
      <c r="A9" s="305" t="s">
        <v>165</v>
      </c>
      <c r="B9" s="306"/>
      <c r="C9" s="306"/>
      <c r="D9" s="306"/>
      <c r="E9" s="306"/>
      <c r="F9" s="306"/>
      <c r="G9" s="306"/>
      <c r="H9" s="306"/>
      <c r="I9" s="306"/>
      <c r="J9" s="306"/>
      <c r="K9" s="306"/>
      <c r="L9" s="306"/>
      <c r="M9" s="306"/>
      <c r="N9" s="307"/>
    </row>
    <row r="10" spans="1:14" x14ac:dyDescent="0.2">
      <c r="A10" s="117"/>
      <c r="B10" s="119"/>
      <c r="C10" s="119"/>
      <c r="D10" s="119"/>
      <c r="E10" s="119"/>
      <c r="F10" s="119"/>
      <c r="G10" s="119"/>
      <c r="H10" s="119"/>
      <c r="I10" s="119"/>
      <c r="J10" s="119"/>
      <c r="K10" s="119"/>
      <c r="L10" s="119"/>
      <c r="M10" s="119"/>
      <c r="N10" s="120"/>
    </row>
    <row r="11" spans="1:14" x14ac:dyDescent="0.2">
      <c r="A11" s="90" t="s">
        <v>199</v>
      </c>
      <c r="B11" s="3"/>
      <c r="C11" s="119"/>
      <c r="D11" s="119"/>
      <c r="E11" s="119"/>
      <c r="F11" s="119"/>
      <c r="G11" s="119"/>
      <c r="H11" s="119"/>
      <c r="I11" s="119"/>
      <c r="J11" s="119"/>
      <c r="K11" s="119"/>
      <c r="L11" s="119"/>
      <c r="M11" s="119"/>
      <c r="N11" s="120"/>
    </row>
    <row r="12" spans="1:14" x14ac:dyDescent="0.2">
      <c r="A12" s="117"/>
      <c r="B12" s="119"/>
      <c r="C12" s="119"/>
      <c r="D12" s="119"/>
      <c r="E12" s="119"/>
      <c r="F12" s="119"/>
      <c r="G12" s="119"/>
      <c r="H12" s="119"/>
      <c r="I12" s="119"/>
      <c r="J12" s="119"/>
      <c r="K12" s="112"/>
      <c r="L12" s="112"/>
      <c r="M12" s="112"/>
      <c r="N12" s="122"/>
    </row>
    <row r="13" spans="1:14" x14ac:dyDescent="0.2">
      <c r="A13" s="121"/>
      <c r="B13" s="13"/>
      <c r="C13" s="118"/>
      <c r="D13" s="301" t="s">
        <v>121</v>
      </c>
      <c r="E13" s="302"/>
      <c r="F13" s="302"/>
      <c r="G13" s="302"/>
      <c r="H13" s="302"/>
      <c r="I13" s="302"/>
      <c r="J13" s="302"/>
      <c r="K13" s="112"/>
      <c r="L13" s="112"/>
      <c r="M13" s="112"/>
      <c r="N13" s="122"/>
    </row>
    <row r="14" spans="1:14" x14ac:dyDescent="0.2">
      <c r="A14" s="94" t="s">
        <v>122</v>
      </c>
      <c r="B14" s="95"/>
      <c r="C14" s="96"/>
      <c r="D14" s="123" t="s">
        <v>167</v>
      </c>
      <c r="E14" s="123" t="s">
        <v>168</v>
      </c>
      <c r="F14" s="123" t="s">
        <v>169</v>
      </c>
      <c r="G14" s="123" t="s">
        <v>170</v>
      </c>
      <c r="H14" s="123" t="s">
        <v>171</v>
      </c>
      <c r="I14" s="123" t="s">
        <v>172</v>
      </c>
      <c r="J14" s="123" t="s">
        <v>173</v>
      </c>
      <c r="K14" s="123" t="s">
        <v>174</v>
      </c>
      <c r="L14" s="123" t="s">
        <v>175</v>
      </c>
      <c r="M14" s="123" t="s">
        <v>176</v>
      </c>
      <c r="N14" s="123" t="s">
        <v>177</v>
      </c>
    </row>
    <row r="15" spans="1:14" x14ac:dyDescent="0.2">
      <c r="A15" s="99" t="s">
        <v>126</v>
      </c>
      <c r="B15" s="124"/>
      <c r="C15" s="125"/>
      <c r="D15" s="160">
        <f>+'Item 105 Page 2'!D15</f>
        <v>42.4</v>
      </c>
      <c r="E15" s="160">
        <f>+'Item 105 Page 2'!E15</f>
        <v>42.4</v>
      </c>
      <c r="F15" s="160">
        <f>+'Item 105 Page 2'!F15</f>
        <v>44.54</v>
      </c>
      <c r="G15" s="160">
        <f>+'Item 105 Page 2'!G15</f>
        <v>44.54</v>
      </c>
      <c r="H15" s="160">
        <f>+'Item 105 Page 2'!H15</f>
        <v>46.74</v>
      </c>
      <c r="I15" s="160">
        <f>+'Item 105 Page 2'!I15</f>
        <v>48.94</v>
      </c>
      <c r="J15" s="160">
        <f>+'Item 105 Page 2'!J15</f>
        <v>48.94</v>
      </c>
      <c r="K15" s="160">
        <f>+'Item 105 Page 2'!K15</f>
        <v>51.09</v>
      </c>
      <c r="L15" s="160">
        <f>+'Item 105 Page 2'!L15</f>
        <v>51.09</v>
      </c>
      <c r="M15" s="160">
        <f>+'Item 105 Page 2'!M15</f>
        <v>51.09</v>
      </c>
      <c r="N15" s="160">
        <f>+'Item 105 Page 2'!N15</f>
        <v>56.55</v>
      </c>
    </row>
    <row r="16" spans="1:14" x14ac:dyDescent="0.2">
      <c r="A16" s="99" t="s">
        <v>127</v>
      </c>
      <c r="B16" s="124"/>
      <c r="C16" s="125"/>
      <c r="D16" s="153" t="str">
        <f>TEXT('[1]Drop Box Price Out'!$G15,"$ 0.00")&amp;" (A)"</f>
        <v>$ 119.80 (A)</v>
      </c>
      <c r="E16" s="153" t="str">
        <f>TEXT('[1]Drop Box Price Out'!$G21,"$ 0.00")&amp;" (A)"</f>
        <v>$ 119.80 (A)</v>
      </c>
      <c r="F16" s="153" t="str">
        <f>TEXT('[1]Drop Box Price Out'!$G27,"$ 0.00")&amp;" (A)"</f>
        <v>$ 119.80 (A)</v>
      </c>
      <c r="G16" s="153" t="str">
        <f>TEXT('[1]Drop Box Price Out'!$G33,"$ 0.00")&amp;" (A)"</f>
        <v>$ 119.80 (A)</v>
      </c>
      <c r="H16" s="153" t="str">
        <f>TEXT('[1]Drop Box Price Out'!$G39,"$ 0.00")&amp;" (A)"</f>
        <v>$ 119.80 (A)</v>
      </c>
      <c r="I16" s="153" t="str">
        <f>TEXT('[1]Drop Box Price Out'!$G45,"$ 0.00")&amp;" (A)"</f>
        <v>$ 119.80 (A)</v>
      </c>
      <c r="J16" s="153" t="str">
        <f>TEXT('[1]Drop Box Price Out'!$G51,"$ 0.00")&amp;" (A)"</f>
        <v>$ 119.80 (A)</v>
      </c>
      <c r="K16" s="153" t="str">
        <f>TEXT('[1]Drop Box Price Out'!$G57,"$ 0.00")&amp;" (A)"</f>
        <v>$ 119.80 (A)</v>
      </c>
      <c r="L16" s="153" t="str">
        <f>TEXT('[1]Drop Box Price Out'!$G63,"$ 0.00")&amp;" (A)"</f>
        <v>$ 119.80 (A)</v>
      </c>
      <c r="M16" s="153" t="str">
        <f>TEXT('[1]Drop Box Price Out'!$G69,"$ 0.00")&amp;" (A)"</f>
        <v>$ 119.80 (A)</v>
      </c>
      <c r="N16" s="153" t="str">
        <f>TEXT('[1]Drop Box Price Out'!$G75,"$ 0.00")&amp;" (A)"</f>
        <v>$ 119.80 (A)</v>
      </c>
    </row>
    <row r="17" spans="1:14" x14ac:dyDescent="0.2">
      <c r="A17" s="99" t="s">
        <v>128</v>
      </c>
      <c r="B17" s="124"/>
      <c r="C17" s="125"/>
      <c r="D17" s="160" t="str">
        <f>+D16</f>
        <v>$ 119.80 (A)</v>
      </c>
      <c r="E17" s="160" t="str">
        <f t="shared" ref="E17:N17" si="0">+E16</f>
        <v>$ 119.80 (A)</v>
      </c>
      <c r="F17" s="160" t="str">
        <f t="shared" si="0"/>
        <v>$ 119.80 (A)</v>
      </c>
      <c r="G17" s="160" t="str">
        <f t="shared" si="0"/>
        <v>$ 119.80 (A)</v>
      </c>
      <c r="H17" s="160" t="str">
        <f t="shared" si="0"/>
        <v>$ 119.80 (A)</v>
      </c>
      <c r="I17" s="160" t="str">
        <f t="shared" si="0"/>
        <v>$ 119.80 (A)</v>
      </c>
      <c r="J17" s="160" t="str">
        <f t="shared" si="0"/>
        <v>$ 119.80 (A)</v>
      </c>
      <c r="K17" s="160" t="str">
        <f t="shared" si="0"/>
        <v>$ 119.80 (A)</v>
      </c>
      <c r="L17" s="160" t="str">
        <f t="shared" si="0"/>
        <v>$ 119.80 (A)</v>
      </c>
      <c r="M17" s="160" t="str">
        <f t="shared" si="0"/>
        <v>$ 119.80 (A)</v>
      </c>
      <c r="N17" s="160" t="str">
        <f t="shared" si="0"/>
        <v>$ 119.80 (A)</v>
      </c>
    </row>
    <row r="18" spans="1:14" x14ac:dyDescent="0.2">
      <c r="A18" s="99" t="s">
        <v>129</v>
      </c>
      <c r="B18" s="100"/>
      <c r="C18" s="101"/>
      <c r="D18" s="126"/>
      <c r="E18" s="126"/>
      <c r="F18" s="126"/>
      <c r="G18" s="126"/>
      <c r="H18" s="126"/>
      <c r="I18" s="126"/>
      <c r="J18" s="126"/>
      <c r="K18" s="126"/>
      <c r="L18" s="126"/>
      <c r="M18" s="126"/>
      <c r="N18" s="126"/>
    </row>
    <row r="19" spans="1:14" x14ac:dyDescent="0.2">
      <c r="A19" s="102" t="s">
        <v>130</v>
      </c>
      <c r="B19" s="124"/>
      <c r="C19" s="125"/>
      <c r="D19" s="128"/>
      <c r="E19" s="128"/>
      <c r="F19" s="128"/>
      <c r="G19" s="128"/>
      <c r="H19" s="128"/>
      <c r="I19" s="128"/>
      <c r="J19" s="129"/>
      <c r="K19" s="129"/>
      <c r="L19" s="129"/>
      <c r="M19" s="129"/>
      <c r="N19" s="129"/>
    </row>
    <row r="20" spans="1:14" x14ac:dyDescent="0.2">
      <c r="A20" s="99" t="s">
        <v>66</v>
      </c>
      <c r="B20" s="124"/>
      <c r="C20" s="125"/>
      <c r="D20" s="160">
        <f>+'Item 105 Page 2'!D20</f>
        <v>76.11</v>
      </c>
      <c r="E20" s="160">
        <f>+'Item 105 Page 2'!E20</f>
        <v>76.11</v>
      </c>
      <c r="F20" s="160">
        <f>+'Item 105 Page 2'!F20</f>
        <v>76.11</v>
      </c>
      <c r="G20" s="160">
        <f>+'Item 105 Page 2'!G20</f>
        <v>76.11</v>
      </c>
      <c r="H20" s="160">
        <f>+'Item 105 Page 2'!H20</f>
        <v>76.11</v>
      </c>
      <c r="I20" s="160">
        <f>+'Item 105 Page 2'!I20</f>
        <v>76.11</v>
      </c>
      <c r="J20" s="160">
        <f>+'Item 105 Page 2'!J20</f>
        <v>76.11</v>
      </c>
      <c r="K20" s="160">
        <f>+'Item 105 Page 2'!K20</f>
        <v>76.11</v>
      </c>
      <c r="L20" s="160">
        <f>+'Item 105 Page 2'!L20</f>
        <v>133.33000000000001</v>
      </c>
      <c r="M20" s="160">
        <f>+'Item 105 Page 2'!M20</f>
        <v>133.33000000000001</v>
      </c>
      <c r="N20" s="160">
        <f>+'Item 105 Page 2'!N20</f>
        <v>133.33000000000001</v>
      </c>
    </row>
    <row r="21" spans="1:14" x14ac:dyDescent="0.2">
      <c r="A21" s="99" t="s">
        <v>67</v>
      </c>
      <c r="B21" s="124"/>
      <c r="C21" s="125"/>
      <c r="D21" s="153" t="str">
        <f>TEXT('[1]Drop Box Price Out'!$G16,"$ 0.00")&amp;" (A)"</f>
        <v>$ 130.50 (A)</v>
      </c>
      <c r="E21" s="153" t="str">
        <f>TEXT('[1]Drop Box Price Out'!$G22,"$ 0.00")&amp;" (A)"</f>
        <v>$ 130.50 (A)</v>
      </c>
      <c r="F21" s="153" t="str">
        <f>TEXT('[1]Drop Box Price Out'!$G28,"$ 0.00")&amp;" (A)"</f>
        <v>$ 130.50 (A)</v>
      </c>
      <c r="G21" s="153" t="str">
        <f>TEXT('[1]Drop Box Price Out'!$G34,"$ 0.00")&amp;" (A)"</f>
        <v>$ 130.50 (A)</v>
      </c>
      <c r="H21" s="153" t="str">
        <f>TEXT('[1]Drop Box Price Out'!$G40,"$ 0.00")&amp;" (A)"</f>
        <v>$ 130.50 (A)</v>
      </c>
      <c r="I21" s="153" t="str">
        <f>TEXT('[1]Drop Box Price Out'!$G46,"$ 0.00")&amp;" (A)"</f>
        <v>$ 130.50 (A)</v>
      </c>
      <c r="J21" s="153" t="str">
        <f>TEXT('[1]Drop Box Price Out'!$G52,"$ 0.00")&amp;" (A)"</f>
        <v>$ 130.50 (A)</v>
      </c>
      <c r="K21" s="153" t="str">
        <f>TEXT('[1]Drop Box Price Out'!$G58,"$ 0.00")&amp;" (A)"</f>
        <v>$ 130.50 (A)</v>
      </c>
      <c r="L21" s="153" t="str">
        <f>TEXT('[1]Drop Box Price Out'!$G64,"$ 0.00")&amp;" (A)"</f>
        <v>$ 130.50 (A)</v>
      </c>
      <c r="M21" s="153" t="str">
        <f>TEXT('[1]Drop Box Price Out'!$G70,"$ 0.00")&amp;" (A)"</f>
        <v>$ 130.50 (A)</v>
      </c>
      <c r="N21" s="153" t="str">
        <f>TEXT('[1]Drop Box Price Out'!$G76,"$ 0.00")&amp;" (A)"</f>
        <v>$ 130.50 (A)</v>
      </c>
    </row>
    <row r="22" spans="1:14" x14ac:dyDescent="0.2">
      <c r="A22" s="99" t="s">
        <v>131</v>
      </c>
      <c r="B22" s="124"/>
      <c r="C22" s="125"/>
      <c r="D22" s="160">
        <f>+'Item 105 Page 2'!D22</f>
        <v>4.34</v>
      </c>
      <c r="E22" s="160">
        <f>+'Item 105 Page 2'!E22</f>
        <v>4.34</v>
      </c>
      <c r="F22" s="160">
        <f>+'Item 105 Page 2'!F22</f>
        <v>4.34</v>
      </c>
      <c r="G22" s="160">
        <f>+'Item 105 Page 2'!G22</f>
        <v>4.34</v>
      </c>
      <c r="H22" s="160">
        <f>+'Item 105 Page 2'!H22</f>
        <v>4.34</v>
      </c>
      <c r="I22" s="160">
        <f>+'Item 105 Page 2'!I22</f>
        <v>4.34</v>
      </c>
      <c r="J22" s="160">
        <f>+'Item 105 Page 2'!J22</f>
        <v>4.34</v>
      </c>
      <c r="K22" s="160">
        <f>+'Item 105 Page 2'!K22</f>
        <v>4.34</v>
      </c>
      <c r="L22" s="160">
        <f>+'Item 105 Page 2'!L22</f>
        <v>4.34</v>
      </c>
      <c r="M22" s="160">
        <f>+'Item 105 Page 2'!M22</f>
        <v>4.34</v>
      </c>
      <c r="N22" s="160">
        <f>+'Item 105 Page 2'!N22</f>
        <v>4.34</v>
      </c>
    </row>
    <row r="23" spans="1:14" x14ac:dyDescent="0.2">
      <c r="A23" s="99" t="s">
        <v>69</v>
      </c>
      <c r="B23" s="124"/>
      <c r="C23" s="125"/>
      <c r="D23" s="126" t="s">
        <v>150</v>
      </c>
      <c r="E23" s="126" t="s">
        <v>150</v>
      </c>
      <c r="F23" s="126" t="s">
        <v>150</v>
      </c>
      <c r="G23" s="126" t="s">
        <v>150</v>
      </c>
      <c r="H23" s="126" t="s">
        <v>150</v>
      </c>
      <c r="I23" s="126" t="s">
        <v>150</v>
      </c>
      <c r="J23" s="126" t="s">
        <v>150</v>
      </c>
      <c r="K23" s="126" t="s">
        <v>150</v>
      </c>
      <c r="L23" s="126" t="s">
        <v>150</v>
      </c>
      <c r="M23" s="126" t="s">
        <v>150</v>
      </c>
      <c r="N23" s="126" t="s">
        <v>150</v>
      </c>
    </row>
    <row r="24" spans="1:14" x14ac:dyDescent="0.2">
      <c r="A24" s="113"/>
      <c r="B24" s="114"/>
      <c r="C24" s="114"/>
      <c r="D24" s="114"/>
      <c r="E24" s="114"/>
      <c r="F24" s="114"/>
      <c r="G24" s="114"/>
      <c r="H24" s="114"/>
      <c r="I24" s="114"/>
      <c r="J24" s="114"/>
      <c r="K24" s="114"/>
      <c r="L24" s="114"/>
      <c r="M24" s="114"/>
      <c r="N24" s="115"/>
    </row>
    <row r="25" spans="1:14" x14ac:dyDescent="0.2">
      <c r="A25" s="117"/>
      <c r="B25" s="119"/>
      <c r="C25" s="119"/>
      <c r="D25" s="119"/>
      <c r="E25" s="119"/>
      <c r="F25" s="119"/>
      <c r="G25" s="119"/>
      <c r="H25" s="119"/>
      <c r="I25" s="119"/>
      <c r="J25" s="119"/>
      <c r="K25" s="119"/>
      <c r="L25" s="119"/>
      <c r="M25" s="119"/>
      <c r="N25" s="120"/>
    </row>
    <row r="26" spans="1:14" x14ac:dyDescent="0.2">
      <c r="A26" s="92" t="s">
        <v>132</v>
      </c>
      <c r="B26" s="299" t="s">
        <v>178</v>
      </c>
      <c r="C26" s="299"/>
      <c r="D26" s="299"/>
      <c r="E26" s="299"/>
      <c r="F26" s="299"/>
      <c r="G26" s="299"/>
      <c r="H26" s="299"/>
      <c r="I26" s="299"/>
      <c r="J26" s="299"/>
      <c r="K26" s="299"/>
      <c r="L26" s="299"/>
      <c r="M26" s="299"/>
      <c r="N26" s="300"/>
    </row>
    <row r="27" spans="1:14" x14ac:dyDescent="0.2">
      <c r="A27" s="106" t="s">
        <v>179</v>
      </c>
      <c r="B27" s="299" t="s">
        <v>180</v>
      </c>
      <c r="C27" s="299"/>
      <c r="D27" s="299"/>
      <c r="E27" s="299"/>
      <c r="F27" s="299"/>
      <c r="G27" s="299"/>
      <c r="H27" s="299"/>
      <c r="I27" s="299"/>
      <c r="J27" s="299"/>
      <c r="K27" s="299"/>
      <c r="L27" s="299"/>
      <c r="M27" s="299"/>
      <c r="N27" s="300"/>
    </row>
    <row r="28" spans="1:14" x14ac:dyDescent="0.2">
      <c r="A28" s="92"/>
      <c r="B28" s="308" t="str">
        <f>+'Item 105 Page 3 '!B23:N23</f>
        <v>to the disposal site.  Excess miles will be charged for at $1.53 per mile or fraction of a</v>
      </c>
      <c r="C28" s="308"/>
      <c r="D28" s="308"/>
      <c r="E28" s="308"/>
      <c r="F28" s="308"/>
      <c r="G28" s="308"/>
      <c r="H28" s="308"/>
      <c r="I28" s="308"/>
      <c r="J28" s="308"/>
      <c r="K28" s="308"/>
      <c r="L28" s="308"/>
      <c r="M28" s="308"/>
      <c r="N28" s="309"/>
    </row>
    <row r="29" spans="1:14" x14ac:dyDescent="0.2">
      <c r="A29" s="92"/>
      <c r="B29" s="299" t="s">
        <v>181</v>
      </c>
      <c r="C29" s="299"/>
      <c r="D29" s="299"/>
      <c r="E29" s="299"/>
      <c r="F29" s="299"/>
      <c r="G29" s="299"/>
      <c r="H29" s="299"/>
      <c r="I29" s="299"/>
      <c r="J29" s="299"/>
      <c r="K29" s="299"/>
      <c r="L29" s="299"/>
      <c r="M29" s="299"/>
      <c r="N29" s="300"/>
    </row>
    <row r="30" spans="1:14" x14ac:dyDescent="0.2">
      <c r="A30" s="92" t="s">
        <v>72</v>
      </c>
      <c r="B30" s="299" t="s">
        <v>182</v>
      </c>
      <c r="C30" s="299"/>
      <c r="D30" s="299"/>
      <c r="E30" s="299"/>
      <c r="F30" s="299"/>
      <c r="G30" s="299"/>
      <c r="H30" s="299"/>
      <c r="I30" s="299"/>
      <c r="J30" s="299"/>
      <c r="K30" s="299"/>
      <c r="L30" s="299"/>
      <c r="M30" s="299"/>
      <c r="N30" s="300"/>
    </row>
    <row r="31" spans="1:14" x14ac:dyDescent="0.2">
      <c r="A31" s="92" t="s">
        <v>3</v>
      </c>
      <c r="B31" s="299" t="s">
        <v>183</v>
      </c>
      <c r="C31" s="299"/>
      <c r="D31" s="299"/>
      <c r="E31" s="299"/>
      <c r="F31" s="299"/>
      <c r="G31" s="299"/>
      <c r="H31" s="299"/>
      <c r="I31" s="299"/>
      <c r="J31" s="299"/>
      <c r="K31" s="299"/>
      <c r="L31" s="299"/>
      <c r="M31" s="299"/>
      <c r="N31" s="300"/>
    </row>
    <row r="32" spans="1:14" x14ac:dyDescent="0.2">
      <c r="A32" s="92"/>
      <c r="B32" s="299" t="s">
        <v>184</v>
      </c>
      <c r="C32" s="299"/>
      <c r="D32" s="299"/>
      <c r="E32" s="299"/>
      <c r="F32" s="299"/>
      <c r="G32" s="299"/>
      <c r="H32" s="299"/>
      <c r="I32" s="299"/>
      <c r="J32" s="299"/>
      <c r="K32" s="299"/>
      <c r="L32" s="299"/>
      <c r="M32" s="299"/>
      <c r="N32" s="300"/>
    </row>
    <row r="33" spans="1:14" x14ac:dyDescent="0.2">
      <c r="A33" s="108"/>
      <c r="B33" s="299" t="s">
        <v>185</v>
      </c>
      <c r="C33" s="299"/>
      <c r="D33" s="299"/>
      <c r="E33" s="299"/>
      <c r="F33" s="299"/>
      <c r="G33" s="299"/>
      <c r="H33" s="299"/>
      <c r="I33" s="299"/>
      <c r="J33" s="299"/>
      <c r="K33" s="299"/>
      <c r="L33" s="299"/>
      <c r="M33" s="299"/>
      <c r="N33" s="300"/>
    </row>
    <row r="34" spans="1:14" x14ac:dyDescent="0.2">
      <c r="A34" s="92"/>
      <c r="B34" s="299" t="s">
        <v>186</v>
      </c>
      <c r="C34" s="299"/>
      <c r="D34" s="299"/>
      <c r="E34" s="299"/>
      <c r="F34" s="299"/>
      <c r="G34" s="299"/>
      <c r="H34" s="299"/>
      <c r="I34" s="299"/>
      <c r="J34" s="299"/>
      <c r="K34" s="299"/>
      <c r="L34" s="299"/>
      <c r="M34" s="299"/>
      <c r="N34" s="300"/>
    </row>
    <row r="35" spans="1:14" x14ac:dyDescent="0.2">
      <c r="A35" s="92" t="s">
        <v>3</v>
      </c>
      <c r="B35" s="299" t="s">
        <v>187</v>
      </c>
      <c r="C35" s="299"/>
      <c r="D35" s="299"/>
      <c r="E35" s="299"/>
      <c r="F35" s="299"/>
      <c r="G35" s="299"/>
      <c r="H35" s="299"/>
      <c r="I35" s="299"/>
      <c r="J35" s="299"/>
      <c r="K35" s="299"/>
      <c r="L35" s="299"/>
      <c r="M35" s="299"/>
      <c r="N35" s="300"/>
    </row>
    <row r="36" spans="1:14" x14ac:dyDescent="0.2">
      <c r="A36" s="92"/>
      <c r="B36" s="299" t="s">
        <v>188</v>
      </c>
      <c r="C36" s="299"/>
      <c r="D36" s="299"/>
      <c r="E36" s="299"/>
      <c r="F36" s="299"/>
      <c r="G36" s="299"/>
      <c r="H36" s="299"/>
      <c r="I36" s="299"/>
      <c r="J36" s="299"/>
      <c r="K36" s="299"/>
      <c r="L36" s="299"/>
      <c r="M36" s="299"/>
      <c r="N36" s="300"/>
    </row>
    <row r="37" spans="1:14" x14ac:dyDescent="0.2">
      <c r="A37" s="92"/>
      <c r="B37" s="299" t="s">
        <v>189</v>
      </c>
      <c r="C37" s="299"/>
      <c r="D37" s="299"/>
      <c r="E37" s="299"/>
      <c r="F37" s="299"/>
      <c r="G37" s="299"/>
      <c r="H37" s="299"/>
      <c r="I37" s="299"/>
      <c r="J37" s="299"/>
      <c r="K37" s="299"/>
      <c r="L37" s="299"/>
      <c r="M37" s="299"/>
      <c r="N37" s="300"/>
    </row>
    <row r="38" spans="1:14" x14ac:dyDescent="0.2">
      <c r="A38" s="92"/>
      <c r="B38" s="299"/>
      <c r="C38" s="299"/>
      <c r="D38" s="299"/>
      <c r="E38" s="299"/>
      <c r="F38" s="299"/>
      <c r="G38" s="299"/>
      <c r="H38" s="299"/>
      <c r="I38" s="299"/>
      <c r="J38" s="299"/>
      <c r="K38" s="299"/>
      <c r="L38" s="299"/>
      <c r="M38" s="299"/>
      <c r="N38" s="300"/>
    </row>
    <row r="39" spans="1:14" x14ac:dyDescent="0.2">
      <c r="A39" s="92"/>
      <c r="B39" s="299"/>
      <c r="C39" s="299"/>
      <c r="D39" s="299"/>
      <c r="E39" s="299"/>
      <c r="F39" s="299"/>
      <c r="G39" s="299"/>
      <c r="H39" s="299"/>
      <c r="I39" s="299"/>
      <c r="J39" s="299"/>
      <c r="K39" s="299"/>
      <c r="L39" s="299"/>
      <c r="M39" s="299"/>
      <c r="N39" s="300"/>
    </row>
    <row r="40" spans="1:14" x14ac:dyDescent="0.2">
      <c r="A40" s="117"/>
      <c r="B40" s="111"/>
      <c r="C40" s="119"/>
      <c r="D40" s="119"/>
      <c r="E40" s="119"/>
      <c r="F40" s="119"/>
      <c r="G40" s="119"/>
      <c r="H40" s="119"/>
      <c r="I40" s="119"/>
      <c r="J40" s="119"/>
      <c r="K40" s="119"/>
      <c r="L40" s="119"/>
      <c r="M40" s="119"/>
      <c r="N40" s="120"/>
    </row>
    <row r="41" spans="1:14" x14ac:dyDescent="0.2">
      <c r="A41" s="92" t="s">
        <v>98</v>
      </c>
      <c r="B41" s="111"/>
      <c r="C41" s="119"/>
      <c r="D41" s="119"/>
      <c r="E41" s="119"/>
      <c r="F41" s="119"/>
      <c r="G41" s="119"/>
      <c r="H41" s="119"/>
      <c r="I41" s="119"/>
      <c r="J41" s="119"/>
      <c r="K41" s="119"/>
      <c r="L41" s="119"/>
      <c r="M41" s="119"/>
      <c r="N41" s="120"/>
    </row>
    <row r="42" spans="1:14" x14ac:dyDescent="0.2">
      <c r="A42" s="92"/>
      <c r="B42" s="111"/>
      <c r="C42" s="119"/>
      <c r="D42" s="119"/>
      <c r="E42" s="119"/>
      <c r="F42" s="119"/>
      <c r="G42" s="119"/>
      <c r="H42" s="119"/>
      <c r="I42" s="119"/>
      <c r="J42" s="119"/>
      <c r="K42" s="119"/>
      <c r="L42" s="119"/>
      <c r="M42" s="119"/>
      <c r="N42" s="120"/>
    </row>
    <row r="43" spans="1:14" x14ac:dyDescent="0.2">
      <c r="A43" s="92"/>
      <c r="B43" s="111"/>
      <c r="C43" s="119"/>
      <c r="D43" s="83"/>
      <c r="E43" s="83"/>
      <c r="F43" s="83"/>
      <c r="G43" s="83"/>
      <c r="H43" s="119"/>
      <c r="I43" s="119"/>
      <c r="J43" s="119"/>
      <c r="K43" s="119"/>
      <c r="L43" s="119"/>
      <c r="M43" s="119"/>
      <c r="N43" s="120"/>
    </row>
    <row r="44" spans="1:14" x14ac:dyDescent="0.2">
      <c r="A44" s="92"/>
      <c r="B44" s="111"/>
      <c r="C44" s="119"/>
      <c r="D44" s="119"/>
      <c r="E44" s="119"/>
      <c r="F44" s="119"/>
      <c r="G44" s="119"/>
      <c r="H44" s="119"/>
      <c r="I44" s="119"/>
      <c r="J44" s="119"/>
      <c r="K44" s="119"/>
      <c r="L44" s="119"/>
      <c r="M44" s="119"/>
      <c r="N44" s="120"/>
    </row>
    <row r="45" spans="1:14" x14ac:dyDescent="0.2">
      <c r="A45" s="117"/>
      <c r="B45" s="119"/>
      <c r="C45" s="119"/>
      <c r="D45" s="119"/>
      <c r="E45" s="119"/>
      <c r="F45" s="119"/>
      <c r="G45" s="119"/>
      <c r="H45" s="119"/>
      <c r="I45" s="119"/>
      <c r="J45" s="119"/>
      <c r="K45" s="119"/>
      <c r="L45" s="119"/>
      <c r="M45" s="119"/>
      <c r="N45" s="120"/>
    </row>
    <row r="46" spans="1:14" x14ac:dyDescent="0.2">
      <c r="A46" s="117"/>
      <c r="B46" s="119"/>
      <c r="C46" s="119"/>
      <c r="D46" s="119"/>
      <c r="E46" s="119"/>
      <c r="F46" s="119"/>
      <c r="G46" s="119"/>
      <c r="H46" s="119"/>
      <c r="I46" s="119"/>
      <c r="J46" s="119"/>
      <c r="K46" s="119"/>
      <c r="L46" s="119"/>
      <c r="M46" s="119"/>
      <c r="N46" s="120"/>
    </row>
    <row r="47" spans="1:14" x14ac:dyDescent="0.2">
      <c r="A47" s="117"/>
      <c r="B47" s="119"/>
      <c r="C47" s="119"/>
      <c r="D47" s="119"/>
      <c r="E47" s="119"/>
      <c r="F47" s="119"/>
      <c r="G47" s="119"/>
      <c r="H47" s="119"/>
      <c r="I47" s="119"/>
      <c r="J47" s="119"/>
      <c r="K47" s="119"/>
      <c r="L47" s="119"/>
      <c r="M47" s="119"/>
      <c r="N47" s="120"/>
    </row>
    <row r="48" spans="1:14" x14ac:dyDescent="0.2">
      <c r="A48" s="117"/>
      <c r="B48" s="119"/>
      <c r="C48" s="119"/>
      <c r="D48" s="119"/>
      <c r="E48" s="119"/>
      <c r="F48" s="119"/>
      <c r="G48" s="119"/>
      <c r="H48" s="119"/>
      <c r="I48" s="119"/>
      <c r="J48" s="119"/>
      <c r="K48" s="119"/>
      <c r="L48" s="119"/>
      <c r="M48" s="119"/>
      <c r="N48" s="120"/>
    </row>
    <row r="49" spans="1:14" x14ac:dyDescent="0.2">
      <c r="A49" s="117"/>
      <c r="B49" s="119"/>
      <c r="C49" s="119"/>
      <c r="D49" s="119"/>
      <c r="E49" s="119"/>
      <c r="F49" s="119"/>
      <c r="G49" s="119"/>
      <c r="H49" s="119"/>
      <c r="I49" s="119"/>
      <c r="J49" s="119"/>
      <c r="K49" s="119"/>
      <c r="L49" s="119"/>
      <c r="M49" s="119"/>
      <c r="N49" s="120"/>
    </row>
    <row r="50" spans="1:14" x14ac:dyDescent="0.2">
      <c r="A50" s="117"/>
      <c r="B50" s="119"/>
      <c r="C50" s="119"/>
      <c r="D50" s="119"/>
      <c r="E50" s="119"/>
      <c r="F50" s="119"/>
      <c r="G50" s="119"/>
      <c r="H50" s="119"/>
      <c r="I50" s="119"/>
      <c r="J50" s="119"/>
      <c r="K50" s="119"/>
      <c r="L50" s="119"/>
      <c r="M50" s="119"/>
      <c r="N50" s="120"/>
    </row>
    <row r="51" spans="1:14" x14ac:dyDescent="0.2">
      <c r="A51" s="121"/>
      <c r="B51" s="112"/>
      <c r="C51" s="112"/>
      <c r="D51" s="112"/>
      <c r="E51" s="112"/>
      <c r="F51" s="112"/>
      <c r="G51" s="112"/>
      <c r="H51" s="112"/>
      <c r="I51" s="112"/>
      <c r="J51" s="112"/>
      <c r="K51" s="112"/>
      <c r="L51" s="112"/>
      <c r="M51" s="112"/>
      <c r="N51" s="122"/>
    </row>
    <row r="52" spans="1:14" x14ac:dyDescent="0.2">
      <c r="A52" s="5" t="s">
        <v>116</v>
      </c>
      <c r="B52" s="3" t="str">
        <f>'Title Page'!$B$52</f>
        <v>Connor Vander Zalm, Sr. Market Analyst</v>
      </c>
      <c r="C52" s="119"/>
      <c r="D52" s="119"/>
      <c r="E52" s="119"/>
      <c r="F52" s="119"/>
      <c r="G52" s="119"/>
      <c r="H52" s="119"/>
      <c r="I52" s="119"/>
      <c r="J52" s="119"/>
      <c r="K52" s="119"/>
      <c r="L52" s="119"/>
      <c r="M52" s="119"/>
      <c r="N52" s="120"/>
    </row>
    <row r="53" spans="1:14" x14ac:dyDescent="0.2">
      <c r="A53" s="5"/>
      <c r="B53" s="3"/>
      <c r="C53" s="119"/>
      <c r="D53" s="119"/>
      <c r="E53" s="119"/>
      <c r="F53" s="119"/>
      <c r="G53" s="119"/>
      <c r="H53" s="119"/>
      <c r="I53" s="119"/>
      <c r="J53" s="119"/>
      <c r="K53" s="119"/>
      <c r="L53" s="119"/>
      <c r="M53" s="119"/>
      <c r="N53" s="120"/>
    </row>
    <row r="54" spans="1:14" x14ac:dyDescent="0.2">
      <c r="A54" s="6" t="s">
        <v>159</v>
      </c>
      <c r="B54" s="227">
        <f>'Title Page'!$B$54</f>
        <v>41738</v>
      </c>
      <c r="C54" s="227"/>
      <c r="D54" s="112"/>
      <c r="E54" s="112"/>
      <c r="F54" s="112"/>
      <c r="G54" s="112"/>
      <c r="H54" s="112"/>
      <c r="I54" s="112"/>
      <c r="J54" s="112"/>
      <c r="K54" s="112"/>
      <c r="L54" s="66"/>
      <c r="M54" s="132" t="s">
        <v>203</v>
      </c>
      <c r="N54" s="148">
        <f>'Title Page'!$J$54</f>
        <v>41821</v>
      </c>
    </row>
    <row r="55" spans="1:14" x14ac:dyDescent="0.2">
      <c r="A55" s="280" t="s">
        <v>4</v>
      </c>
      <c r="B55" s="281"/>
      <c r="C55" s="281"/>
      <c r="D55" s="281"/>
      <c r="E55" s="281"/>
      <c r="F55" s="281"/>
      <c r="G55" s="281"/>
      <c r="H55" s="281"/>
      <c r="I55" s="281"/>
      <c r="J55" s="281"/>
      <c r="K55" s="119"/>
      <c r="L55" s="119"/>
      <c r="M55" s="119"/>
      <c r="N55" s="120"/>
    </row>
    <row r="56" spans="1:14" x14ac:dyDescent="0.2">
      <c r="A56" s="117"/>
      <c r="B56" s="119"/>
      <c r="C56" s="119"/>
      <c r="D56" s="119"/>
      <c r="E56" s="119"/>
      <c r="F56" s="119"/>
      <c r="G56" s="119"/>
      <c r="H56" s="119"/>
      <c r="I56" s="119"/>
      <c r="J56" s="119"/>
      <c r="K56" s="119"/>
      <c r="L56" s="119"/>
      <c r="M56" s="119"/>
      <c r="N56" s="120"/>
    </row>
    <row r="57" spans="1:14" x14ac:dyDescent="0.2">
      <c r="A57" s="117" t="s">
        <v>5</v>
      </c>
      <c r="B57" s="119"/>
      <c r="C57" s="119"/>
      <c r="D57" s="119"/>
      <c r="E57" s="119"/>
      <c r="F57" s="119"/>
      <c r="G57" s="119"/>
      <c r="H57" s="119"/>
      <c r="I57" s="119"/>
      <c r="J57" s="119"/>
      <c r="K57" s="119"/>
      <c r="L57" s="119"/>
      <c r="M57" s="119"/>
      <c r="N57" s="120"/>
    </row>
    <row r="58" spans="1:14" x14ac:dyDescent="0.2">
      <c r="A58" s="121"/>
      <c r="B58" s="112"/>
      <c r="C58" s="112"/>
      <c r="D58" s="112"/>
      <c r="E58" s="112"/>
      <c r="F58" s="112"/>
      <c r="G58" s="112"/>
      <c r="H58" s="112"/>
      <c r="I58" s="112"/>
      <c r="J58" s="112"/>
      <c r="K58" s="112"/>
      <c r="L58" s="112"/>
      <c r="M58" s="112"/>
      <c r="N58" s="122"/>
    </row>
  </sheetData>
  <mergeCells count="20">
    <mergeCell ref="B27:N27"/>
    <mergeCell ref="B28:N28"/>
    <mergeCell ref="B29:N29"/>
    <mergeCell ref="B30:N30"/>
    <mergeCell ref="B37:N37"/>
    <mergeCell ref="B31:N31"/>
    <mergeCell ref="B32:N32"/>
    <mergeCell ref="B33:N33"/>
    <mergeCell ref="D13:J13"/>
    <mergeCell ref="A7:N7"/>
    <mergeCell ref="A8:N8"/>
    <mergeCell ref="A9:N9"/>
    <mergeCell ref="B26:N26"/>
    <mergeCell ref="B34:N34"/>
    <mergeCell ref="B35:N35"/>
    <mergeCell ref="B36:N36"/>
    <mergeCell ref="B54:C54"/>
    <mergeCell ref="A55:J55"/>
    <mergeCell ref="B38:N38"/>
    <mergeCell ref="B39:N39"/>
  </mergeCells>
  <phoneticPr fontId="0" type="noConversion"/>
  <printOptions horizontalCentered="1" verticalCentered="1"/>
  <pageMargins left="0.5" right="0.5" top="0.5" bottom="0.5" header="0.5" footer="0.5"/>
  <pageSetup scale="6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3"/>
  <sheetViews>
    <sheetView showGridLines="0" zoomScale="70" zoomScaleNormal="70" workbookViewId="0">
      <selection activeCell="B49" sqref="B49:C49"/>
    </sheetView>
  </sheetViews>
  <sheetFormatPr defaultRowHeight="12.75" x14ac:dyDescent="0.2"/>
  <cols>
    <col min="1" max="1" width="10.42578125" customWidth="1"/>
    <col min="2" max="2" width="18.42578125" customWidth="1"/>
    <col min="3" max="3" width="1.710937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J2" s="77"/>
      <c r="K2" s="78"/>
      <c r="L2" s="152"/>
      <c r="M2" s="152"/>
      <c r="N2" s="150" t="s">
        <v>277</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284" t="s">
        <v>200</v>
      </c>
      <c r="B7" s="279"/>
      <c r="C7" s="279"/>
      <c r="D7" s="279"/>
      <c r="E7" s="279"/>
      <c r="F7" s="279"/>
      <c r="G7" s="279"/>
      <c r="H7" s="279"/>
      <c r="I7" s="279"/>
      <c r="J7" s="279"/>
      <c r="K7" s="279"/>
      <c r="L7" s="279"/>
      <c r="M7" s="279"/>
      <c r="N7" s="295"/>
    </row>
    <row r="8" spans="1:14" x14ac:dyDescent="0.2">
      <c r="A8" s="284" t="s">
        <v>152</v>
      </c>
      <c r="B8" s="279"/>
      <c r="C8" s="279"/>
      <c r="D8" s="279"/>
      <c r="E8" s="279"/>
      <c r="F8" s="279"/>
      <c r="G8" s="279"/>
      <c r="H8" s="279"/>
      <c r="I8" s="279"/>
      <c r="J8" s="279"/>
      <c r="K8" s="279"/>
      <c r="L8" s="279"/>
      <c r="M8" s="279"/>
      <c r="N8" s="295"/>
    </row>
    <row r="9" spans="1:14" x14ac:dyDescent="0.2">
      <c r="A9" s="284" t="s">
        <v>165</v>
      </c>
      <c r="B9" s="279"/>
      <c r="C9" s="279"/>
      <c r="D9" s="279"/>
      <c r="E9" s="279"/>
      <c r="F9" s="279"/>
      <c r="G9" s="279"/>
      <c r="H9" s="279"/>
      <c r="I9" s="279"/>
      <c r="J9" s="279"/>
      <c r="K9" s="279"/>
      <c r="L9" s="279"/>
      <c r="M9" s="279"/>
      <c r="N9" s="295"/>
    </row>
    <row r="10" spans="1:14" x14ac:dyDescent="0.2">
      <c r="A10" s="75"/>
      <c r="B10" s="77"/>
      <c r="C10" s="77"/>
      <c r="D10" s="77"/>
      <c r="E10" s="77"/>
      <c r="F10" s="77"/>
      <c r="G10" s="77"/>
      <c r="H10" s="77"/>
      <c r="I10" s="77"/>
      <c r="J10" s="77"/>
      <c r="K10" s="77"/>
      <c r="L10" s="77"/>
      <c r="M10" s="77"/>
      <c r="N10" s="79"/>
    </row>
    <row r="11" spans="1:14" x14ac:dyDescent="0.2">
      <c r="A11" s="90" t="s">
        <v>199</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316" t="s">
        <v>121</v>
      </c>
      <c r="E13" s="316"/>
      <c r="F13" s="316"/>
      <c r="G13" s="316"/>
      <c r="H13" s="316"/>
      <c r="I13" s="316"/>
      <c r="J13" s="316"/>
      <c r="K13" s="316"/>
      <c r="L13" s="316"/>
      <c r="M13" s="316"/>
      <c r="N13" s="317"/>
    </row>
    <row r="14" spans="1:14" x14ac:dyDescent="0.2">
      <c r="A14" s="94" t="s">
        <v>122</v>
      </c>
      <c r="B14" s="95"/>
      <c r="C14" s="96"/>
      <c r="D14" s="84" t="s">
        <v>167</v>
      </c>
      <c r="E14" s="84" t="s">
        <v>168</v>
      </c>
      <c r="F14" s="84" t="s">
        <v>169</v>
      </c>
      <c r="G14" s="84" t="s">
        <v>170</v>
      </c>
      <c r="H14" s="84" t="s">
        <v>171</v>
      </c>
      <c r="I14" s="84" t="s">
        <v>172</v>
      </c>
      <c r="J14" s="84" t="s">
        <v>173</v>
      </c>
      <c r="K14" s="84" t="s">
        <v>174</v>
      </c>
      <c r="L14" s="84" t="s">
        <v>175</v>
      </c>
      <c r="M14" s="84" t="s">
        <v>176</v>
      </c>
      <c r="N14" s="84" t="s">
        <v>177</v>
      </c>
    </row>
    <row r="15" spans="1:14" x14ac:dyDescent="0.2">
      <c r="A15" s="97" t="s">
        <v>127</v>
      </c>
      <c r="B15" s="86"/>
      <c r="C15" s="87"/>
      <c r="D15" s="153" t="str">
        <f>TEXT('[1]Drop Box Price Out'!$G13,"$ 0.00")&amp;" (A)"</f>
        <v>$ 132.90 (A)</v>
      </c>
      <c r="E15" s="153" t="str">
        <f>TEXT('[1]Drop Box Price Out'!$G19,"$ 0.00")&amp;" (A)"</f>
        <v>$ 132.90 (A)</v>
      </c>
      <c r="F15" s="153" t="str">
        <f>TEXT('[1]Drop Box Price Out'!$G25,"$ 0.00")&amp;" (A)"</f>
        <v>$ 132.90 (A)</v>
      </c>
      <c r="G15" s="153" t="str">
        <f>TEXT('[1]Drop Box Price Out'!$G31,"$ 0.00")&amp;" (A)"</f>
        <v>$ 132.90 (A)</v>
      </c>
      <c r="H15" s="153" t="str">
        <f>TEXT('[1]Drop Box Price Out'!$G37,"$ 0.00")&amp;" (A)"</f>
        <v>$ 132.90 (A)</v>
      </c>
      <c r="I15" s="153" t="str">
        <f>TEXT('[1]Drop Box Price Out'!$G43,"$ 0.00")&amp;" (A)"</f>
        <v>$ 132.90 (A)</v>
      </c>
      <c r="J15" s="153" t="str">
        <f>TEXT('[1]Drop Box Price Out'!$G49,"$ 0.00")&amp;" (A)"</f>
        <v>$ 132.90 (A)</v>
      </c>
      <c r="K15" s="153" t="str">
        <f>TEXT('[1]Drop Box Price Out'!$G55,"$ 0.00")&amp;" (A)"</f>
        <v>$ 132.90 (A)</v>
      </c>
      <c r="L15" s="153" t="str">
        <f>TEXT('[1]Drop Box Price Out'!$G61,"$ 0.00")&amp;" (A)"</f>
        <v>$ 132.90 (A)</v>
      </c>
      <c r="M15" s="153" t="str">
        <f>TEXT('[1]Drop Box Price Out'!$G67,"$ 0.00")&amp;" (A)"</f>
        <v>$ 132.90 (A)</v>
      </c>
      <c r="N15" s="153" t="str">
        <f>TEXT('[1]Drop Box Price Out'!$G73,"$ 0.00")&amp;" (A)"</f>
        <v>$ 132.90 (A)</v>
      </c>
    </row>
    <row r="16" spans="1:14" x14ac:dyDescent="0.2">
      <c r="A16" s="97" t="s">
        <v>128</v>
      </c>
      <c r="B16" s="86"/>
      <c r="C16" s="87"/>
      <c r="D16" s="160" t="str">
        <f>+D15</f>
        <v>$ 132.90 (A)</v>
      </c>
      <c r="E16" s="160" t="str">
        <f t="shared" ref="E16:N16" si="0">+E15</f>
        <v>$ 132.90 (A)</v>
      </c>
      <c r="F16" s="160" t="str">
        <f t="shared" si="0"/>
        <v>$ 132.90 (A)</v>
      </c>
      <c r="G16" s="160" t="str">
        <f t="shared" si="0"/>
        <v>$ 132.90 (A)</v>
      </c>
      <c r="H16" s="160" t="str">
        <f t="shared" si="0"/>
        <v>$ 132.90 (A)</v>
      </c>
      <c r="I16" s="160" t="str">
        <f t="shared" si="0"/>
        <v>$ 132.90 (A)</v>
      </c>
      <c r="J16" s="160" t="str">
        <f t="shared" si="0"/>
        <v>$ 132.90 (A)</v>
      </c>
      <c r="K16" s="160" t="str">
        <f t="shared" si="0"/>
        <v>$ 132.90 (A)</v>
      </c>
      <c r="L16" s="160" t="str">
        <f t="shared" si="0"/>
        <v>$ 132.90 (A)</v>
      </c>
      <c r="M16" s="160" t="str">
        <f t="shared" si="0"/>
        <v>$ 132.90 (A)</v>
      </c>
      <c r="N16" s="160" t="str">
        <f t="shared" si="0"/>
        <v>$ 132.90 (A)</v>
      </c>
    </row>
    <row r="17" spans="1:14" x14ac:dyDescent="0.2">
      <c r="A17" s="102" t="s">
        <v>130</v>
      </c>
      <c r="B17" s="86"/>
      <c r="C17" s="87"/>
      <c r="D17" s="103"/>
      <c r="E17" s="103"/>
      <c r="F17" s="103"/>
      <c r="G17" s="103"/>
      <c r="H17" s="103"/>
      <c r="I17" s="103"/>
      <c r="J17" s="103"/>
      <c r="K17" s="103"/>
      <c r="L17" s="103"/>
      <c r="M17" s="103"/>
      <c r="N17" s="104"/>
    </row>
    <row r="18" spans="1:14" x14ac:dyDescent="0.2">
      <c r="A18" s="97" t="s">
        <v>67</v>
      </c>
      <c r="B18" s="86"/>
      <c r="C18" s="87"/>
      <c r="D18" s="105"/>
      <c r="E18" s="105"/>
      <c r="F18" s="105"/>
      <c r="G18" s="105"/>
      <c r="H18" s="105"/>
      <c r="I18" s="105"/>
      <c r="J18" s="105"/>
      <c r="K18" s="105"/>
      <c r="L18" s="105"/>
      <c r="M18" s="105"/>
      <c r="N18" s="105"/>
    </row>
    <row r="19" spans="1:14" x14ac:dyDescent="0.2">
      <c r="A19" s="75"/>
      <c r="B19" s="77"/>
      <c r="C19" s="77"/>
      <c r="D19" s="77"/>
      <c r="E19" s="77"/>
      <c r="F19" s="77"/>
      <c r="G19" s="77"/>
      <c r="H19" s="77"/>
      <c r="I19" s="77"/>
      <c r="J19" s="77"/>
      <c r="K19" s="77"/>
      <c r="L19" s="77"/>
      <c r="M19" s="77"/>
      <c r="N19" s="79"/>
    </row>
    <row r="20" spans="1:14" x14ac:dyDescent="0.2">
      <c r="A20" s="75"/>
      <c r="B20" s="77"/>
      <c r="C20" s="77"/>
      <c r="D20" s="77"/>
      <c r="E20" s="77"/>
      <c r="F20" s="77"/>
      <c r="G20" s="77"/>
      <c r="H20" s="77"/>
      <c r="I20" s="77"/>
      <c r="J20" s="77"/>
      <c r="K20" s="77"/>
      <c r="L20" s="77"/>
      <c r="M20" s="77"/>
      <c r="N20" s="79"/>
    </row>
    <row r="21" spans="1:14" x14ac:dyDescent="0.2">
      <c r="A21" s="91" t="s">
        <v>132</v>
      </c>
      <c r="B21" s="289" t="s">
        <v>178</v>
      </c>
      <c r="C21" s="289"/>
      <c r="D21" s="289"/>
      <c r="E21" s="289"/>
      <c r="F21" s="289"/>
      <c r="G21" s="289"/>
      <c r="H21" s="289"/>
      <c r="I21" s="289"/>
      <c r="J21" s="289"/>
      <c r="K21" s="289"/>
      <c r="L21" s="289"/>
      <c r="M21" s="289"/>
      <c r="N21" s="310"/>
    </row>
    <row r="22" spans="1:14" x14ac:dyDescent="0.2">
      <c r="A22" s="93" t="s">
        <v>179</v>
      </c>
      <c r="B22" s="289" t="s">
        <v>180</v>
      </c>
      <c r="C22" s="289"/>
      <c r="D22" s="289"/>
      <c r="E22" s="289"/>
      <c r="F22" s="289"/>
      <c r="G22" s="289"/>
      <c r="H22" s="289"/>
      <c r="I22" s="289"/>
      <c r="J22" s="289"/>
      <c r="K22" s="289"/>
      <c r="L22" s="289"/>
      <c r="M22" s="289"/>
      <c r="N22" s="310"/>
    </row>
    <row r="23" spans="1:14" x14ac:dyDescent="0.2">
      <c r="A23" s="91"/>
      <c r="B23" s="314" t="str">
        <f>+'Item 260'!B28:N28</f>
        <v>to the disposal site.  Excess miles will be charged for at $1.53 per mile or fraction of a</v>
      </c>
      <c r="C23" s="314"/>
      <c r="D23" s="314"/>
      <c r="E23" s="314"/>
      <c r="F23" s="314"/>
      <c r="G23" s="314"/>
      <c r="H23" s="314"/>
      <c r="I23" s="314"/>
      <c r="J23" s="314"/>
      <c r="K23" s="314"/>
      <c r="L23" s="314"/>
      <c r="M23" s="314"/>
      <c r="N23" s="315"/>
    </row>
    <row r="24" spans="1:14" x14ac:dyDescent="0.2">
      <c r="A24" s="91"/>
      <c r="B24" s="289" t="s">
        <v>192</v>
      </c>
      <c r="C24" s="289"/>
      <c r="D24" s="289"/>
      <c r="E24" s="289"/>
      <c r="F24" s="289"/>
      <c r="G24" s="289"/>
      <c r="H24" s="289"/>
      <c r="I24" s="289"/>
      <c r="J24" s="289"/>
      <c r="K24" s="289"/>
      <c r="L24" s="289"/>
      <c r="M24" s="289"/>
      <c r="N24" s="310"/>
    </row>
    <row r="25" spans="1:14" x14ac:dyDescent="0.2">
      <c r="A25" s="91" t="s">
        <v>193</v>
      </c>
      <c r="B25" s="289" t="s">
        <v>194</v>
      </c>
      <c r="C25" s="289"/>
      <c r="D25" s="289"/>
      <c r="E25" s="289"/>
      <c r="F25" s="289"/>
      <c r="G25" s="289"/>
      <c r="H25" s="289"/>
      <c r="I25" s="289"/>
      <c r="J25" s="289"/>
      <c r="K25" s="289"/>
      <c r="L25" s="289"/>
      <c r="M25" s="289"/>
      <c r="N25" s="310"/>
    </row>
    <row r="26" spans="1:14" x14ac:dyDescent="0.2">
      <c r="A26" s="92" t="s">
        <v>3</v>
      </c>
      <c r="B26" s="299" t="s">
        <v>195</v>
      </c>
      <c r="C26" s="299"/>
      <c r="D26" s="299"/>
      <c r="E26" s="299"/>
      <c r="F26" s="299"/>
      <c r="G26" s="299"/>
      <c r="H26" s="299"/>
      <c r="I26" s="299"/>
      <c r="J26" s="299"/>
      <c r="K26" s="299"/>
      <c r="L26" s="299"/>
      <c r="M26" s="299"/>
      <c r="N26" s="300"/>
    </row>
    <row r="27" spans="1:14" x14ac:dyDescent="0.2">
      <c r="A27" s="91"/>
      <c r="B27" s="289" t="s">
        <v>3</v>
      </c>
      <c r="C27" s="289"/>
      <c r="D27" s="289"/>
      <c r="E27" s="289"/>
      <c r="F27" s="289"/>
      <c r="G27" s="289"/>
      <c r="H27" s="289"/>
      <c r="I27" s="289"/>
      <c r="J27" s="289"/>
      <c r="K27" s="289"/>
      <c r="L27" s="289"/>
      <c r="M27" s="289"/>
      <c r="N27" s="310"/>
    </row>
    <row r="28" spans="1:14" x14ac:dyDescent="0.2">
      <c r="A28" s="108"/>
      <c r="B28" s="289"/>
      <c r="C28" s="289"/>
      <c r="D28" s="289"/>
      <c r="E28" s="289"/>
      <c r="F28" s="289"/>
      <c r="G28" s="289"/>
      <c r="H28" s="289"/>
      <c r="I28" s="289"/>
      <c r="J28" s="289"/>
      <c r="K28" s="289"/>
      <c r="L28" s="289"/>
      <c r="M28" s="289"/>
      <c r="N28" s="310"/>
    </row>
    <row r="29" spans="1:14" x14ac:dyDescent="0.2">
      <c r="A29" s="91"/>
      <c r="B29" s="89"/>
      <c r="C29" s="77"/>
      <c r="D29" s="77"/>
      <c r="E29" s="77"/>
      <c r="F29" s="77"/>
      <c r="G29" s="77"/>
      <c r="H29" s="77"/>
      <c r="I29" s="77"/>
      <c r="J29" s="77"/>
      <c r="K29" s="77"/>
      <c r="L29" s="77"/>
      <c r="M29" s="77"/>
      <c r="N29" s="79"/>
    </row>
    <row r="30" spans="1:14" x14ac:dyDescent="0.2">
      <c r="A30" s="91" t="s">
        <v>98</v>
      </c>
      <c r="B30" s="89"/>
      <c r="C30" s="77"/>
      <c r="D30" s="77"/>
      <c r="E30" s="77"/>
      <c r="F30" s="77"/>
      <c r="G30" s="77"/>
      <c r="H30" s="77"/>
      <c r="I30" s="77"/>
      <c r="J30" s="77"/>
      <c r="K30" s="77"/>
      <c r="L30" s="77"/>
      <c r="M30" s="77"/>
      <c r="N30" s="79"/>
    </row>
    <row r="31" spans="1:14" x14ac:dyDescent="0.2">
      <c r="A31" s="91"/>
      <c r="B31" s="89"/>
      <c r="C31" s="77"/>
      <c r="D31" s="77"/>
      <c r="E31" s="77"/>
      <c r="F31" s="77"/>
      <c r="G31" s="77"/>
      <c r="H31" s="77"/>
      <c r="I31" s="77"/>
      <c r="J31" s="77"/>
      <c r="K31" s="77"/>
      <c r="L31" s="77"/>
      <c r="M31" s="77"/>
      <c r="N31" s="79"/>
    </row>
    <row r="32" spans="1:14" x14ac:dyDescent="0.2">
      <c r="A32" s="91"/>
      <c r="B32" s="89" t="s">
        <v>196</v>
      </c>
      <c r="C32" s="77"/>
      <c r="D32" s="77"/>
      <c r="E32" s="77"/>
      <c r="F32" s="77"/>
      <c r="G32" s="77"/>
      <c r="H32" s="77"/>
      <c r="I32" s="77"/>
      <c r="J32" s="77"/>
      <c r="K32" s="77"/>
      <c r="L32" s="77"/>
      <c r="M32" s="77"/>
      <c r="N32" s="79"/>
    </row>
    <row r="33" spans="1:14" x14ac:dyDescent="0.2">
      <c r="A33" s="91"/>
      <c r="B33" s="89"/>
      <c r="C33" s="77"/>
      <c r="D33" s="77"/>
      <c r="E33" s="77"/>
      <c r="F33" s="77"/>
      <c r="G33" s="77"/>
      <c r="H33" s="77"/>
      <c r="I33" s="77"/>
      <c r="J33" s="77"/>
      <c r="K33" s="77"/>
      <c r="L33" s="77"/>
      <c r="M33" s="77"/>
      <c r="N33" s="79"/>
    </row>
    <row r="34" spans="1:14" x14ac:dyDescent="0.2">
      <c r="A34" s="91"/>
      <c r="B34" s="89"/>
      <c r="C34" s="77"/>
      <c r="D34" s="77"/>
      <c r="E34" s="77"/>
      <c r="F34" s="77"/>
      <c r="G34" s="77"/>
      <c r="H34" s="77"/>
      <c r="I34" s="77"/>
      <c r="J34" s="77"/>
      <c r="K34" s="77"/>
      <c r="L34" s="77"/>
      <c r="M34" s="77"/>
      <c r="N34" s="79"/>
    </row>
    <row r="35" spans="1:14" x14ac:dyDescent="0.2">
      <c r="A35" s="75"/>
      <c r="B35" s="89"/>
      <c r="C35" s="77"/>
      <c r="D35" s="77"/>
      <c r="E35" s="77"/>
      <c r="F35" s="77"/>
      <c r="G35" s="77"/>
      <c r="H35" s="77"/>
      <c r="I35" s="77"/>
      <c r="J35" s="77"/>
      <c r="K35" s="77"/>
      <c r="L35" s="77"/>
      <c r="M35" s="77"/>
      <c r="N35" s="79"/>
    </row>
    <row r="36" spans="1:14" x14ac:dyDescent="0.2">
      <c r="A36" s="75"/>
      <c r="B36" s="77"/>
      <c r="C36" s="77"/>
      <c r="D36" s="77"/>
      <c r="E36" s="77"/>
      <c r="F36" s="77"/>
      <c r="G36" s="77"/>
      <c r="H36" s="77"/>
      <c r="I36" s="77"/>
      <c r="J36" s="77"/>
      <c r="K36" s="77"/>
      <c r="L36" s="77"/>
      <c r="M36" s="77"/>
      <c r="N36" s="79"/>
    </row>
    <row r="37" spans="1:14" x14ac:dyDescent="0.2">
      <c r="A37" s="75"/>
      <c r="B37" s="77"/>
      <c r="C37" s="77"/>
      <c r="D37" s="77"/>
      <c r="E37" s="77"/>
      <c r="F37" s="77"/>
      <c r="G37" s="77"/>
      <c r="H37" s="77"/>
      <c r="I37" s="77"/>
      <c r="J37" s="77"/>
      <c r="K37" s="77"/>
      <c r="L37" s="77"/>
      <c r="M37" s="77"/>
      <c r="N37" s="79"/>
    </row>
    <row r="38" spans="1:14" x14ac:dyDescent="0.2">
      <c r="A38" s="75"/>
      <c r="B38" s="77"/>
      <c r="C38" s="77"/>
      <c r="D38" s="83"/>
      <c r="E38" s="83"/>
      <c r="F38" s="83"/>
      <c r="G38" s="83"/>
      <c r="H38" s="77"/>
      <c r="I38" s="77"/>
      <c r="J38" s="77"/>
      <c r="K38" s="77"/>
      <c r="L38" s="77"/>
      <c r="M38" s="77"/>
      <c r="N38" s="79"/>
    </row>
    <row r="39" spans="1:14" x14ac:dyDescent="0.2">
      <c r="A39" s="75"/>
      <c r="B39" s="77"/>
      <c r="C39" s="77"/>
      <c r="D39" s="77"/>
      <c r="E39" s="77"/>
      <c r="F39" s="77"/>
      <c r="G39" s="77"/>
      <c r="H39" s="77"/>
      <c r="I39" s="77"/>
      <c r="J39" s="77"/>
      <c r="K39" s="77"/>
      <c r="L39" s="77"/>
      <c r="M39" s="77"/>
      <c r="N39" s="79"/>
    </row>
    <row r="40" spans="1:14" x14ac:dyDescent="0.2">
      <c r="A40" s="75"/>
      <c r="B40" s="77"/>
      <c r="C40" s="77"/>
      <c r="D40" s="77"/>
      <c r="E40" s="77"/>
      <c r="F40" s="77"/>
      <c r="G40" s="77"/>
      <c r="H40" s="77"/>
      <c r="I40" s="77"/>
      <c r="J40" s="77"/>
      <c r="K40" s="77"/>
      <c r="L40" s="77"/>
      <c r="M40" s="77"/>
      <c r="N40" s="79"/>
    </row>
    <row r="41" spans="1:14" x14ac:dyDescent="0.2">
      <c r="A41" s="75"/>
      <c r="B41" s="77"/>
      <c r="C41" s="77"/>
      <c r="D41" s="77"/>
      <c r="E41" s="77"/>
      <c r="F41" s="77"/>
      <c r="G41" s="77"/>
      <c r="H41" s="77"/>
      <c r="I41" s="77"/>
      <c r="J41" s="77"/>
      <c r="K41" s="77"/>
      <c r="L41" s="77"/>
      <c r="M41" s="77"/>
      <c r="N41" s="79"/>
    </row>
    <row r="42" spans="1:14" x14ac:dyDescent="0.2">
      <c r="A42" s="75"/>
      <c r="B42" s="77"/>
      <c r="C42" s="77"/>
      <c r="D42" s="77"/>
      <c r="E42" s="77"/>
      <c r="F42" s="77"/>
      <c r="G42" s="77"/>
      <c r="H42" s="77"/>
      <c r="I42" s="77"/>
      <c r="J42" s="77"/>
      <c r="K42" s="77"/>
      <c r="L42" s="77"/>
      <c r="M42" s="77"/>
      <c r="N42" s="79"/>
    </row>
    <row r="43" spans="1:14" x14ac:dyDescent="0.2">
      <c r="A43" s="75"/>
      <c r="B43" s="77"/>
      <c r="C43" s="77"/>
      <c r="D43" s="77"/>
      <c r="E43" s="77"/>
      <c r="F43" s="77"/>
      <c r="G43" s="77"/>
      <c r="H43" s="77"/>
      <c r="I43" s="77"/>
      <c r="J43" s="77"/>
      <c r="K43" s="77"/>
      <c r="L43" s="77"/>
      <c r="M43" s="77"/>
      <c r="N43" s="79"/>
    </row>
    <row r="44" spans="1:14" x14ac:dyDescent="0.2">
      <c r="A44" s="75"/>
      <c r="B44" s="77"/>
      <c r="C44" s="77"/>
      <c r="D44" s="77"/>
      <c r="E44" s="77"/>
      <c r="F44" s="77"/>
      <c r="G44" s="77"/>
      <c r="H44" s="77"/>
      <c r="I44" s="77"/>
      <c r="J44" s="77"/>
      <c r="K44" s="77"/>
      <c r="L44" s="77"/>
      <c r="M44" s="77"/>
      <c r="N44" s="79"/>
    </row>
    <row r="45" spans="1:14" x14ac:dyDescent="0.2">
      <c r="A45" s="75"/>
      <c r="B45" s="77"/>
      <c r="C45" s="77"/>
      <c r="D45" s="77"/>
      <c r="E45" s="77"/>
      <c r="F45" s="77"/>
      <c r="G45" s="77"/>
      <c r="H45" s="77"/>
      <c r="I45" s="77"/>
      <c r="J45" s="77"/>
      <c r="K45" s="77"/>
      <c r="L45" s="77"/>
      <c r="M45" s="77"/>
      <c r="N45" s="79"/>
    </row>
    <row r="46" spans="1:14" x14ac:dyDescent="0.2">
      <c r="A46" s="80"/>
      <c r="B46" s="81"/>
      <c r="C46" s="81"/>
      <c r="D46" s="81"/>
      <c r="E46" s="81"/>
      <c r="F46" s="81"/>
      <c r="G46" s="81"/>
      <c r="H46" s="81"/>
      <c r="I46" s="81"/>
      <c r="J46" s="81"/>
      <c r="K46" s="81"/>
      <c r="L46" s="81"/>
      <c r="M46" s="81"/>
      <c r="N46" s="82"/>
    </row>
    <row r="47" spans="1:14" x14ac:dyDescent="0.2">
      <c r="A47" s="5" t="s">
        <v>116</v>
      </c>
      <c r="B47" s="3" t="str">
        <f>'Title Page'!$B$52</f>
        <v>Connor Vander Zalm, Sr. Market Analyst</v>
      </c>
      <c r="C47" s="119"/>
      <c r="D47" s="119"/>
      <c r="E47" s="119"/>
      <c r="F47" s="119"/>
      <c r="G47" s="119"/>
      <c r="H47" s="119"/>
      <c r="I47" s="119"/>
      <c r="J47" s="77"/>
      <c r="K47" s="73"/>
      <c r="L47" s="73"/>
      <c r="M47" s="73"/>
      <c r="N47" s="74"/>
    </row>
    <row r="48" spans="1:14" x14ac:dyDescent="0.2">
      <c r="A48" s="5"/>
      <c r="B48" s="3"/>
      <c r="C48" s="119"/>
      <c r="D48" s="119"/>
      <c r="E48" s="119"/>
      <c r="F48" s="119"/>
      <c r="G48" s="119"/>
      <c r="H48" s="119"/>
      <c r="I48" s="119"/>
      <c r="J48" s="77"/>
      <c r="K48" s="77"/>
      <c r="L48" s="77"/>
      <c r="M48" s="77"/>
      <c r="N48" s="79"/>
    </row>
    <row r="49" spans="1:14" x14ac:dyDescent="0.2">
      <c r="A49" s="6" t="s">
        <v>159</v>
      </c>
      <c r="B49" s="227">
        <f>'Title Page'!$B$54</f>
        <v>41738</v>
      </c>
      <c r="C49" s="227"/>
      <c r="D49" s="112"/>
      <c r="E49" s="112"/>
      <c r="F49" s="112"/>
      <c r="G49" s="112"/>
      <c r="H49" s="112"/>
      <c r="I49" s="112"/>
      <c r="J49" s="81"/>
      <c r="K49" s="81"/>
      <c r="L49" s="66"/>
      <c r="M49" s="132" t="s">
        <v>203</v>
      </c>
      <c r="N49" s="148">
        <f>'Title Page'!$J$54</f>
        <v>41821</v>
      </c>
    </row>
    <row r="50" spans="1:14" x14ac:dyDescent="0.2">
      <c r="A50" s="285" t="s">
        <v>4</v>
      </c>
      <c r="B50" s="286"/>
      <c r="C50" s="286"/>
      <c r="D50" s="286"/>
      <c r="E50" s="286"/>
      <c r="F50" s="286"/>
      <c r="G50" s="286"/>
      <c r="H50" s="286"/>
      <c r="I50" s="286"/>
      <c r="J50" s="286"/>
      <c r="K50" s="286"/>
      <c r="L50" s="286"/>
      <c r="M50" s="286"/>
      <c r="N50" s="296"/>
    </row>
    <row r="51" spans="1:14" x14ac:dyDescent="0.2">
      <c r="A51" s="75"/>
      <c r="B51" s="77"/>
      <c r="C51" s="77"/>
      <c r="D51" s="77"/>
      <c r="E51" s="77"/>
      <c r="F51" s="77"/>
      <c r="G51" s="77"/>
      <c r="H51" s="77"/>
      <c r="I51" s="77"/>
      <c r="J51" s="77"/>
      <c r="K51" s="77"/>
      <c r="L51" s="77"/>
      <c r="M51" s="77"/>
      <c r="N51" s="79"/>
    </row>
    <row r="52" spans="1:14" x14ac:dyDescent="0.2">
      <c r="A52" s="311" t="s">
        <v>5</v>
      </c>
      <c r="B52" s="312"/>
      <c r="C52" s="312"/>
      <c r="D52" s="312"/>
      <c r="E52" s="312"/>
      <c r="F52" s="312"/>
      <c r="G52" s="312"/>
      <c r="H52" s="312"/>
      <c r="I52" s="312"/>
      <c r="J52" s="312"/>
      <c r="K52" s="312"/>
      <c r="L52" s="312"/>
      <c r="M52" s="312"/>
      <c r="N52" s="313"/>
    </row>
    <row r="53" spans="1:14" x14ac:dyDescent="0.2">
      <c r="A53" s="80"/>
      <c r="B53" s="81"/>
      <c r="C53" s="81"/>
      <c r="D53" s="81"/>
      <c r="E53" s="81"/>
      <c r="F53" s="81"/>
      <c r="G53" s="81"/>
      <c r="H53" s="81"/>
      <c r="I53" s="81"/>
      <c r="J53" s="81"/>
      <c r="K53" s="81"/>
      <c r="L53" s="81"/>
      <c r="M53" s="81"/>
      <c r="N53" s="82"/>
    </row>
  </sheetData>
  <mergeCells count="15">
    <mergeCell ref="B23:N23"/>
    <mergeCell ref="B24:N24"/>
    <mergeCell ref="A7:N7"/>
    <mergeCell ref="A8:N8"/>
    <mergeCell ref="A9:N9"/>
    <mergeCell ref="D13:N13"/>
    <mergeCell ref="B21:N21"/>
    <mergeCell ref="B22:N22"/>
    <mergeCell ref="B25:N25"/>
    <mergeCell ref="B26:N26"/>
    <mergeCell ref="B27:N27"/>
    <mergeCell ref="B28:N28"/>
    <mergeCell ref="A52:N52"/>
    <mergeCell ref="A50:N50"/>
    <mergeCell ref="B49:C49"/>
  </mergeCells>
  <phoneticPr fontId="0" type="noConversion"/>
  <printOptions horizontalCentered="1" verticalCentered="1"/>
  <pageMargins left="0.5" right="0.5" top="0.5" bottom="0.5"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8"/>
  <sheetViews>
    <sheetView zoomScale="70" zoomScaleNormal="70" workbookViewId="0">
      <selection activeCell="I2" sqref="I2"/>
    </sheetView>
  </sheetViews>
  <sheetFormatPr defaultRowHeight="12.75" x14ac:dyDescent="0.2"/>
  <cols>
    <col min="1" max="1" width="9.85546875" style="59" customWidth="1"/>
    <col min="2" max="2" width="15.42578125" style="59" bestFit="1" customWidth="1"/>
    <col min="3" max="5" width="9.140625" style="59"/>
    <col min="6" max="6" width="12" style="59" customWidth="1"/>
    <col min="7" max="9" width="9.140625" style="59"/>
    <col min="10" max="10" width="11.28515625" style="59" customWidth="1"/>
    <col min="11" max="16384" width="9.140625" style="59"/>
  </cols>
  <sheetData>
    <row r="1" spans="1:10" x14ac:dyDescent="0.2">
      <c r="A1" s="56"/>
      <c r="B1" s="57"/>
      <c r="C1" s="57"/>
      <c r="D1" s="57"/>
      <c r="E1" s="57"/>
      <c r="F1" s="57"/>
      <c r="G1" s="57"/>
      <c r="H1" s="57"/>
      <c r="I1" s="57"/>
      <c r="J1" s="58"/>
    </row>
    <row r="2" spans="1:10" x14ac:dyDescent="0.2">
      <c r="A2" s="60"/>
      <c r="B2" s="68"/>
      <c r="C2" s="62"/>
      <c r="D2" s="62"/>
      <c r="E2" s="62"/>
      <c r="F2" s="62"/>
      <c r="G2" s="62"/>
      <c r="H2" s="139"/>
      <c r="I2" s="146" t="s">
        <v>325</v>
      </c>
      <c r="J2" s="140"/>
    </row>
    <row r="3" spans="1:10" x14ac:dyDescent="0.2">
      <c r="A3" s="60"/>
      <c r="B3" s="62"/>
      <c r="C3" s="62"/>
      <c r="D3" s="62"/>
      <c r="E3" s="62"/>
      <c r="F3" s="62"/>
      <c r="G3" s="62"/>
      <c r="H3" s="62"/>
      <c r="I3" s="62"/>
      <c r="J3" s="64"/>
    </row>
    <row r="4" spans="1:10" x14ac:dyDescent="0.2">
      <c r="A4" s="60"/>
      <c r="B4" s="207"/>
      <c r="C4" s="207"/>
      <c r="D4" s="207"/>
      <c r="E4" s="207"/>
      <c r="F4" s="207"/>
      <c r="G4" s="207"/>
      <c r="H4" s="207"/>
      <c r="I4" s="207"/>
      <c r="J4" s="64"/>
    </row>
    <row r="5" spans="1:10" x14ac:dyDescent="0.2">
      <c r="A5" s="60"/>
      <c r="B5" s="207"/>
      <c r="C5" s="207"/>
      <c r="D5" s="207"/>
      <c r="E5" s="207"/>
      <c r="F5" s="207"/>
      <c r="G5" s="207"/>
      <c r="H5" s="207"/>
      <c r="I5" s="207"/>
      <c r="J5" s="64"/>
    </row>
    <row r="6" spans="1:10" x14ac:dyDescent="0.2">
      <c r="A6" s="60"/>
      <c r="B6" s="207"/>
      <c r="C6" s="207"/>
      <c r="D6" s="207"/>
      <c r="E6" s="207"/>
      <c r="F6" s="207"/>
      <c r="G6" s="207"/>
      <c r="H6" s="207"/>
      <c r="I6" s="207"/>
      <c r="J6" s="64"/>
    </row>
    <row r="7" spans="1:10" x14ac:dyDescent="0.2">
      <c r="A7" s="60"/>
      <c r="B7" s="207"/>
      <c r="C7" s="207"/>
      <c r="D7" s="207"/>
      <c r="E7" s="207"/>
      <c r="F7" s="207"/>
      <c r="G7" s="207"/>
      <c r="H7" s="207"/>
      <c r="I7" s="207"/>
      <c r="J7" s="64"/>
    </row>
    <row r="8" spans="1:10" x14ac:dyDescent="0.2">
      <c r="A8" s="60"/>
      <c r="B8" s="207"/>
      <c r="C8" s="207"/>
      <c r="D8" s="207"/>
      <c r="E8" s="207"/>
      <c r="F8" s="207"/>
      <c r="G8" s="207"/>
      <c r="H8" s="207"/>
      <c r="I8" s="207"/>
      <c r="J8" s="64"/>
    </row>
    <row r="9" spans="1:10" x14ac:dyDescent="0.2">
      <c r="A9" s="60"/>
      <c r="B9" s="208" t="s">
        <v>302</v>
      </c>
      <c r="C9" s="207"/>
      <c r="D9" s="207"/>
      <c r="E9" s="207"/>
      <c r="F9" s="207"/>
      <c r="G9" s="207"/>
      <c r="H9" s="207"/>
      <c r="I9" s="207"/>
      <c r="J9" s="64"/>
    </row>
    <row r="10" spans="1:10" x14ac:dyDescent="0.2">
      <c r="A10" s="60"/>
      <c r="B10" s="207" t="s">
        <v>22</v>
      </c>
      <c r="C10" s="207"/>
      <c r="D10" s="207"/>
      <c r="E10" s="207"/>
      <c r="F10" s="207"/>
      <c r="G10" s="207"/>
      <c r="H10" s="207"/>
      <c r="I10" s="207"/>
      <c r="J10" s="64"/>
    </row>
    <row r="11" spans="1:10" x14ac:dyDescent="0.2">
      <c r="A11" s="60"/>
      <c r="B11" s="207"/>
      <c r="C11" s="207"/>
      <c r="D11" s="207"/>
      <c r="E11" s="207"/>
      <c r="F11" s="207"/>
      <c r="G11" s="207"/>
      <c r="H11" s="207"/>
      <c r="I11" s="207"/>
      <c r="J11" s="64"/>
    </row>
    <row r="12" spans="1:10" x14ac:dyDescent="0.2">
      <c r="A12" s="60"/>
      <c r="B12" s="221" t="s">
        <v>301</v>
      </c>
      <c r="C12" s="221"/>
      <c r="D12" s="221"/>
      <c r="E12" s="221"/>
      <c r="F12" s="221"/>
      <c r="G12" s="221"/>
      <c r="H12" s="221"/>
      <c r="I12" s="221"/>
      <c r="J12" s="64"/>
    </row>
    <row r="13" spans="1:10" x14ac:dyDescent="0.2">
      <c r="A13" s="60"/>
      <c r="B13" s="207" t="s">
        <v>206</v>
      </c>
      <c r="C13" s="207"/>
      <c r="D13" s="207"/>
      <c r="E13" s="207"/>
      <c r="F13" s="207"/>
      <c r="G13" s="207"/>
      <c r="H13" s="207"/>
      <c r="I13" s="207"/>
      <c r="J13" s="64"/>
    </row>
    <row r="14" spans="1:10" x14ac:dyDescent="0.2">
      <c r="A14" s="60"/>
      <c r="B14" s="207"/>
      <c r="C14" s="207"/>
      <c r="D14" s="207"/>
      <c r="E14" s="207"/>
      <c r="F14" s="207"/>
      <c r="G14" s="207"/>
      <c r="H14" s="207"/>
      <c r="I14" s="207"/>
      <c r="J14" s="64"/>
    </row>
    <row r="15" spans="1:10" x14ac:dyDescent="0.2">
      <c r="A15" s="60"/>
      <c r="B15" s="222" t="s">
        <v>303</v>
      </c>
      <c r="C15" s="222"/>
      <c r="D15" s="222"/>
      <c r="E15" s="222"/>
      <c r="F15" s="222"/>
      <c r="G15" s="222"/>
      <c r="H15" s="222"/>
      <c r="I15" s="222"/>
      <c r="J15" s="64"/>
    </row>
    <row r="16" spans="1:10" x14ac:dyDescent="0.2">
      <c r="A16" s="60"/>
      <c r="B16" s="207" t="s">
        <v>207</v>
      </c>
      <c r="C16" s="207"/>
      <c r="D16" s="207"/>
      <c r="E16" s="207"/>
      <c r="F16" s="207"/>
      <c r="G16" s="207"/>
      <c r="H16" s="207"/>
      <c r="I16" s="207"/>
      <c r="J16" s="64"/>
    </row>
    <row r="17" spans="1:10" x14ac:dyDescent="0.2">
      <c r="A17" s="60"/>
      <c r="B17" s="207"/>
      <c r="C17" s="207"/>
      <c r="D17" s="207"/>
      <c r="E17" s="207"/>
      <c r="F17" s="207"/>
      <c r="G17" s="207"/>
      <c r="H17" s="207"/>
      <c r="I17" s="207"/>
      <c r="J17" s="64"/>
    </row>
    <row r="18" spans="1:10" x14ac:dyDescent="0.2">
      <c r="A18" s="60"/>
      <c r="B18" s="217" t="s">
        <v>208</v>
      </c>
      <c r="C18" s="217"/>
      <c r="D18" s="217"/>
      <c r="E18" s="217"/>
      <c r="F18" s="217"/>
      <c r="G18" s="217"/>
      <c r="H18" s="217"/>
      <c r="I18" s="217"/>
      <c r="J18" s="64"/>
    </row>
    <row r="19" spans="1:10" x14ac:dyDescent="0.2">
      <c r="A19" s="60"/>
      <c r="B19" s="217" t="s">
        <v>209</v>
      </c>
      <c r="C19" s="217"/>
      <c r="D19" s="217"/>
      <c r="E19" s="217"/>
      <c r="F19" s="217"/>
      <c r="G19" s="217"/>
      <c r="H19" s="217"/>
      <c r="I19" s="217"/>
      <c r="J19" s="64"/>
    </row>
    <row r="20" spans="1:10" x14ac:dyDescent="0.2">
      <c r="A20" s="60"/>
      <c r="B20" s="218" t="s">
        <v>210</v>
      </c>
      <c r="C20" s="218"/>
      <c r="D20" s="218"/>
      <c r="E20" s="218"/>
      <c r="F20" s="218"/>
      <c r="G20" s="218"/>
      <c r="H20" s="218"/>
      <c r="I20" s="218"/>
      <c r="J20" s="64"/>
    </row>
    <row r="21" spans="1:10" x14ac:dyDescent="0.2">
      <c r="A21" s="60"/>
      <c r="B21" s="219" t="s">
        <v>211</v>
      </c>
      <c r="C21" s="219"/>
      <c r="D21" s="219"/>
      <c r="E21" s="219"/>
      <c r="F21" s="219"/>
      <c r="G21" s="219"/>
      <c r="H21" s="219"/>
      <c r="I21" s="219"/>
      <c r="J21" s="64"/>
    </row>
    <row r="22" spans="1:10" x14ac:dyDescent="0.2">
      <c r="A22" s="60"/>
      <c r="B22" s="219" t="s">
        <v>212</v>
      </c>
      <c r="C22" s="219"/>
      <c r="D22" s="219"/>
      <c r="E22" s="219"/>
      <c r="F22" s="219"/>
      <c r="G22" s="219"/>
      <c r="H22" s="219"/>
      <c r="I22" s="219"/>
      <c r="J22" s="64"/>
    </row>
    <row r="23" spans="1:10" x14ac:dyDescent="0.2">
      <c r="A23" s="60"/>
      <c r="B23" s="219" t="s">
        <v>213</v>
      </c>
      <c r="C23" s="218"/>
      <c r="D23" s="218"/>
      <c r="E23" s="218"/>
      <c r="F23" s="218"/>
      <c r="G23" s="218"/>
      <c r="H23" s="218"/>
      <c r="I23" s="218"/>
      <c r="J23" s="64"/>
    </row>
    <row r="24" spans="1:10" x14ac:dyDescent="0.2">
      <c r="A24" s="60"/>
      <c r="B24" s="207"/>
      <c r="C24" s="207"/>
      <c r="D24" s="207"/>
      <c r="E24" s="207"/>
      <c r="F24" s="207"/>
      <c r="G24" s="207"/>
      <c r="H24" s="207"/>
      <c r="I24" s="207"/>
      <c r="J24" s="64"/>
    </row>
    <row r="25" spans="1:10" x14ac:dyDescent="0.2">
      <c r="A25" s="60"/>
      <c r="B25" s="208" t="s">
        <v>214</v>
      </c>
      <c r="C25" s="207"/>
      <c r="D25" s="207"/>
      <c r="E25" s="207"/>
      <c r="F25" s="207"/>
      <c r="G25" s="207"/>
      <c r="H25" s="207"/>
      <c r="I25" s="207"/>
      <c r="J25" s="64"/>
    </row>
    <row r="26" spans="1:10" x14ac:dyDescent="0.2">
      <c r="A26" s="60"/>
      <c r="B26" s="68"/>
      <c r="C26" s="68"/>
      <c r="D26" s="68"/>
      <c r="E26" s="68"/>
      <c r="F26" s="68"/>
      <c r="G26" s="68"/>
      <c r="H26" s="68"/>
      <c r="I26" s="68"/>
      <c r="J26" s="64"/>
    </row>
    <row r="27" spans="1:10" x14ac:dyDescent="0.2">
      <c r="A27" s="60"/>
      <c r="B27" s="68"/>
      <c r="C27" s="68"/>
      <c r="D27" s="68"/>
      <c r="E27" s="68"/>
      <c r="F27" s="68"/>
      <c r="G27" s="68"/>
      <c r="H27" s="68"/>
      <c r="I27" s="68"/>
      <c r="J27" s="64"/>
    </row>
    <row r="28" spans="1:10" x14ac:dyDescent="0.2">
      <c r="A28" s="60"/>
      <c r="B28" s="68"/>
      <c r="C28" s="68"/>
      <c r="D28" s="68"/>
      <c r="E28" s="68"/>
      <c r="F28" s="68"/>
      <c r="G28" s="68"/>
      <c r="H28" s="68"/>
      <c r="I28" s="68"/>
      <c r="J28" s="64"/>
    </row>
    <row r="29" spans="1:10" x14ac:dyDescent="0.2">
      <c r="A29" s="60"/>
      <c r="B29" s="207"/>
      <c r="C29" s="207"/>
      <c r="D29" s="207"/>
      <c r="E29" s="207"/>
      <c r="F29" s="207"/>
      <c r="G29" s="207"/>
      <c r="H29" s="207"/>
      <c r="I29" s="207"/>
      <c r="J29" s="64"/>
    </row>
    <row r="30" spans="1:10" x14ac:dyDescent="0.2">
      <c r="A30" s="60"/>
      <c r="B30" s="207"/>
      <c r="C30" s="207"/>
      <c r="D30" s="207"/>
      <c r="E30" s="207"/>
      <c r="F30" s="207"/>
      <c r="G30" s="207"/>
      <c r="H30" s="207"/>
      <c r="I30" s="207"/>
      <c r="J30" s="64"/>
    </row>
    <row r="31" spans="1:10" x14ac:dyDescent="0.2">
      <c r="A31" s="60"/>
      <c r="B31" s="62"/>
      <c r="C31" s="62"/>
      <c r="D31" s="62"/>
      <c r="E31" s="62"/>
      <c r="F31" s="62"/>
      <c r="G31" s="62"/>
      <c r="H31" s="62"/>
      <c r="I31" s="62"/>
      <c r="J31" s="64"/>
    </row>
    <row r="32" spans="1:10" x14ac:dyDescent="0.2">
      <c r="A32" s="60"/>
      <c r="B32" s="62"/>
      <c r="C32" s="62"/>
      <c r="D32" s="62"/>
      <c r="E32" s="62"/>
      <c r="F32" s="62"/>
      <c r="G32" s="62"/>
      <c r="H32" s="62"/>
      <c r="I32" s="62"/>
      <c r="J32" s="64"/>
    </row>
    <row r="33" spans="1:10" x14ac:dyDescent="0.2">
      <c r="A33" s="60"/>
      <c r="B33" s="62"/>
      <c r="C33" s="62"/>
      <c r="D33" s="62"/>
      <c r="E33" s="62"/>
      <c r="F33" s="62"/>
      <c r="G33" s="62"/>
      <c r="H33" s="62"/>
      <c r="I33" s="62"/>
      <c r="J33" s="64"/>
    </row>
    <row r="34" spans="1:10" x14ac:dyDescent="0.2">
      <c r="A34" s="60"/>
      <c r="B34" s="62"/>
      <c r="C34" s="62"/>
      <c r="D34" s="62"/>
      <c r="E34" s="62"/>
      <c r="F34" s="62"/>
      <c r="G34" s="62"/>
      <c r="H34" s="62"/>
      <c r="I34" s="62"/>
      <c r="J34" s="64"/>
    </row>
    <row r="35" spans="1:10" x14ac:dyDescent="0.2">
      <c r="A35" s="60"/>
      <c r="B35" s="62"/>
      <c r="C35" s="62"/>
      <c r="D35" s="62"/>
      <c r="E35" s="62"/>
      <c r="F35" s="62"/>
      <c r="G35" s="62"/>
      <c r="H35" s="62"/>
      <c r="I35" s="62"/>
      <c r="J35" s="64"/>
    </row>
    <row r="36" spans="1:10" x14ac:dyDescent="0.2">
      <c r="A36" s="60"/>
      <c r="B36" s="62"/>
      <c r="C36" s="62"/>
      <c r="D36" s="62"/>
      <c r="E36" s="62"/>
      <c r="F36" s="62"/>
      <c r="G36" s="62"/>
      <c r="H36" s="62"/>
      <c r="I36" s="62"/>
      <c r="J36" s="64"/>
    </row>
    <row r="37" spans="1:10" x14ac:dyDescent="0.2">
      <c r="A37" s="60"/>
      <c r="B37" s="62"/>
      <c r="D37" s="62"/>
      <c r="E37" s="62"/>
      <c r="F37" s="62"/>
      <c r="G37" s="62"/>
      <c r="H37" s="62"/>
      <c r="I37" s="62"/>
      <c r="J37" s="64"/>
    </row>
    <row r="38" spans="1:10" x14ac:dyDescent="0.2">
      <c r="A38" s="60"/>
      <c r="B38" s="62"/>
      <c r="C38" s="62"/>
      <c r="D38" s="62"/>
      <c r="E38" s="62"/>
      <c r="F38" s="62"/>
      <c r="G38" s="62"/>
      <c r="H38" s="62"/>
      <c r="I38" s="62"/>
      <c r="J38" s="64"/>
    </row>
    <row r="39" spans="1:10" x14ac:dyDescent="0.2">
      <c r="A39" s="60"/>
      <c r="C39" s="130" t="s">
        <v>215</v>
      </c>
      <c r="D39" s="199" t="s">
        <v>216</v>
      </c>
      <c r="E39" s="200"/>
      <c r="F39" s="201"/>
      <c r="G39" s="209" t="s">
        <v>217</v>
      </c>
      <c r="H39" s="210"/>
      <c r="I39" s="210"/>
      <c r="J39" s="211"/>
    </row>
    <row r="40" spans="1:10" x14ac:dyDescent="0.2">
      <c r="A40" s="60"/>
      <c r="C40" s="131"/>
      <c r="D40" s="212"/>
      <c r="E40" s="212"/>
      <c r="F40" s="213"/>
      <c r="G40" s="214" t="s">
        <v>218</v>
      </c>
      <c r="H40" s="207"/>
      <c r="I40" s="207"/>
      <c r="J40" s="215"/>
    </row>
    <row r="41" spans="1:10" x14ac:dyDescent="0.2">
      <c r="A41" s="60"/>
      <c r="C41" s="130" t="s">
        <v>219</v>
      </c>
      <c r="D41" s="199" t="s">
        <v>220</v>
      </c>
      <c r="E41" s="200"/>
      <c r="F41" s="201"/>
      <c r="G41" s="214" t="s">
        <v>221</v>
      </c>
      <c r="H41" s="207"/>
      <c r="I41" s="207"/>
      <c r="J41" s="215"/>
    </row>
    <row r="42" spans="1:10" x14ac:dyDescent="0.2">
      <c r="A42" s="60"/>
      <c r="C42" s="131"/>
      <c r="D42" s="62"/>
      <c r="E42" s="62"/>
      <c r="F42" s="62"/>
      <c r="G42" s="214" t="s">
        <v>222</v>
      </c>
      <c r="H42" s="207"/>
      <c r="I42" s="207"/>
      <c r="J42" s="215"/>
    </row>
    <row r="43" spans="1:10" x14ac:dyDescent="0.2">
      <c r="A43" s="60"/>
      <c r="C43" s="130" t="s">
        <v>223</v>
      </c>
      <c r="D43" s="199" t="s">
        <v>224</v>
      </c>
      <c r="E43" s="200"/>
      <c r="F43" s="201"/>
      <c r="G43" s="216"/>
      <c r="H43" s="207"/>
      <c r="I43" s="207"/>
      <c r="J43" s="215"/>
    </row>
    <row r="44" spans="1:10" x14ac:dyDescent="0.2">
      <c r="A44" s="60"/>
      <c r="C44" s="131"/>
      <c r="D44" s="62"/>
      <c r="E44" s="62"/>
      <c r="F44" s="62"/>
      <c r="G44" s="141" t="s">
        <v>225</v>
      </c>
      <c r="H44" s="7" t="s">
        <v>236</v>
      </c>
      <c r="I44" s="66"/>
      <c r="J44" s="67"/>
    </row>
    <row r="45" spans="1:10" x14ac:dyDescent="0.2">
      <c r="A45" s="60"/>
      <c r="C45" s="130" t="s">
        <v>226</v>
      </c>
      <c r="D45" s="199" t="s">
        <v>227</v>
      </c>
      <c r="E45" s="200"/>
      <c r="F45" s="201"/>
      <c r="G45" s="141" t="s">
        <v>228</v>
      </c>
      <c r="H45" s="205" t="s">
        <v>237</v>
      </c>
      <c r="I45" s="203"/>
      <c r="J45" s="204"/>
    </row>
    <row r="46" spans="1:10" x14ac:dyDescent="0.2">
      <c r="A46" s="60"/>
      <c r="C46" s="131"/>
      <c r="D46" s="62"/>
      <c r="E46" s="62"/>
      <c r="F46" s="62"/>
      <c r="G46" s="141" t="s">
        <v>229</v>
      </c>
      <c r="H46" s="205" t="s">
        <v>238</v>
      </c>
      <c r="I46" s="203"/>
      <c r="J46" s="204"/>
    </row>
    <row r="47" spans="1:10" x14ac:dyDescent="0.2">
      <c r="A47" s="60"/>
      <c r="C47" s="130" t="s">
        <v>230</v>
      </c>
      <c r="D47" s="199" t="s">
        <v>231</v>
      </c>
      <c r="E47" s="200"/>
      <c r="F47" s="201"/>
      <c r="G47" s="141" t="s">
        <v>232</v>
      </c>
      <c r="H47" s="202" t="s">
        <v>239</v>
      </c>
      <c r="I47" s="203"/>
      <c r="J47" s="204"/>
    </row>
    <row r="48" spans="1:10" x14ac:dyDescent="0.2">
      <c r="A48" s="60"/>
      <c r="C48" s="131"/>
      <c r="D48" s="62"/>
      <c r="E48" s="62"/>
      <c r="F48" s="62"/>
      <c r="G48" s="141" t="s">
        <v>233</v>
      </c>
      <c r="H48" s="205" t="s">
        <v>231</v>
      </c>
      <c r="I48" s="203"/>
      <c r="J48" s="204"/>
    </row>
    <row r="49" spans="1:10" x14ac:dyDescent="0.2">
      <c r="A49" s="60"/>
      <c r="C49" s="130" t="s">
        <v>234</v>
      </c>
      <c r="D49" s="206" t="s">
        <v>235</v>
      </c>
      <c r="E49" s="200"/>
      <c r="F49" s="201"/>
      <c r="G49" s="65"/>
      <c r="H49" s="203"/>
      <c r="I49" s="203"/>
      <c r="J49" s="204"/>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3" t="s">
        <v>241</v>
      </c>
      <c r="B52" s="3" t="s">
        <v>242</v>
      </c>
      <c r="C52" s="3"/>
      <c r="D52" s="62"/>
      <c r="E52" s="62"/>
      <c r="F52" s="62"/>
      <c r="G52" s="62"/>
      <c r="H52" s="62"/>
      <c r="I52" s="62"/>
      <c r="J52" s="64"/>
    </row>
    <row r="53" spans="1:10" x14ac:dyDescent="0.2">
      <c r="A53" s="60"/>
      <c r="B53" s="62"/>
      <c r="C53" s="62"/>
      <c r="D53" s="62"/>
      <c r="E53" s="62"/>
      <c r="F53" s="62"/>
      <c r="G53" s="62"/>
      <c r="H53" s="62"/>
      <c r="I53" s="62"/>
      <c r="J53" s="64"/>
    </row>
    <row r="54" spans="1:10" x14ac:dyDescent="0.2">
      <c r="A54" s="65" t="s">
        <v>159</v>
      </c>
      <c r="B54" s="220">
        <v>41738</v>
      </c>
      <c r="C54" s="220"/>
      <c r="D54" s="66"/>
      <c r="E54" s="66"/>
      <c r="F54" s="66"/>
      <c r="G54" s="66"/>
      <c r="H54" s="66"/>
      <c r="I54" s="145" t="s">
        <v>240</v>
      </c>
      <c r="J54" s="147">
        <v>41821</v>
      </c>
    </row>
    <row r="55" spans="1:10" x14ac:dyDescent="0.2">
      <c r="A55" s="142" t="s">
        <v>4</v>
      </c>
      <c r="B55" s="143"/>
      <c r="C55" s="143"/>
      <c r="D55" s="143"/>
      <c r="E55" s="143"/>
      <c r="F55" s="143"/>
      <c r="G55" s="143"/>
      <c r="H55" s="143"/>
      <c r="I55" s="143"/>
      <c r="J55" s="144"/>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2">
    <mergeCell ref="B54:C54"/>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9:I29"/>
    <mergeCell ref="B30:I30"/>
    <mergeCell ref="H46:J46"/>
    <mergeCell ref="D39:F39"/>
    <mergeCell ref="G39:J39"/>
    <mergeCell ref="D40:F40"/>
    <mergeCell ref="G40:J40"/>
    <mergeCell ref="D41:F41"/>
    <mergeCell ref="G41:J41"/>
    <mergeCell ref="G42:J42"/>
    <mergeCell ref="D43:F43"/>
    <mergeCell ref="G43:J43"/>
    <mergeCell ref="D45:F45"/>
    <mergeCell ref="H45:J45"/>
    <mergeCell ref="D47:F47"/>
    <mergeCell ref="H47:J47"/>
    <mergeCell ref="H48:J48"/>
    <mergeCell ref="D49:F49"/>
    <mergeCell ref="H49:J49"/>
  </mergeCells>
  <hyperlinks>
    <hyperlink ref="D49" r:id="rId1" xr:uid="{00000000-0004-0000-0100-000000000000}"/>
    <hyperlink ref="H47" r:id="rId2" xr:uid="{00000000-0004-0000-0100-000001000000}"/>
  </hyperlinks>
  <printOptions horizontalCentered="1" verticalCentered="1"/>
  <pageMargins left="0.5" right="0.5" top="0.5" bottom="0.5" header="0.5" footer="0.5"/>
  <pageSetup scale="94"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pageSetUpPr fitToPage="1"/>
  </sheetPr>
  <dimension ref="A1:K58"/>
  <sheetViews>
    <sheetView showGridLines="0" tabSelected="1" zoomScale="90" zoomScaleNormal="90" workbookViewId="0">
      <selection activeCell="A52" sqref="A52"/>
    </sheetView>
  </sheetViews>
  <sheetFormatPr defaultRowHeight="12.75" x14ac:dyDescent="0.2"/>
  <cols>
    <col min="1" max="1" width="10" style="59" customWidth="1"/>
    <col min="2" max="2" width="13.7109375" style="59" customWidth="1"/>
    <col min="3" max="7" width="9.140625" style="59"/>
    <col min="8" max="8" width="10.7109375" style="59" customWidth="1"/>
    <col min="9" max="9" width="10.5703125" style="59" customWidth="1"/>
    <col min="10" max="10" width="16.85546875" style="59" bestFit="1"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I2" s="130" t="s">
        <v>324</v>
      </c>
      <c r="J2" s="63"/>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60"/>
      <c r="B7" s="62"/>
      <c r="C7" s="207" t="s">
        <v>102</v>
      </c>
      <c r="D7" s="207"/>
      <c r="E7" s="207"/>
      <c r="F7" s="207"/>
      <c r="G7" s="207"/>
      <c r="H7" s="207"/>
      <c r="I7" s="62"/>
      <c r="J7" s="64"/>
    </row>
    <row r="8" spans="1:10" x14ac:dyDescent="0.2">
      <c r="A8" s="60"/>
      <c r="B8" s="62" t="s">
        <v>103</v>
      </c>
      <c r="C8" s="62"/>
      <c r="D8" s="62"/>
      <c r="E8" s="62"/>
      <c r="F8" s="62"/>
      <c r="G8" s="62"/>
      <c r="H8" s="62"/>
      <c r="I8" s="62"/>
      <c r="J8" s="64"/>
    </row>
    <row r="9" spans="1:10" x14ac:dyDescent="0.2">
      <c r="A9" s="60"/>
      <c r="B9" s="62" t="s">
        <v>104</v>
      </c>
      <c r="C9" s="62"/>
      <c r="D9" s="62"/>
      <c r="E9" s="62"/>
      <c r="F9" s="62"/>
      <c r="G9" s="62"/>
      <c r="H9" s="62"/>
      <c r="I9" s="62"/>
      <c r="J9" s="64"/>
    </row>
    <row r="10" spans="1:10" x14ac:dyDescent="0.2">
      <c r="A10" s="60"/>
      <c r="B10" s="62" t="s">
        <v>105</v>
      </c>
      <c r="C10" s="62"/>
      <c r="D10" s="62"/>
      <c r="E10" s="62"/>
      <c r="F10" s="62"/>
      <c r="G10" s="62"/>
      <c r="H10" s="62"/>
      <c r="I10" s="62"/>
      <c r="J10" s="64"/>
    </row>
    <row r="11" spans="1:10" x14ac:dyDescent="0.2">
      <c r="A11" s="60"/>
      <c r="B11" s="62" t="s">
        <v>106</v>
      </c>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c r="B13" s="69" t="s">
        <v>107</v>
      </c>
      <c r="C13" s="69" t="s">
        <v>108</v>
      </c>
      <c r="D13" s="62"/>
      <c r="E13" s="69" t="s">
        <v>107</v>
      </c>
      <c r="F13" s="69" t="s">
        <v>108</v>
      </c>
      <c r="G13" s="62"/>
      <c r="H13" s="69" t="s">
        <v>107</v>
      </c>
      <c r="I13" s="69" t="s">
        <v>108</v>
      </c>
      <c r="J13" s="64"/>
    </row>
    <row r="14" spans="1:10" x14ac:dyDescent="0.2">
      <c r="A14" s="60"/>
      <c r="B14" s="70" t="s">
        <v>109</v>
      </c>
      <c r="C14" s="70" t="s">
        <v>110</v>
      </c>
      <c r="D14" s="62"/>
      <c r="E14" s="70" t="s">
        <v>109</v>
      </c>
      <c r="F14" s="70" t="s">
        <v>110</v>
      </c>
      <c r="G14" s="62"/>
      <c r="H14" s="70" t="s">
        <v>109</v>
      </c>
      <c r="I14" s="70" t="s">
        <v>110</v>
      </c>
      <c r="J14" s="64"/>
    </row>
    <row r="15" spans="1:10" x14ac:dyDescent="0.2">
      <c r="A15" s="60"/>
      <c r="B15" s="71" t="s">
        <v>111</v>
      </c>
      <c r="C15" s="2" t="str">
        <f>LEFT('Title Page'!I2,1)</f>
        <v>5</v>
      </c>
      <c r="D15" s="3"/>
      <c r="E15" s="71">
        <v>24</v>
      </c>
      <c r="F15" s="2" t="str">
        <f>LEFT('Item 100, page 4'!J2,1)</f>
        <v>3</v>
      </c>
      <c r="G15" s="62"/>
      <c r="H15" s="71"/>
      <c r="I15" s="71"/>
      <c r="J15" s="64"/>
    </row>
    <row r="16" spans="1:10" x14ac:dyDescent="0.2">
      <c r="A16" s="60"/>
      <c r="B16" s="71" t="s">
        <v>112</v>
      </c>
      <c r="C16" s="2" t="str">
        <f>LEFT(I2,2)</f>
        <v>43</v>
      </c>
      <c r="D16" s="3"/>
      <c r="E16" s="2">
        <v>25</v>
      </c>
      <c r="F16" s="2" t="str">
        <f>LEFT('Item 105, page 1'!L2,2)</f>
        <v>29</v>
      </c>
      <c r="G16" s="62"/>
      <c r="H16" s="71"/>
      <c r="I16" s="71"/>
      <c r="J16" s="64"/>
    </row>
    <row r="17" spans="1:11" x14ac:dyDescent="0.2">
      <c r="A17" s="60"/>
      <c r="B17" s="71" t="s">
        <v>113</v>
      </c>
      <c r="C17" s="71" t="s">
        <v>158</v>
      </c>
      <c r="D17" s="62"/>
      <c r="E17" s="2" t="s">
        <v>201</v>
      </c>
      <c r="F17" s="2" t="str">
        <f>LEFT('Item 105 Page 2'!N2,2)</f>
        <v>21</v>
      </c>
      <c r="G17" s="62"/>
      <c r="H17" s="71"/>
      <c r="I17" s="71"/>
      <c r="J17" s="64"/>
    </row>
    <row r="18" spans="1:11" x14ac:dyDescent="0.2">
      <c r="A18" s="60"/>
      <c r="B18" s="71" t="s">
        <v>114</v>
      </c>
      <c r="C18" s="71" t="s">
        <v>158</v>
      </c>
      <c r="D18" s="62"/>
      <c r="E18" s="71" t="s">
        <v>202</v>
      </c>
      <c r="F18" s="2" t="str">
        <f>LEFT('Item 105 Page 3 '!N2,2)</f>
        <v>19</v>
      </c>
      <c r="G18" s="62"/>
      <c r="H18" s="71"/>
      <c r="I18" s="71"/>
      <c r="J18" s="64"/>
    </row>
    <row r="19" spans="1:11" x14ac:dyDescent="0.2">
      <c r="A19" s="60"/>
      <c r="B19" s="71" t="s">
        <v>114</v>
      </c>
      <c r="C19" s="71" t="s">
        <v>158</v>
      </c>
      <c r="D19" s="62"/>
      <c r="E19" s="2">
        <v>26</v>
      </c>
      <c r="F19" s="2" t="s">
        <v>158</v>
      </c>
      <c r="G19" s="62"/>
      <c r="H19" s="71"/>
      <c r="I19" s="71"/>
      <c r="J19" s="64"/>
    </row>
    <row r="20" spans="1:11" x14ac:dyDescent="0.2">
      <c r="A20" s="60"/>
      <c r="B20" s="71">
        <v>5</v>
      </c>
      <c r="C20" s="71">
        <v>1</v>
      </c>
      <c r="D20" s="62"/>
      <c r="E20" s="71">
        <v>27</v>
      </c>
      <c r="F20" s="71" t="s">
        <v>158</v>
      </c>
      <c r="G20" s="62"/>
      <c r="H20" s="71"/>
      <c r="I20" s="71"/>
      <c r="J20" s="64"/>
    </row>
    <row r="21" spans="1:11" x14ac:dyDescent="0.2">
      <c r="A21" s="60"/>
      <c r="B21" s="71">
        <v>6</v>
      </c>
      <c r="C21" s="71" t="s">
        <v>158</v>
      </c>
      <c r="D21" s="62"/>
      <c r="E21" s="71">
        <v>28</v>
      </c>
      <c r="F21" s="71" t="s">
        <v>158</v>
      </c>
      <c r="G21" s="62"/>
      <c r="H21" s="71"/>
      <c r="I21" s="71"/>
      <c r="J21" s="64"/>
    </row>
    <row r="22" spans="1:11" x14ac:dyDescent="0.2">
      <c r="A22" s="60"/>
      <c r="B22" s="71">
        <v>7</v>
      </c>
      <c r="C22" s="71" t="s">
        <v>158</v>
      </c>
      <c r="D22" s="62"/>
      <c r="E22" s="71">
        <v>29</v>
      </c>
      <c r="F22" s="71" t="s">
        <v>158</v>
      </c>
      <c r="G22" s="62"/>
      <c r="H22" s="71"/>
      <c r="I22" s="71"/>
      <c r="J22" s="64"/>
    </row>
    <row r="23" spans="1:11" x14ac:dyDescent="0.2">
      <c r="A23" s="60"/>
      <c r="B23" s="71">
        <v>8</v>
      </c>
      <c r="C23" s="71" t="s">
        <v>158</v>
      </c>
      <c r="D23" s="62"/>
      <c r="E23" s="71">
        <v>30</v>
      </c>
      <c r="F23" s="2" t="str">
        <f>LEFT('Item 106, page 1 '!$J$2,2)</f>
        <v>20</v>
      </c>
      <c r="G23" s="62"/>
      <c r="H23" s="71"/>
      <c r="I23" s="71"/>
      <c r="J23" s="64"/>
    </row>
    <row r="24" spans="1:11" x14ac:dyDescent="0.2">
      <c r="A24" s="60"/>
      <c r="B24" s="71">
        <v>9</v>
      </c>
      <c r="C24" s="71" t="s">
        <v>158</v>
      </c>
      <c r="D24" s="62"/>
      <c r="E24" s="71" t="s">
        <v>333</v>
      </c>
      <c r="F24" s="71">
        <v>1</v>
      </c>
      <c r="G24" s="62"/>
      <c r="H24" s="71"/>
      <c r="I24" s="71"/>
      <c r="J24" s="64"/>
    </row>
    <row r="25" spans="1:11" x14ac:dyDescent="0.2">
      <c r="A25" s="60"/>
      <c r="B25" s="71">
        <v>10</v>
      </c>
      <c r="C25" s="71" t="s">
        <v>158</v>
      </c>
      <c r="D25" s="62"/>
      <c r="E25" s="71">
        <v>31</v>
      </c>
      <c r="F25" s="71">
        <v>2</v>
      </c>
      <c r="G25" s="62"/>
      <c r="H25" s="71"/>
      <c r="I25" s="71"/>
      <c r="J25" s="64"/>
    </row>
    <row r="26" spans="1:11" x14ac:dyDescent="0.2">
      <c r="A26" s="60"/>
      <c r="B26" s="71">
        <v>11</v>
      </c>
      <c r="C26" s="71" t="s">
        <v>158</v>
      </c>
      <c r="D26" s="62"/>
      <c r="E26" s="71">
        <v>32</v>
      </c>
      <c r="F26" s="71" t="s">
        <v>158</v>
      </c>
      <c r="G26" s="62"/>
      <c r="H26" s="71"/>
      <c r="I26" s="71"/>
      <c r="J26" s="64"/>
    </row>
    <row r="27" spans="1:11" x14ac:dyDescent="0.2">
      <c r="A27" s="60"/>
      <c r="B27" s="71">
        <v>12</v>
      </c>
      <c r="C27" s="71" t="s">
        <v>158</v>
      </c>
      <c r="D27" s="62"/>
      <c r="E27" s="71">
        <v>33</v>
      </c>
      <c r="F27" s="71" t="s">
        <v>158</v>
      </c>
      <c r="G27" s="62"/>
      <c r="H27" s="71"/>
      <c r="I27" s="71"/>
      <c r="J27" s="64"/>
      <c r="K27" s="59" t="s">
        <v>3</v>
      </c>
    </row>
    <row r="28" spans="1:11" x14ac:dyDescent="0.2">
      <c r="A28" s="60"/>
      <c r="B28" s="71">
        <v>13</v>
      </c>
      <c r="C28" s="71">
        <v>3</v>
      </c>
      <c r="D28" s="62"/>
      <c r="E28" s="71">
        <v>34</v>
      </c>
      <c r="F28" s="71">
        <v>2</v>
      </c>
      <c r="G28" s="62"/>
      <c r="H28" s="71"/>
      <c r="I28" s="71"/>
      <c r="J28" s="64"/>
    </row>
    <row r="29" spans="1:11" x14ac:dyDescent="0.2">
      <c r="A29" s="60"/>
      <c r="B29" s="2" t="s">
        <v>278</v>
      </c>
      <c r="C29" s="71" t="s">
        <v>158</v>
      </c>
      <c r="D29" s="62"/>
      <c r="E29" s="71">
        <v>35</v>
      </c>
      <c r="F29" s="2">
        <v>7</v>
      </c>
      <c r="G29" s="62"/>
      <c r="H29" s="71"/>
      <c r="I29" s="71"/>
      <c r="J29" s="64"/>
    </row>
    <row r="30" spans="1:11" x14ac:dyDescent="0.2">
      <c r="A30" s="60"/>
      <c r="B30" s="71">
        <v>14</v>
      </c>
      <c r="C30" s="2">
        <v>1</v>
      </c>
      <c r="D30" s="62"/>
      <c r="E30" s="71">
        <v>36</v>
      </c>
      <c r="F30" s="2">
        <v>7</v>
      </c>
      <c r="G30" s="62"/>
      <c r="H30" s="71"/>
      <c r="I30" s="71"/>
      <c r="J30" s="64"/>
    </row>
    <row r="31" spans="1:11" x14ac:dyDescent="0.2">
      <c r="A31" s="60"/>
      <c r="B31" s="71">
        <v>15</v>
      </c>
      <c r="C31" s="71" t="s">
        <v>158</v>
      </c>
      <c r="D31" s="62"/>
      <c r="E31" s="71">
        <v>37</v>
      </c>
      <c r="F31" s="2">
        <v>6</v>
      </c>
      <c r="G31" s="62"/>
      <c r="H31" s="71"/>
      <c r="I31" s="71"/>
      <c r="J31" s="64"/>
    </row>
    <row r="32" spans="1:11" x14ac:dyDescent="0.2">
      <c r="A32" s="60"/>
      <c r="B32" s="71">
        <v>16</v>
      </c>
      <c r="C32" s="71" t="s">
        <v>158</v>
      </c>
      <c r="D32" s="62"/>
      <c r="E32" s="71">
        <v>38</v>
      </c>
      <c r="F32" s="2">
        <v>6</v>
      </c>
      <c r="G32" s="62"/>
      <c r="H32" s="71"/>
      <c r="I32" s="71"/>
      <c r="J32" s="64"/>
    </row>
    <row r="33" spans="1:10" x14ac:dyDescent="0.2">
      <c r="A33" s="60"/>
      <c r="B33" s="71">
        <v>17</v>
      </c>
      <c r="C33" s="71" t="s">
        <v>158</v>
      </c>
      <c r="D33" s="62"/>
      <c r="E33" s="71">
        <v>39</v>
      </c>
      <c r="F33" s="2">
        <v>7</v>
      </c>
      <c r="G33" s="62"/>
      <c r="H33" s="71"/>
      <c r="I33" s="71"/>
      <c r="J33" s="64"/>
    </row>
    <row r="34" spans="1:10" x14ac:dyDescent="0.2">
      <c r="A34" s="60"/>
      <c r="B34" s="71">
        <v>18</v>
      </c>
      <c r="C34" s="71" t="s">
        <v>158</v>
      </c>
      <c r="D34" s="62"/>
      <c r="E34" s="71">
        <v>40</v>
      </c>
      <c r="F34" s="71">
        <v>7</v>
      </c>
      <c r="G34" s="62"/>
      <c r="H34" s="71"/>
      <c r="I34" s="71"/>
      <c r="J34" s="64"/>
    </row>
    <row r="35" spans="1:10" x14ac:dyDescent="0.2">
      <c r="A35" s="60"/>
      <c r="B35" s="71">
        <v>19</v>
      </c>
      <c r="C35" s="71" t="s">
        <v>158</v>
      </c>
      <c r="D35" s="62"/>
      <c r="E35" s="71">
        <v>41</v>
      </c>
      <c r="F35" s="71" t="s">
        <v>158</v>
      </c>
      <c r="G35" s="62"/>
      <c r="H35" s="71"/>
      <c r="I35" s="71"/>
      <c r="J35" s="64"/>
    </row>
    <row r="36" spans="1:10" x14ac:dyDescent="0.2">
      <c r="A36" s="60"/>
      <c r="B36" s="71">
        <v>20</v>
      </c>
      <c r="C36" s="71" t="s">
        <v>158</v>
      </c>
      <c r="D36" s="62"/>
      <c r="E36" s="71"/>
      <c r="F36" s="71"/>
      <c r="G36" s="62"/>
      <c r="H36" s="71"/>
      <c r="I36" s="71"/>
      <c r="J36" s="64"/>
    </row>
    <row r="37" spans="1:10" x14ac:dyDescent="0.2">
      <c r="A37" s="60"/>
      <c r="B37" s="71">
        <v>21</v>
      </c>
      <c r="C37" s="2" t="str">
        <f>LEFT('Item 100, page 1'!K2,2)</f>
        <v>33</v>
      </c>
      <c r="D37" s="3"/>
      <c r="E37" s="71"/>
      <c r="F37" s="71"/>
      <c r="G37" s="62"/>
      <c r="H37" s="71"/>
      <c r="I37" s="71"/>
      <c r="J37" s="64"/>
    </row>
    <row r="38" spans="1:10" x14ac:dyDescent="0.2">
      <c r="A38" s="60"/>
      <c r="B38" s="71" t="s">
        <v>115</v>
      </c>
      <c r="C38" s="2" t="str">
        <f>LEFT('Item 100, page 2'!K2,2)</f>
        <v>34</v>
      </c>
      <c r="D38" s="3"/>
      <c r="E38" s="71"/>
      <c r="F38" s="71"/>
      <c r="G38" s="62"/>
      <c r="H38" s="71"/>
      <c r="I38" s="71"/>
      <c r="J38" s="64"/>
    </row>
    <row r="39" spans="1:10" x14ac:dyDescent="0.2">
      <c r="A39" s="60"/>
      <c r="B39" s="71">
        <v>22</v>
      </c>
      <c r="C39" s="2" t="str">
        <f>LEFT('Item 100, page 3'!J2,1)</f>
        <v>3</v>
      </c>
      <c r="D39" s="62"/>
      <c r="E39" s="71"/>
      <c r="F39" s="71"/>
      <c r="G39" s="62"/>
      <c r="H39" s="71"/>
      <c r="I39" s="71"/>
      <c r="J39" s="64"/>
    </row>
    <row r="40" spans="1:10" x14ac:dyDescent="0.2">
      <c r="A40" s="60"/>
      <c r="B40" s="71">
        <v>23</v>
      </c>
      <c r="C40" s="71" t="s">
        <v>158</v>
      </c>
      <c r="D40" s="62"/>
      <c r="E40" s="71"/>
      <c r="F40" s="71"/>
      <c r="G40" s="62"/>
      <c r="H40" s="62"/>
      <c r="I40" s="62"/>
      <c r="J40" s="64"/>
    </row>
    <row r="41" spans="1:10" x14ac:dyDescent="0.2">
      <c r="A41" s="60"/>
      <c r="B41" s="62"/>
      <c r="C41" s="62"/>
      <c r="D41" s="62"/>
      <c r="E41" s="62"/>
      <c r="F41" s="62"/>
      <c r="G41" s="62"/>
      <c r="H41" s="62"/>
      <c r="I41" s="62"/>
      <c r="J41" s="64"/>
    </row>
    <row r="42" spans="1:10" x14ac:dyDescent="0.2">
      <c r="A42" s="60"/>
      <c r="B42" s="62"/>
      <c r="C42" s="62"/>
      <c r="D42" s="62"/>
      <c r="E42" s="62"/>
      <c r="F42" s="62"/>
      <c r="G42" s="62"/>
      <c r="H42" s="62"/>
      <c r="I42" s="68"/>
      <c r="J42" s="64"/>
    </row>
    <row r="43" spans="1:10" x14ac:dyDescent="0.2">
      <c r="A43" s="60"/>
      <c r="B43" s="62"/>
      <c r="C43" s="62"/>
      <c r="D43" s="226"/>
      <c r="E43" s="226"/>
      <c r="F43" s="226"/>
      <c r="G43" s="226"/>
      <c r="H43" s="62"/>
      <c r="I43" s="4"/>
      <c r="J43" s="64"/>
    </row>
    <row r="44" spans="1:10" x14ac:dyDescent="0.2">
      <c r="A44" s="60"/>
      <c r="B44" s="62"/>
      <c r="C44" s="62"/>
      <c r="D44" s="62"/>
      <c r="E44" s="62"/>
      <c r="F44" s="62"/>
      <c r="G44" s="62"/>
      <c r="H44" s="62"/>
      <c r="I44" s="68"/>
      <c r="J44" s="64"/>
    </row>
    <row r="45" spans="1:10" x14ac:dyDescent="0.2">
      <c r="A45" s="60"/>
      <c r="B45" s="62"/>
      <c r="C45" s="62"/>
      <c r="D45" s="62"/>
      <c r="E45" s="62"/>
      <c r="F45" s="62"/>
      <c r="G45" s="62"/>
      <c r="H45" s="62"/>
      <c r="I45" s="68"/>
      <c r="J45" s="64"/>
    </row>
    <row r="46" spans="1:10" x14ac:dyDescent="0.2">
      <c r="A46" s="60"/>
      <c r="B46" s="62"/>
      <c r="C46" s="62"/>
      <c r="D46" s="62"/>
      <c r="E46" s="62"/>
      <c r="F46" s="62"/>
      <c r="G46" s="62"/>
      <c r="H46" s="62"/>
      <c r="I46" s="68"/>
      <c r="J46" s="64"/>
    </row>
    <row r="47" spans="1:10" x14ac:dyDescent="0.2">
      <c r="A47" s="60"/>
      <c r="B47" s="62"/>
      <c r="C47" s="62"/>
      <c r="D47" s="62"/>
      <c r="E47" s="62"/>
      <c r="F47" s="62"/>
      <c r="G47" s="62"/>
      <c r="H47" s="62"/>
      <c r="I47" s="68"/>
      <c r="J47" s="64"/>
    </row>
    <row r="48" spans="1:10"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5" t="s">
        <v>116</v>
      </c>
      <c r="B52" s="3" t="s">
        <v>342</v>
      </c>
      <c r="C52" s="3"/>
      <c r="D52" s="3"/>
      <c r="E52" s="3"/>
      <c r="F52" s="3"/>
      <c r="G52" s="3"/>
      <c r="H52" s="3"/>
      <c r="I52" s="3"/>
      <c r="J52" s="64"/>
    </row>
    <row r="53" spans="1:10" x14ac:dyDescent="0.2">
      <c r="A53" s="5"/>
      <c r="B53" s="3"/>
      <c r="C53" s="3"/>
      <c r="D53" s="3"/>
      <c r="E53" s="3"/>
      <c r="F53" s="3"/>
      <c r="G53" s="3"/>
      <c r="H53" s="3"/>
      <c r="I53" s="3"/>
      <c r="J53" s="64"/>
    </row>
    <row r="54" spans="1:10" x14ac:dyDescent="0.2">
      <c r="A54" s="6" t="s">
        <v>159</v>
      </c>
      <c r="B54" s="227">
        <v>43630</v>
      </c>
      <c r="C54" s="227"/>
      <c r="D54" s="7"/>
      <c r="E54" s="7"/>
      <c r="F54" s="7"/>
      <c r="G54" s="66"/>
      <c r="H54" s="66"/>
      <c r="I54" s="132" t="s">
        <v>203</v>
      </c>
      <c r="J54" s="148">
        <v>43678</v>
      </c>
    </row>
    <row r="55" spans="1:10" x14ac:dyDescent="0.2">
      <c r="A55" s="223" t="s">
        <v>4</v>
      </c>
      <c r="B55" s="224"/>
      <c r="C55" s="224"/>
      <c r="D55" s="224"/>
      <c r="E55" s="224"/>
      <c r="F55" s="224"/>
      <c r="G55" s="224"/>
      <c r="H55" s="224"/>
      <c r="I55" s="224"/>
      <c r="J55" s="225"/>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
    <mergeCell ref="A55:J55"/>
    <mergeCell ref="C7:H7"/>
    <mergeCell ref="D43:G43"/>
    <mergeCell ref="B54:C54"/>
  </mergeCells>
  <phoneticPr fontId="0" type="noConversion"/>
  <printOptions horizontalCentered="1" verticalCentered="1"/>
  <pageMargins left="0.5" right="0.5" top="0.5" bottom="0.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6"/>
    <pageSetUpPr fitToPage="1"/>
  </sheetPr>
  <dimension ref="A1:Z60"/>
  <sheetViews>
    <sheetView showGridLines="0" topLeftCell="A25" zoomScale="120" zoomScaleNormal="120" workbookViewId="0">
      <selection activeCell="B54" sqref="B54"/>
    </sheetView>
  </sheetViews>
  <sheetFormatPr defaultRowHeight="12.75" x14ac:dyDescent="0.2"/>
  <cols>
    <col min="1" max="1" width="13.7109375" style="12" customWidth="1"/>
    <col min="2" max="2" width="12"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8.7109375" style="12" customWidth="1"/>
    <col min="11" max="11" width="18.5703125" style="12" customWidth="1"/>
    <col min="12" max="12" width="2.5703125" style="12" customWidth="1"/>
    <col min="13" max="17" width="9.140625" style="12"/>
    <col min="18" max="18" width="9.28515625" style="12" bestFit="1" customWidth="1"/>
    <col min="19" max="16384" width="9.140625" style="12"/>
  </cols>
  <sheetData>
    <row r="1" spans="1:26" x14ac:dyDescent="0.2">
      <c r="A1" s="9"/>
      <c r="B1" s="10"/>
      <c r="C1" s="10"/>
      <c r="D1" s="10"/>
      <c r="E1" s="10"/>
      <c r="F1" s="10"/>
      <c r="G1" s="10"/>
      <c r="H1" s="10"/>
      <c r="I1" s="10"/>
      <c r="J1" s="10"/>
      <c r="K1" s="11"/>
    </row>
    <row r="2" spans="1:26" x14ac:dyDescent="0.2">
      <c r="A2" s="5" t="s">
        <v>0</v>
      </c>
      <c r="B2" s="13">
        <v>4</v>
      </c>
      <c r="C2" s="3"/>
      <c r="D2" s="3"/>
      <c r="E2" s="3"/>
      <c r="F2" s="3"/>
      <c r="G2" s="3"/>
      <c r="H2" s="3"/>
      <c r="I2" s="3"/>
      <c r="J2" s="3"/>
      <c r="K2" s="14" t="s">
        <v>326</v>
      </c>
    </row>
    <row r="3" spans="1:26" x14ac:dyDescent="0.2">
      <c r="A3" s="5"/>
      <c r="B3" s="1"/>
      <c r="C3" s="3"/>
      <c r="D3" s="3"/>
      <c r="E3" s="3"/>
      <c r="F3" s="3"/>
      <c r="G3" s="3"/>
      <c r="H3" s="3"/>
      <c r="I3" s="3"/>
      <c r="J3" s="3"/>
      <c r="K3" s="15"/>
    </row>
    <row r="4" spans="1:26" x14ac:dyDescent="0.2">
      <c r="A4" s="5" t="s">
        <v>1</v>
      </c>
      <c r="B4" s="3"/>
      <c r="C4" s="3"/>
      <c r="D4" s="62" t="str">
        <f>'Title Page'!$B$12</f>
        <v>Rabanco LTD / G-12</v>
      </c>
      <c r="E4" s="3"/>
      <c r="F4" s="3"/>
      <c r="G4" s="3"/>
      <c r="H4" s="3"/>
      <c r="I4" s="3"/>
      <c r="J4" s="3"/>
      <c r="K4" s="15"/>
    </row>
    <row r="5" spans="1:26" x14ac:dyDescent="0.2">
      <c r="A5" s="6" t="s">
        <v>2</v>
      </c>
      <c r="B5" s="7"/>
      <c r="C5" s="7"/>
      <c r="D5" s="66" t="str">
        <f>'Title Page'!$B$15</f>
        <v>Lynnwood Disposal, Republic Services</v>
      </c>
      <c r="E5" s="7"/>
      <c r="F5" s="7"/>
      <c r="G5" s="7"/>
      <c r="H5" s="7"/>
      <c r="I5" s="7"/>
      <c r="J5" s="7"/>
      <c r="K5" s="16"/>
    </row>
    <row r="6" spans="1:26" x14ac:dyDescent="0.2">
      <c r="A6" s="231" t="s">
        <v>6</v>
      </c>
      <c r="B6" s="232"/>
      <c r="C6" s="232"/>
      <c r="D6" s="232"/>
      <c r="E6" s="232"/>
      <c r="F6" s="232"/>
      <c r="G6" s="232"/>
      <c r="H6" s="232"/>
      <c r="I6" s="232"/>
      <c r="J6" s="232"/>
      <c r="K6" s="233"/>
    </row>
    <row r="7" spans="1:26" x14ac:dyDescent="0.2">
      <c r="A7" s="17" t="s">
        <v>7</v>
      </c>
      <c r="B7" s="4"/>
      <c r="C7" s="4"/>
      <c r="D7" s="4"/>
      <c r="E7" s="4"/>
      <c r="F7" s="4"/>
      <c r="G7" s="4"/>
      <c r="H7" s="4"/>
      <c r="I7" s="4"/>
      <c r="J7" s="4"/>
      <c r="K7" s="18"/>
      <c r="M7" s="172"/>
      <c r="N7" s="172"/>
      <c r="O7" s="172"/>
      <c r="P7" s="172"/>
      <c r="Q7" s="172"/>
      <c r="R7" s="172"/>
      <c r="S7" s="172"/>
      <c r="T7" s="172"/>
      <c r="U7" s="172"/>
      <c r="V7" s="172"/>
      <c r="W7" s="172"/>
      <c r="X7" s="172"/>
      <c r="Y7" s="172"/>
      <c r="Z7" s="172"/>
    </row>
    <row r="8" spans="1:26" x14ac:dyDescent="0.2">
      <c r="A8" s="5"/>
      <c r="B8" s="3"/>
      <c r="C8" s="3"/>
      <c r="D8" s="3"/>
      <c r="E8" s="3"/>
      <c r="F8" s="3"/>
      <c r="G8" s="3"/>
      <c r="H8" s="3"/>
      <c r="I8" s="3"/>
      <c r="J8" s="3"/>
      <c r="K8" s="15"/>
      <c r="M8" s="172"/>
      <c r="N8" s="172"/>
      <c r="O8" s="172"/>
      <c r="P8" s="172"/>
      <c r="Q8" s="172"/>
      <c r="R8" s="172"/>
      <c r="S8" s="172"/>
      <c r="T8" s="172"/>
      <c r="U8" s="172"/>
      <c r="V8" s="172"/>
      <c r="W8" s="172"/>
      <c r="X8" s="172"/>
      <c r="Y8" s="172"/>
      <c r="Z8" s="172"/>
    </row>
    <row r="9" spans="1:26" x14ac:dyDescent="0.2">
      <c r="A9" s="17" t="s">
        <v>8</v>
      </c>
      <c r="B9" s="3"/>
      <c r="C9" s="3"/>
      <c r="D9" s="3"/>
      <c r="E9" s="3"/>
      <c r="F9" s="3"/>
      <c r="G9" s="3"/>
      <c r="H9" s="3"/>
      <c r="I9" s="3"/>
      <c r="J9" s="3"/>
      <c r="K9" s="15"/>
      <c r="M9" s="172"/>
      <c r="N9" s="172"/>
      <c r="O9" s="172"/>
      <c r="P9" s="172"/>
      <c r="Q9" s="172"/>
      <c r="R9" s="172"/>
      <c r="S9" s="172"/>
      <c r="T9" s="172"/>
      <c r="U9" s="172"/>
      <c r="V9" s="172"/>
      <c r="W9" s="172"/>
      <c r="X9" s="172"/>
      <c r="Y9" s="172"/>
      <c r="Z9" s="172"/>
    </row>
    <row r="10" spans="1:26" x14ac:dyDescent="0.2">
      <c r="A10" s="19" t="s">
        <v>9</v>
      </c>
      <c r="B10" s="3"/>
      <c r="C10" s="3"/>
      <c r="D10" s="3"/>
      <c r="E10" s="3"/>
      <c r="F10" s="3"/>
      <c r="G10" s="3"/>
      <c r="H10" s="3"/>
      <c r="I10" s="3"/>
      <c r="J10" s="3"/>
      <c r="K10" s="15"/>
      <c r="M10" s="172"/>
      <c r="N10" s="172"/>
      <c r="O10" s="172"/>
      <c r="P10" s="172"/>
      <c r="Q10" s="172"/>
      <c r="R10" s="172"/>
      <c r="S10" s="172"/>
      <c r="T10" s="172"/>
      <c r="U10" s="172"/>
      <c r="V10" s="172"/>
      <c r="W10" s="172"/>
      <c r="X10" s="172"/>
      <c r="Y10" s="172"/>
      <c r="Z10" s="172"/>
    </row>
    <row r="11" spans="1:26" x14ac:dyDescent="0.2">
      <c r="A11" s="19" t="s">
        <v>10</v>
      </c>
      <c r="B11" s="3"/>
      <c r="C11" s="3"/>
      <c r="D11" s="3"/>
      <c r="E11" s="3"/>
      <c r="F11" s="3"/>
      <c r="G11" s="3"/>
      <c r="H11" s="3"/>
      <c r="I11" s="3"/>
      <c r="J11" s="3"/>
      <c r="K11" s="15"/>
      <c r="M11" s="172"/>
      <c r="N11" s="172"/>
      <c r="O11" s="172"/>
      <c r="P11" s="172"/>
      <c r="Q11" s="172"/>
      <c r="R11" s="172"/>
      <c r="S11" s="172"/>
      <c r="T11" s="172"/>
      <c r="U11" s="172"/>
      <c r="V11" s="172"/>
      <c r="W11" s="172"/>
      <c r="X11" s="172"/>
      <c r="Y11" s="172"/>
      <c r="Z11" s="172"/>
    </row>
    <row r="12" spans="1:26" x14ac:dyDescent="0.2">
      <c r="A12" s="20" t="s">
        <v>11</v>
      </c>
      <c r="B12" s="3"/>
      <c r="C12" s="3"/>
      <c r="D12" s="3"/>
      <c r="E12" s="3"/>
      <c r="F12" s="3"/>
      <c r="G12" s="3"/>
      <c r="H12" s="3"/>
      <c r="I12" s="3"/>
      <c r="J12" s="3"/>
      <c r="K12" s="15"/>
      <c r="M12" s="172"/>
      <c r="N12" s="172"/>
      <c r="O12" s="172"/>
      <c r="P12" s="172"/>
      <c r="Q12" s="172"/>
      <c r="R12" s="172"/>
      <c r="S12" s="172"/>
      <c r="T12" s="172"/>
      <c r="U12" s="172"/>
      <c r="V12" s="172"/>
      <c r="W12" s="172"/>
      <c r="X12" s="172"/>
      <c r="Y12" s="172"/>
      <c r="Z12" s="172"/>
    </row>
    <row r="13" spans="1:26" x14ac:dyDescent="0.2">
      <c r="A13" s="21" t="s">
        <v>12</v>
      </c>
      <c r="B13" s="1"/>
      <c r="C13" s="1"/>
      <c r="D13" s="3"/>
      <c r="E13" s="1"/>
      <c r="F13" s="1"/>
      <c r="G13" s="1"/>
      <c r="H13" s="3"/>
      <c r="I13" s="1"/>
      <c r="J13" s="1"/>
      <c r="K13" s="15"/>
      <c r="M13" s="172"/>
      <c r="N13" s="172"/>
      <c r="O13" s="172"/>
      <c r="P13" s="172"/>
      <c r="Q13" s="172"/>
      <c r="R13" s="172"/>
      <c r="S13" s="172"/>
      <c r="T13" s="172"/>
      <c r="U13" s="172"/>
      <c r="V13" s="172"/>
      <c r="W13" s="172"/>
      <c r="X13" s="172"/>
      <c r="Y13" s="172"/>
      <c r="Z13" s="172"/>
    </row>
    <row r="14" spans="1:26" x14ac:dyDescent="0.2">
      <c r="A14" s="21" t="s">
        <v>13</v>
      </c>
      <c r="B14" s="1"/>
      <c r="C14" s="1"/>
      <c r="D14" s="3"/>
      <c r="E14" s="1"/>
      <c r="F14" s="1"/>
      <c r="G14" s="1"/>
      <c r="H14" s="3"/>
      <c r="I14" s="1"/>
      <c r="J14" s="1"/>
      <c r="K14" s="15"/>
      <c r="M14" s="172"/>
      <c r="N14" s="172"/>
      <c r="O14" s="172"/>
      <c r="P14" s="172"/>
      <c r="Q14" s="172"/>
      <c r="R14" s="172"/>
      <c r="S14" s="172"/>
      <c r="T14" s="172"/>
      <c r="U14" s="172"/>
      <c r="V14" s="172"/>
      <c r="W14" s="172"/>
      <c r="X14" s="172"/>
      <c r="Y14" s="172"/>
      <c r="Z14" s="172"/>
    </row>
    <row r="15" spans="1:26" x14ac:dyDescent="0.2">
      <c r="A15" s="21" t="s">
        <v>14</v>
      </c>
      <c r="B15" s="3"/>
      <c r="C15" s="3"/>
      <c r="D15" s="3"/>
      <c r="E15" s="3"/>
      <c r="F15" s="3"/>
      <c r="G15" s="3"/>
      <c r="H15" s="3"/>
      <c r="I15" s="3"/>
      <c r="J15" s="3"/>
      <c r="K15" s="15"/>
      <c r="M15" s="172"/>
      <c r="N15" s="172"/>
      <c r="O15" s="172"/>
      <c r="P15" s="172"/>
      <c r="Q15" s="172"/>
      <c r="R15" s="172"/>
      <c r="S15" s="172"/>
      <c r="T15" s="172"/>
      <c r="U15" s="172"/>
      <c r="V15" s="172"/>
      <c r="W15" s="172"/>
      <c r="X15" s="172"/>
      <c r="Y15" s="172"/>
      <c r="Z15" s="172"/>
    </row>
    <row r="16" spans="1:26" x14ac:dyDescent="0.2">
      <c r="A16" s="17"/>
      <c r="B16" s="3"/>
      <c r="C16" s="3"/>
      <c r="D16" s="3"/>
      <c r="E16" s="3"/>
      <c r="F16" s="3"/>
      <c r="G16" s="3"/>
      <c r="H16" s="3"/>
      <c r="I16" s="3"/>
      <c r="J16" s="3"/>
      <c r="K16" s="15"/>
      <c r="M16" s="172"/>
      <c r="N16" s="172"/>
      <c r="O16" s="172"/>
      <c r="P16" s="172"/>
      <c r="Q16" s="172"/>
      <c r="R16" s="172"/>
      <c r="S16" s="172"/>
      <c r="T16" s="172"/>
      <c r="U16" s="172"/>
      <c r="V16" s="172"/>
      <c r="W16" s="172"/>
      <c r="X16" s="172"/>
      <c r="Y16" s="172"/>
      <c r="Z16" s="172"/>
    </row>
    <row r="17" spans="1:26" x14ac:dyDescent="0.2">
      <c r="A17" s="5" t="s">
        <v>42</v>
      </c>
      <c r="B17" s="3"/>
      <c r="C17" s="3"/>
      <c r="D17" s="3"/>
      <c r="E17" s="3"/>
      <c r="F17" s="3"/>
      <c r="G17" s="3"/>
      <c r="H17" s="3"/>
      <c r="I17" s="3"/>
      <c r="J17" s="3"/>
      <c r="K17" s="15"/>
      <c r="M17" s="172"/>
      <c r="N17" s="172"/>
      <c r="O17" s="172"/>
      <c r="P17" s="172"/>
      <c r="Q17" s="172"/>
      <c r="R17" s="172"/>
      <c r="S17" s="172"/>
      <c r="T17" s="172"/>
      <c r="U17" s="172"/>
      <c r="V17" s="172"/>
      <c r="W17" s="172"/>
      <c r="X17" s="172"/>
      <c r="Y17" s="172"/>
      <c r="Z17" s="172"/>
    </row>
    <row r="18" spans="1:26" x14ac:dyDescent="0.2">
      <c r="A18" s="5"/>
      <c r="B18" s="3"/>
      <c r="C18" s="3"/>
      <c r="D18" s="3"/>
      <c r="E18" s="3"/>
      <c r="F18" s="3"/>
      <c r="G18" s="3"/>
      <c r="H18" s="3"/>
      <c r="I18" s="3"/>
      <c r="J18" s="3"/>
      <c r="K18" s="15"/>
      <c r="M18" s="172"/>
      <c r="N18" s="172"/>
      <c r="O18" s="172"/>
      <c r="P18" s="172"/>
      <c r="Q18" s="172"/>
      <c r="R18" s="172"/>
      <c r="S18" s="172"/>
      <c r="T18" s="172"/>
      <c r="U18" s="172"/>
      <c r="V18" s="172"/>
      <c r="W18" s="172"/>
      <c r="X18" s="172"/>
      <c r="Y18" s="172"/>
      <c r="Z18" s="172"/>
    </row>
    <row r="19" spans="1:26" x14ac:dyDescent="0.2">
      <c r="A19" s="22"/>
      <c r="B19" s="4"/>
      <c r="C19" s="4"/>
      <c r="D19" s="4"/>
      <c r="E19" s="4"/>
      <c r="F19" s="4"/>
      <c r="G19" s="4"/>
      <c r="H19" s="4"/>
      <c r="I19" s="4"/>
      <c r="J19" s="4"/>
      <c r="K19" s="18"/>
      <c r="M19" s="172"/>
      <c r="N19" s="172"/>
      <c r="O19" s="172"/>
      <c r="P19" s="172"/>
      <c r="Q19" s="172"/>
      <c r="R19" s="172"/>
      <c r="S19" s="172"/>
      <c r="T19" s="172"/>
      <c r="U19" s="172"/>
      <c r="V19" s="172"/>
      <c r="W19" s="172"/>
      <c r="X19" s="172"/>
      <c r="Y19" s="172"/>
      <c r="Z19" s="172"/>
    </row>
    <row r="20" spans="1:26" x14ac:dyDescent="0.2">
      <c r="A20" s="23" t="s">
        <v>15</v>
      </c>
      <c r="B20" s="23" t="s">
        <v>16</v>
      </c>
      <c r="C20" s="23" t="s">
        <v>17</v>
      </c>
      <c r="D20" s="23" t="s">
        <v>18</v>
      </c>
      <c r="E20" s="23" t="s">
        <v>19</v>
      </c>
      <c r="F20" s="24"/>
      <c r="G20" s="23"/>
      <c r="H20" s="23"/>
      <c r="I20" s="23" t="s">
        <v>20</v>
      </c>
      <c r="J20" s="23"/>
      <c r="K20" s="23"/>
      <c r="M20" s="172"/>
      <c r="N20" s="172"/>
      <c r="O20" s="172"/>
      <c r="P20" s="172"/>
      <c r="Q20" s="172"/>
      <c r="R20" s="172"/>
      <c r="S20" s="172"/>
      <c r="T20" s="172"/>
      <c r="U20" s="172"/>
      <c r="V20" s="172"/>
      <c r="W20" s="172"/>
      <c r="X20" s="172"/>
      <c r="Y20" s="172"/>
      <c r="Z20" s="172"/>
    </row>
    <row r="21" spans="1:26" x14ac:dyDescent="0.2">
      <c r="A21" s="25" t="s">
        <v>21</v>
      </c>
      <c r="B21" s="25" t="s">
        <v>22</v>
      </c>
      <c r="C21" s="25" t="s">
        <v>23</v>
      </c>
      <c r="D21" s="25" t="s">
        <v>23</v>
      </c>
      <c r="E21" s="25" t="s">
        <v>23</v>
      </c>
      <c r="F21" s="24"/>
      <c r="G21" s="25"/>
      <c r="H21" s="25"/>
      <c r="I21" s="25" t="s">
        <v>19</v>
      </c>
      <c r="J21" s="25"/>
      <c r="K21" s="25"/>
      <c r="M21" s="172"/>
      <c r="N21" s="172"/>
      <c r="O21" s="172"/>
      <c r="P21" s="172"/>
      <c r="Q21" s="172"/>
      <c r="R21" s="172"/>
      <c r="S21" s="172"/>
      <c r="T21" s="172"/>
      <c r="U21" s="172"/>
      <c r="V21" s="172"/>
      <c r="W21" s="172"/>
      <c r="X21" s="172"/>
      <c r="Y21" s="172"/>
      <c r="Z21" s="172"/>
    </row>
    <row r="22" spans="1:26" x14ac:dyDescent="0.2">
      <c r="A22" s="26" t="s">
        <v>25</v>
      </c>
      <c r="B22" s="26" t="s">
        <v>23</v>
      </c>
      <c r="C22" s="26" t="s">
        <v>26</v>
      </c>
      <c r="D22" s="26" t="s">
        <v>26</v>
      </c>
      <c r="E22" s="26" t="s">
        <v>26</v>
      </c>
      <c r="F22" s="24"/>
      <c r="G22" s="26"/>
      <c r="H22" s="26"/>
      <c r="I22" s="26" t="s">
        <v>27</v>
      </c>
      <c r="J22" s="26"/>
      <c r="K22" s="26"/>
      <c r="M22" s="172"/>
      <c r="N22" s="172"/>
      <c r="O22" s="172"/>
      <c r="P22" s="172"/>
      <c r="Q22" s="178" t="s">
        <v>26</v>
      </c>
      <c r="R22" s="179" t="s">
        <v>311</v>
      </c>
      <c r="S22" s="178" t="s">
        <v>26</v>
      </c>
      <c r="T22" s="179" t="s">
        <v>311</v>
      </c>
      <c r="U22" s="178" t="s">
        <v>26</v>
      </c>
      <c r="V22" s="179" t="s">
        <v>311</v>
      </c>
      <c r="W22" s="180"/>
      <c r="X22" s="178" t="s">
        <v>26</v>
      </c>
      <c r="Y22" s="179" t="s">
        <v>311</v>
      </c>
      <c r="Z22" s="181"/>
    </row>
    <row r="23" spans="1:26" x14ac:dyDescent="0.2">
      <c r="A23" s="2" t="s">
        <v>340</v>
      </c>
      <c r="B23" s="2" t="s">
        <v>28</v>
      </c>
      <c r="C23" s="197">
        <v>6.62</v>
      </c>
      <c r="D23" s="197">
        <v>10.93</v>
      </c>
      <c r="E23" s="197">
        <v>10.14</v>
      </c>
      <c r="F23" s="3"/>
      <c r="G23" s="28"/>
      <c r="H23" s="28"/>
      <c r="I23" s="182">
        <v>0</v>
      </c>
      <c r="J23" s="30"/>
      <c r="K23" s="30"/>
      <c r="M23" s="172"/>
      <c r="N23" s="172"/>
      <c r="O23" s="172"/>
      <c r="P23" s="172"/>
      <c r="Q23" s="3"/>
      <c r="R23" s="179"/>
      <c r="S23" s="180">
        <v>6.9</v>
      </c>
      <c r="T23" s="179"/>
      <c r="U23" s="180">
        <v>8.35</v>
      </c>
      <c r="V23" s="179"/>
      <c r="W23" s="180"/>
      <c r="X23" s="180">
        <v>0.43</v>
      </c>
      <c r="Y23" s="180">
        <v>6.48</v>
      </c>
      <c r="Z23" s="181"/>
    </row>
    <row r="24" spans="1:26" x14ac:dyDescent="0.2">
      <c r="A24" s="2" t="s">
        <v>29</v>
      </c>
      <c r="B24" s="2" t="s">
        <v>28</v>
      </c>
      <c r="C24" s="197">
        <v>11.82</v>
      </c>
      <c r="D24" s="197">
        <v>10.93</v>
      </c>
      <c r="E24" s="197">
        <v>10.14</v>
      </c>
      <c r="F24" s="3"/>
      <c r="G24" s="28"/>
      <c r="H24" s="28"/>
      <c r="I24" s="182">
        <v>0</v>
      </c>
      <c r="J24" s="30"/>
      <c r="K24" s="30"/>
      <c r="M24" s="172"/>
      <c r="N24" s="172"/>
      <c r="O24" s="172"/>
      <c r="P24" s="172"/>
      <c r="Q24" s="175">
        <v>11.57</v>
      </c>
      <c r="R24" s="176"/>
      <c r="S24" s="175"/>
      <c r="T24" s="176"/>
      <c r="U24" s="175"/>
      <c r="V24" s="176"/>
      <c r="W24" s="175"/>
      <c r="X24" s="175">
        <v>0.68</v>
      </c>
      <c r="Y24" s="176"/>
      <c r="Z24" s="172"/>
    </row>
    <row r="25" spans="1:26" x14ac:dyDescent="0.2">
      <c r="A25" s="2" t="s">
        <v>30</v>
      </c>
      <c r="B25" s="2" t="s">
        <v>28</v>
      </c>
      <c r="C25" s="197">
        <v>20.37</v>
      </c>
      <c r="D25" s="197">
        <v>10.93</v>
      </c>
      <c r="E25" s="197">
        <v>10.14</v>
      </c>
      <c r="F25" s="3"/>
      <c r="G25" s="28"/>
      <c r="H25" s="28"/>
      <c r="I25" s="182">
        <v>0</v>
      </c>
      <c r="J25" s="30"/>
      <c r="K25" s="30"/>
      <c r="M25" s="172">
        <v>2</v>
      </c>
      <c r="N25" s="172"/>
      <c r="O25" s="172"/>
      <c r="P25" s="172"/>
      <c r="Q25" s="175">
        <v>19.93</v>
      </c>
      <c r="R25" s="176"/>
      <c r="S25" s="175"/>
      <c r="T25" s="176"/>
      <c r="U25" s="175"/>
      <c r="V25" s="176"/>
      <c r="W25" s="175"/>
      <c r="X25" s="175">
        <v>1.36</v>
      </c>
      <c r="Y25" s="176"/>
      <c r="Z25" s="172"/>
    </row>
    <row r="26" spans="1:26" x14ac:dyDescent="0.2">
      <c r="A26" s="2" t="s">
        <v>31</v>
      </c>
      <c r="B26" s="2" t="s">
        <v>28</v>
      </c>
      <c r="C26" s="197">
        <v>33.56</v>
      </c>
      <c r="D26" s="197">
        <v>10.93</v>
      </c>
      <c r="E26" s="197">
        <v>10.14</v>
      </c>
      <c r="F26" s="3"/>
      <c r="G26" s="28"/>
      <c r="H26" s="28"/>
      <c r="I26" s="182">
        <v>0</v>
      </c>
      <c r="J26" s="30"/>
      <c r="K26" s="30"/>
      <c r="M26" s="172">
        <v>3</v>
      </c>
      <c r="N26" s="172"/>
      <c r="O26" s="172"/>
      <c r="P26" s="172"/>
      <c r="Q26" s="175">
        <v>32.85</v>
      </c>
      <c r="R26" s="176"/>
      <c r="S26" s="175"/>
      <c r="T26" s="176"/>
      <c r="U26" s="175"/>
      <c r="V26" s="176"/>
      <c r="W26" s="175"/>
      <c r="X26" s="175">
        <v>2.04</v>
      </c>
      <c r="Y26" s="176"/>
      <c r="Z26" s="172"/>
    </row>
    <row r="27" spans="1:26" x14ac:dyDescent="0.2">
      <c r="A27" s="2" t="s">
        <v>32</v>
      </c>
      <c r="B27" s="2" t="s">
        <v>28</v>
      </c>
      <c r="C27" s="197">
        <v>47.32</v>
      </c>
      <c r="D27" s="197">
        <v>10.93</v>
      </c>
      <c r="E27" s="197">
        <v>10.14</v>
      </c>
      <c r="F27" s="3"/>
      <c r="G27" s="28"/>
      <c r="H27" s="28"/>
      <c r="I27" s="182">
        <v>0</v>
      </c>
      <c r="J27" s="30"/>
      <c r="K27" s="30" t="s">
        <v>3</v>
      </c>
      <c r="M27" s="172">
        <v>4</v>
      </c>
      <c r="N27" s="172"/>
      <c r="O27" s="172"/>
      <c r="P27" s="172"/>
      <c r="Q27" s="175">
        <v>46.31</v>
      </c>
      <c r="R27" s="176"/>
      <c r="S27" s="175"/>
      <c r="T27" s="176"/>
      <c r="U27" s="175"/>
      <c r="V27" s="176"/>
      <c r="W27" s="175"/>
      <c r="X27" s="175">
        <v>2.72</v>
      </c>
      <c r="Y27" s="176"/>
      <c r="Z27" s="172"/>
    </row>
    <row r="28" spans="1:26" x14ac:dyDescent="0.2">
      <c r="A28" s="2" t="s">
        <v>33</v>
      </c>
      <c r="B28" s="2" t="s">
        <v>28</v>
      </c>
      <c r="C28" s="197">
        <v>61.44</v>
      </c>
      <c r="D28" s="197">
        <v>10.93</v>
      </c>
      <c r="E28" s="197">
        <v>10.14</v>
      </c>
      <c r="F28" s="3"/>
      <c r="G28" s="28"/>
      <c r="H28" s="28"/>
      <c r="I28" s="182">
        <v>0</v>
      </c>
      <c r="J28" s="30"/>
      <c r="K28" s="30"/>
      <c r="M28" s="172">
        <v>5</v>
      </c>
      <c r="N28" s="172"/>
      <c r="O28" s="172"/>
      <c r="P28" s="172"/>
      <c r="Q28" s="175">
        <v>60.14</v>
      </c>
      <c r="R28" s="176"/>
      <c r="S28" s="175"/>
      <c r="T28" s="176"/>
      <c r="U28" s="175"/>
      <c r="V28" s="176"/>
      <c r="W28" s="175"/>
      <c r="X28" s="175">
        <v>3.4</v>
      </c>
      <c r="Y28" s="176"/>
      <c r="Z28" s="172"/>
    </row>
    <row r="29" spans="1:26" x14ac:dyDescent="0.2">
      <c r="A29" s="2" t="s">
        <v>34</v>
      </c>
      <c r="B29" s="2" t="s">
        <v>28</v>
      </c>
      <c r="C29" s="197">
        <v>75.75</v>
      </c>
      <c r="D29" s="197">
        <v>10.93</v>
      </c>
      <c r="E29" s="197">
        <v>10.14</v>
      </c>
      <c r="F29" s="3"/>
      <c r="G29" s="28"/>
      <c r="H29" s="28"/>
      <c r="I29" s="182">
        <v>0</v>
      </c>
      <c r="J29" s="30"/>
      <c r="K29" s="30"/>
      <c r="M29" s="172">
        <v>6</v>
      </c>
      <c r="N29" s="172"/>
      <c r="O29" s="172"/>
      <c r="P29" s="172"/>
      <c r="Q29" s="175">
        <v>74.14</v>
      </c>
      <c r="R29" s="176"/>
      <c r="S29" s="175"/>
      <c r="T29" s="176"/>
      <c r="U29" s="175"/>
      <c r="V29" s="176"/>
      <c r="W29" s="175"/>
      <c r="X29" s="175">
        <v>4.09</v>
      </c>
      <c r="Y29" s="176"/>
      <c r="Z29" s="172"/>
    </row>
    <row r="30" spans="1:26" x14ac:dyDescent="0.2">
      <c r="A30" s="2" t="s">
        <v>29</v>
      </c>
      <c r="B30" s="2" t="s">
        <v>44</v>
      </c>
      <c r="C30" s="197">
        <v>6.86</v>
      </c>
      <c r="D30" s="197">
        <v>10.93</v>
      </c>
      <c r="E30" s="197">
        <v>10.14</v>
      </c>
      <c r="F30" s="3"/>
      <c r="G30" s="28"/>
      <c r="H30" s="28"/>
      <c r="I30" s="182">
        <v>0</v>
      </c>
      <c r="J30" s="30"/>
      <c r="K30" s="30"/>
      <c r="M30" s="172"/>
      <c r="N30" s="172"/>
      <c r="O30" s="172"/>
      <c r="P30" s="172"/>
      <c r="Q30" s="175">
        <v>6.72</v>
      </c>
      <c r="R30" s="176"/>
      <c r="S30" s="175"/>
      <c r="T30" s="176"/>
      <c r="U30" s="175"/>
      <c r="V30" s="176"/>
      <c r="W30" s="175"/>
      <c r="X30" s="175">
        <v>2.04</v>
      </c>
      <c r="Y30" s="176"/>
      <c r="Z30" s="172"/>
    </row>
    <row r="31" spans="1:26" x14ac:dyDescent="0.2">
      <c r="A31" s="2" t="s">
        <v>313</v>
      </c>
      <c r="B31" s="2" t="s">
        <v>28</v>
      </c>
      <c r="C31" s="197">
        <v>6.62</v>
      </c>
      <c r="D31" s="197">
        <v>10.93</v>
      </c>
      <c r="E31" s="197">
        <v>10.14</v>
      </c>
      <c r="F31" s="3"/>
      <c r="G31" s="28"/>
      <c r="H31" s="28"/>
      <c r="I31" s="182">
        <v>0</v>
      </c>
      <c r="J31" s="30"/>
      <c r="K31" s="30"/>
      <c r="M31" s="172"/>
      <c r="N31" s="172"/>
      <c r="O31" s="172"/>
      <c r="P31" s="172"/>
      <c r="Q31" s="175"/>
      <c r="R31" s="176"/>
      <c r="S31" s="175"/>
      <c r="T31" s="176"/>
      <c r="U31" s="175"/>
      <c r="V31" s="176"/>
      <c r="W31" s="175"/>
      <c r="X31" s="175"/>
      <c r="Y31" s="176"/>
      <c r="Z31" s="172"/>
    </row>
    <row r="32" spans="1:26" x14ac:dyDescent="0.2">
      <c r="A32" s="2" t="s">
        <v>315</v>
      </c>
      <c r="B32" s="2" t="s">
        <v>28</v>
      </c>
      <c r="C32" s="197">
        <v>13.18</v>
      </c>
      <c r="D32" s="197">
        <v>10.93</v>
      </c>
      <c r="E32" s="197">
        <v>10.14</v>
      </c>
      <c r="F32" s="3"/>
      <c r="G32" s="28"/>
      <c r="H32" s="28"/>
      <c r="I32" s="182">
        <v>0</v>
      </c>
      <c r="J32" s="30"/>
      <c r="K32" s="30"/>
      <c r="M32" s="172"/>
      <c r="N32" s="172"/>
      <c r="O32" s="172"/>
      <c r="P32" s="172"/>
      <c r="Q32" s="175">
        <v>11.57</v>
      </c>
      <c r="R32" s="176"/>
      <c r="S32" s="175"/>
      <c r="T32" s="176"/>
      <c r="U32" s="175"/>
      <c r="V32" s="176"/>
      <c r="W32" s="175"/>
      <c r="X32" s="175">
        <v>1.33</v>
      </c>
      <c r="Y32" s="176"/>
      <c r="Z32" s="172"/>
    </row>
    <row r="33" spans="1:26" x14ac:dyDescent="0.2">
      <c r="A33" s="2" t="s">
        <v>316</v>
      </c>
      <c r="B33" s="2" t="s">
        <v>28</v>
      </c>
      <c r="C33" s="197">
        <v>21.02</v>
      </c>
      <c r="D33" s="197">
        <v>10.93</v>
      </c>
      <c r="E33" s="197">
        <v>10.14</v>
      </c>
      <c r="F33" s="3"/>
      <c r="G33" s="28"/>
      <c r="H33" s="28"/>
      <c r="I33" s="182">
        <v>0</v>
      </c>
      <c r="J33" s="30"/>
      <c r="K33" s="30"/>
      <c r="M33" s="172"/>
      <c r="N33" s="172"/>
      <c r="O33" s="172"/>
      <c r="P33" s="172"/>
      <c r="Q33" s="175">
        <v>18.920000000000002</v>
      </c>
      <c r="R33" s="176"/>
      <c r="S33" s="175"/>
      <c r="T33" s="176"/>
      <c r="U33" s="175"/>
      <c r="V33" s="176"/>
      <c r="W33" s="175"/>
      <c r="X33" s="175">
        <v>1.65</v>
      </c>
      <c r="Y33" s="176"/>
      <c r="Z33" s="172"/>
    </row>
    <row r="34" spans="1:26" x14ac:dyDescent="0.2">
      <c r="A34" s="2" t="s">
        <v>317</v>
      </c>
      <c r="B34" s="2" t="s">
        <v>28</v>
      </c>
      <c r="C34" s="197">
        <v>33.31</v>
      </c>
      <c r="D34" s="197">
        <v>10.93</v>
      </c>
      <c r="E34" s="197">
        <v>10.14</v>
      </c>
      <c r="F34" s="4"/>
      <c r="G34" s="28"/>
      <c r="H34" s="28"/>
      <c r="I34" s="182">
        <v>0</v>
      </c>
      <c r="J34" s="30"/>
      <c r="K34" s="31"/>
      <c r="M34" s="172"/>
      <c r="N34" s="172"/>
      <c r="O34" s="172"/>
      <c r="P34" s="172"/>
      <c r="Q34" s="175">
        <v>30.96</v>
      </c>
      <c r="R34" s="176"/>
      <c r="S34" s="175"/>
      <c r="T34" s="176"/>
      <c r="U34" s="175"/>
      <c r="V34" s="176"/>
      <c r="W34" s="175"/>
      <c r="X34" s="175">
        <v>1.64</v>
      </c>
      <c r="Y34" s="176"/>
      <c r="Z34" s="172"/>
    </row>
    <row r="35" spans="1:26" x14ac:dyDescent="0.2">
      <c r="A35" s="2" t="s">
        <v>35</v>
      </c>
      <c r="B35" s="30"/>
      <c r="C35" s="32"/>
      <c r="D35" s="197">
        <v>12.37</v>
      </c>
      <c r="E35" s="27"/>
      <c r="F35" s="3"/>
      <c r="G35" s="28"/>
      <c r="H35" s="28"/>
      <c r="I35" s="28"/>
      <c r="J35" s="30"/>
      <c r="K35" s="30"/>
      <c r="M35" s="172"/>
      <c r="N35" s="172"/>
      <c r="O35" s="172"/>
      <c r="P35" s="172"/>
      <c r="Q35" s="175"/>
      <c r="R35" s="176"/>
      <c r="S35" s="175">
        <f>+S23+1</f>
        <v>7.9</v>
      </c>
      <c r="T35" s="176"/>
      <c r="U35" s="175"/>
      <c r="V35" s="176"/>
      <c r="W35" s="175"/>
      <c r="X35" s="175"/>
      <c r="Y35" s="176"/>
      <c r="Z35" s="172"/>
    </row>
    <row r="36" spans="1:26" x14ac:dyDescent="0.2">
      <c r="A36" s="2" t="s">
        <v>36</v>
      </c>
      <c r="B36" s="30"/>
      <c r="C36" s="33"/>
      <c r="D36" s="34"/>
      <c r="E36" s="197">
        <v>11.41</v>
      </c>
      <c r="F36" s="3"/>
      <c r="G36" s="30"/>
      <c r="H36" s="30"/>
      <c r="I36" s="182">
        <v>1.58</v>
      </c>
      <c r="J36" s="30"/>
      <c r="K36" s="30"/>
      <c r="M36" s="172"/>
      <c r="N36" s="172"/>
      <c r="O36" s="172"/>
      <c r="P36" s="172"/>
      <c r="Q36" s="175"/>
      <c r="R36" s="176"/>
      <c r="S36" s="175"/>
      <c r="T36" s="176"/>
      <c r="U36" s="175">
        <v>9.4</v>
      </c>
      <c r="V36" s="176"/>
      <c r="W36" s="175"/>
      <c r="X36" s="175">
        <v>1.65</v>
      </c>
      <c r="Y36" s="176"/>
      <c r="Z36" s="172"/>
    </row>
    <row r="37" spans="1:26" x14ac:dyDescent="0.2">
      <c r="A37" s="35" t="s">
        <v>37</v>
      </c>
      <c r="B37" s="3"/>
      <c r="C37" s="3"/>
      <c r="D37" s="3"/>
      <c r="E37" s="3"/>
      <c r="F37" s="3"/>
      <c r="G37" s="3"/>
      <c r="H37" s="3"/>
      <c r="I37" s="3"/>
      <c r="J37" s="3"/>
      <c r="K37" s="15"/>
      <c r="M37" s="172"/>
      <c r="N37" s="172"/>
      <c r="O37" s="172"/>
      <c r="P37" s="172"/>
      <c r="Q37" s="172"/>
      <c r="R37" s="172"/>
      <c r="S37" s="172"/>
      <c r="T37" s="172"/>
      <c r="U37" s="172"/>
      <c r="V37" s="172"/>
      <c r="W37" s="172"/>
      <c r="X37" s="172"/>
      <c r="Y37" s="172"/>
      <c r="Z37" s="172"/>
    </row>
    <row r="38" spans="1:26" x14ac:dyDescent="0.2">
      <c r="A38" s="5"/>
      <c r="B38" s="3"/>
      <c r="C38" s="36" t="s">
        <v>38</v>
      </c>
      <c r="D38" s="3"/>
      <c r="E38" s="3"/>
      <c r="F38" s="3"/>
      <c r="G38" s="3"/>
      <c r="H38" s="3"/>
      <c r="I38" s="3"/>
      <c r="J38" s="3"/>
      <c r="K38" s="15"/>
      <c r="M38" s="172"/>
      <c r="N38" s="172"/>
      <c r="O38" s="172"/>
      <c r="P38" s="172"/>
      <c r="Q38" s="172"/>
      <c r="R38" s="172"/>
      <c r="S38" s="172"/>
      <c r="T38" s="172"/>
      <c r="U38" s="172"/>
      <c r="V38" s="172"/>
      <c r="W38" s="172"/>
      <c r="X38" s="172"/>
      <c r="Y38" s="172"/>
      <c r="Z38" s="172"/>
    </row>
    <row r="39" spans="1:26" x14ac:dyDescent="0.2">
      <c r="A39" s="5"/>
      <c r="B39" s="3"/>
      <c r="C39" s="3"/>
      <c r="D39" s="3"/>
      <c r="E39" s="3"/>
      <c r="F39" s="3"/>
      <c r="G39" s="3"/>
      <c r="H39" s="3"/>
      <c r="I39" s="3"/>
      <c r="J39" s="3"/>
      <c r="K39" s="15"/>
      <c r="M39" s="172"/>
      <c r="N39" s="172"/>
      <c r="O39" s="172"/>
      <c r="P39" s="172"/>
      <c r="Q39" s="172"/>
      <c r="R39" s="172"/>
      <c r="S39" s="172"/>
      <c r="T39" s="172"/>
      <c r="U39" s="172"/>
      <c r="V39" s="172"/>
      <c r="W39" s="172"/>
      <c r="X39" s="172"/>
      <c r="Y39" s="172"/>
      <c r="Z39" s="172"/>
    </row>
    <row r="40" spans="1:26" x14ac:dyDescent="0.2">
      <c r="A40" s="5"/>
      <c r="B40" s="3"/>
      <c r="C40" s="3"/>
      <c r="D40" s="3"/>
      <c r="E40" s="3"/>
      <c r="F40" s="3"/>
      <c r="G40" s="3"/>
      <c r="H40" s="3"/>
      <c r="I40" s="3"/>
      <c r="J40" s="3"/>
      <c r="K40" s="15"/>
      <c r="M40" s="172"/>
      <c r="N40" s="172"/>
      <c r="O40" s="172"/>
      <c r="P40" s="172"/>
      <c r="Q40" s="172"/>
      <c r="R40" s="172"/>
      <c r="S40" s="172"/>
      <c r="T40" s="172"/>
      <c r="U40" s="172"/>
      <c r="V40" s="172"/>
      <c r="W40" s="172"/>
      <c r="X40" s="172"/>
      <c r="Y40" s="172"/>
      <c r="Z40" s="172"/>
    </row>
    <row r="41" spans="1:26" x14ac:dyDescent="0.2">
      <c r="A41" s="236" t="s">
        <v>39</v>
      </c>
      <c r="B41" s="237"/>
      <c r="C41" s="237"/>
      <c r="D41" s="237"/>
      <c r="E41" s="237"/>
      <c r="F41" s="237"/>
      <c r="G41" s="237"/>
      <c r="H41" s="237"/>
      <c r="I41" s="237"/>
      <c r="J41" s="237"/>
      <c r="K41" s="238"/>
      <c r="M41" s="172"/>
      <c r="N41" s="172"/>
      <c r="O41" s="172"/>
      <c r="P41" s="172"/>
      <c r="Q41" s="172"/>
      <c r="R41" s="172"/>
      <c r="S41" s="172"/>
      <c r="T41" s="172"/>
      <c r="U41" s="172"/>
      <c r="V41" s="172"/>
      <c r="W41" s="172"/>
      <c r="X41" s="172"/>
      <c r="Y41" s="172"/>
      <c r="Z41" s="172"/>
    </row>
    <row r="42" spans="1:26" x14ac:dyDescent="0.2">
      <c r="A42" s="239" t="s">
        <v>40</v>
      </c>
      <c r="B42" s="240"/>
      <c r="C42" s="240"/>
      <c r="D42" s="240"/>
      <c r="E42" s="240"/>
      <c r="F42" s="240"/>
      <c r="G42" s="240"/>
      <c r="H42" s="240"/>
      <c r="I42" s="240"/>
      <c r="J42" s="240"/>
      <c r="K42" s="241"/>
      <c r="M42" s="172"/>
      <c r="N42" s="172"/>
      <c r="O42" s="172"/>
      <c r="P42" s="172" t="s">
        <v>306</v>
      </c>
      <c r="Q42" s="172"/>
      <c r="R42" s="172"/>
      <c r="S42" s="172"/>
      <c r="T42" s="172"/>
      <c r="U42" s="172"/>
      <c r="V42" s="172"/>
      <c r="W42" s="172"/>
      <c r="X42" s="172"/>
      <c r="Y42" s="172"/>
      <c r="Z42" s="172"/>
    </row>
    <row r="43" spans="1:26" x14ac:dyDescent="0.2">
      <c r="A43" s="236" t="str">
        <f>"Note 3:  In addition to the recycling rates shown above, a recycling debit/&lt;credit&gt; of ($0.32) (R) applies."</f>
        <v>Note 3:  In addition to the recycling rates shown above, a recycling debit/&lt;credit&gt; of ($0.32) (R) applies.</v>
      </c>
      <c r="B43" s="237"/>
      <c r="C43" s="237"/>
      <c r="D43" s="237"/>
      <c r="E43" s="237"/>
      <c r="F43" s="237"/>
      <c r="G43" s="237"/>
      <c r="H43" s="237"/>
      <c r="I43" s="237"/>
      <c r="J43" s="237"/>
      <c r="K43" s="238"/>
      <c r="M43" s="172"/>
      <c r="N43" s="172"/>
      <c r="O43" s="172"/>
      <c r="P43" s="177">
        <v>0.88</v>
      </c>
      <c r="Q43" s="172" t="s">
        <v>304</v>
      </c>
      <c r="R43" s="174">
        <v>41852</v>
      </c>
      <c r="S43" s="172"/>
      <c r="T43" s="172"/>
      <c r="U43" s="172"/>
      <c r="V43" s="172"/>
      <c r="W43" s="172"/>
      <c r="X43" s="172"/>
      <c r="Y43" s="172"/>
      <c r="Z43" s="172"/>
    </row>
    <row r="44" spans="1:26" x14ac:dyDescent="0.2">
      <c r="A44" s="195" t="s">
        <v>334</v>
      </c>
      <c r="B44" s="3"/>
      <c r="C44" s="3"/>
      <c r="D44" s="3"/>
      <c r="E44" s="3"/>
      <c r="F44" s="3"/>
      <c r="G44" s="3"/>
      <c r="H44" s="3"/>
      <c r="I44" s="3"/>
      <c r="J44" s="3"/>
      <c r="K44" s="15"/>
      <c r="M44" s="172"/>
      <c r="N44" s="172"/>
      <c r="O44" s="172"/>
      <c r="P44" s="172"/>
      <c r="Q44" s="172" t="s">
        <v>305</v>
      </c>
      <c r="R44" s="174">
        <v>42216</v>
      </c>
      <c r="S44" s="172"/>
      <c r="T44" s="172"/>
      <c r="U44" s="172"/>
      <c r="V44" s="172"/>
      <c r="W44" s="172"/>
      <c r="X44" s="172"/>
      <c r="Y44" s="172"/>
      <c r="Z44" s="172"/>
    </row>
    <row r="45" spans="1:26" x14ac:dyDescent="0.2">
      <c r="A45" s="5" t="s">
        <v>318</v>
      </c>
      <c r="C45" s="3"/>
      <c r="D45" s="4"/>
      <c r="E45" s="4"/>
      <c r="F45" s="4"/>
      <c r="G45" s="4"/>
      <c r="H45" s="4"/>
      <c r="I45" s="3"/>
      <c r="J45" s="3"/>
      <c r="K45" s="15"/>
      <c r="M45" s="172"/>
      <c r="N45" s="172"/>
      <c r="O45" s="172"/>
      <c r="P45" s="172"/>
      <c r="Q45" s="172"/>
      <c r="R45" s="172"/>
      <c r="S45" s="172"/>
      <c r="T45" s="172"/>
      <c r="U45" s="172"/>
      <c r="V45" s="172"/>
      <c r="W45" s="172"/>
      <c r="X45" s="172"/>
      <c r="Y45" s="172"/>
      <c r="Z45" s="172"/>
    </row>
    <row r="46" spans="1:26" x14ac:dyDescent="0.2">
      <c r="A46" s="5" t="s">
        <v>319</v>
      </c>
      <c r="F46" s="3"/>
      <c r="G46" s="3"/>
      <c r="H46" s="3"/>
      <c r="I46" s="3"/>
      <c r="J46" s="3"/>
      <c r="K46" s="15"/>
      <c r="M46" s="172"/>
      <c r="N46" s="172"/>
      <c r="O46" s="172"/>
      <c r="P46" s="177">
        <v>0.74</v>
      </c>
      <c r="Q46" s="172" t="s">
        <v>304</v>
      </c>
      <c r="R46" s="174">
        <v>41487</v>
      </c>
      <c r="S46" s="172"/>
      <c r="T46" s="172"/>
      <c r="U46" s="172"/>
      <c r="V46" s="172"/>
      <c r="W46" s="172"/>
      <c r="X46" s="172"/>
      <c r="Y46" s="172"/>
      <c r="Z46" s="172"/>
    </row>
    <row r="47" spans="1:26" x14ac:dyDescent="0.2">
      <c r="A47" s="5"/>
      <c r="F47" s="3"/>
      <c r="G47" s="3"/>
      <c r="H47" s="3"/>
      <c r="I47" s="3"/>
      <c r="J47" s="3"/>
      <c r="K47" s="15"/>
      <c r="M47" s="172"/>
      <c r="N47" s="172"/>
      <c r="O47" s="172"/>
      <c r="P47" s="172"/>
      <c r="Q47" s="172" t="s">
        <v>305</v>
      </c>
      <c r="R47" s="174">
        <v>41851</v>
      </c>
      <c r="S47" s="172"/>
      <c r="T47" s="172"/>
      <c r="U47" s="172"/>
      <c r="V47" s="172"/>
      <c r="W47" s="172"/>
      <c r="X47" s="172"/>
      <c r="Y47" s="172"/>
      <c r="Z47" s="172"/>
    </row>
    <row r="48" spans="1:26" x14ac:dyDescent="0.2">
      <c r="A48" s="5"/>
      <c r="B48" s="3"/>
      <c r="C48" s="3"/>
      <c r="D48" s="3"/>
      <c r="E48" s="3"/>
      <c r="F48" s="3"/>
      <c r="G48" s="3"/>
      <c r="H48" s="3"/>
      <c r="I48" s="3"/>
      <c r="J48" s="3"/>
      <c r="K48" s="15"/>
      <c r="M48" s="172"/>
      <c r="N48" s="172"/>
      <c r="O48" s="172"/>
      <c r="P48" s="172"/>
      <c r="Q48" s="172"/>
      <c r="R48" s="172"/>
      <c r="S48" s="172"/>
      <c r="T48" s="172"/>
      <c r="U48" s="172"/>
      <c r="V48" s="172"/>
      <c r="W48" s="172"/>
      <c r="X48" s="172"/>
      <c r="Y48" s="172"/>
      <c r="Z48" s="172"/>
    </row>
    <row r="49" spans="1:26" x14ac:dyDescent="0.2">
      <c r="A49" s="5"/>
      <c r="B49" s="3" t="s">
        <v>41</v>
      </c>
      <c r="C49" s="3"/>
      <c r="D49" s="3"/>
      <c r="E49" s="3"/>
      <c r="F49" s="3"/>
      <c r="G49" s="3"/>
      <c r="H49" s="3"/>
      <c r="I49" s="3"/>
      <c r="J49" s="3"/>
      <c r="K49" s="15"/>
      <c r="M49" s="172"/>
      <c r="N49" s="172"/>
      <c r="O49" s="172"/>
      <c r="P49" s="172"/>
      <c r="Q49" s="172"/>
      <c r="R49" s="172"/>
      <c r="S49" s="172"/>
      <c r="T49" s="172"/>
      <c r="U49" s="172"/>
      <c r="V49" s="172"/>
      <c r="W49" s="172"/>
      <c r="X49" s="172"/>
      <c r="Y49" s="172"/>
      <c r="Z49" s="172"/>
    </row>
    <row r="50" spans="1:26" x14ac:dyDescent="0.2">
      <c r="A50" s="5"/>
      <c r="B50" s="3"/>
      <c r="C50" s="3"/>
      <c r="D50" s="3"/>
      <c r="E50" s="3"/>
      <c r="F50" s="3"/>
      <c r="G50" s="3"/>
      <c r="H50" s="3"/>
      <c r="I50" s="3"/>
      <c r="J50" s="3"/>
      <c r="K50" s="15"/>
      <c r="M50" s="172"/>
      <c r="N50" s="172"/>
      <c r="O50" s="172"/>
      <c r="P50" s="172"/>
      <c r="Q50" s="172"/>
      <c r="R50" s="172"/>
      <c r="S50" s="172"/>
      <c r="T50" s="172"/>
      <c r="U50" s="172"/>
      <c r="V50" s="172"/>
      <c r="W50" s="172"/>
      <c r="X50" s="172"/>
      <c r="Y50" s="172"/>
      <c r="Z50" s="172"/>
    </row>
    <row r="51" spans="1:26" x14ac:dyDescent="0.2">
      <c r="A51" s="5"/>
      <c r="B51" s="3"/>
      <c r="C51" s="3"/>
      <c r="D51" s="3"/>
      <c r="E51" s="3"/>
      <c r="F51" s="3"/>
      <c r="G51" s="3"/>
      <c r="H51" s="3"/>
      <c r="I51" s="130" t="s">
        <v>205</v>
      </c>
      <c r="J51" s="234" t="s">
        <v>341</v>
      </c>
      <c r="K51" s="235"/>
      <c r="M51" s="172"/>
      <c r="N51" s="172"/>
      <c r="O51" s="172"/>
      <c r="P51" s="172"/>
      <c r="Q51" s="172"/>
      <c r="R51" s="172"/>
      <c r="S51" s="172"/>
      <c r="T51" s="172"/>
      <c r="U51" s="172"/>
      <c r="V51" s="172"/>
      <c r="W51" s="172"/>
      <c r="X51" s="172"/>
      <c r="Y51" s="172"/>
      <c r="Z51" s="172"/>
    </row>
    <row r="52" spans="1:26" x14ac:dyDescent="0.2">
      <c r="A52" s="5"/>
      <c r="B52" s="3"/>
      <c r="C52" s="3"/>
      <c r="D52" s="3"/>
      <c r="E52" s="3"/>
      <c r="F52" s="3"/>
      <c r="G52" s="3"/>
      <c r="H52" s="3"/>
      <c r="I52" s="3"/>
      <c r="J52" s="3"/>
      <c r="K52" s="15"/>
      <c r="M52" s="172"/>
      <c r="N52" s="172"/>
      <c r="O52" s="172"/>
      <c r="P52" s="172"/>
      <c r="Q52" s="172"/>
      <c r="R52" s="172"/>
      <c r="S52" s="172"/>
      <c r="T52" s="172"/>
      <c r="U52" s="172"/>
      <c r="V52" s="172"/>
      <c r="W52" s="172"/>
      <c r="X52" s="172"/>
      <c r="Y52" s="172"/>
      <c r="Z52" s="172"/>
    </row>
    <row r="53" spans="1:26" x14ac:dyDescent="0.2">
      <c r="A53" s="6"/>
      <c r="B53" s="7"/>
      <c r="C53" s="7"/>
      <c r="D53" s="7"/>
      <c r="E53" s="7"/>
      <c r="F53" s="7"/>
      <c r="G53" s="7"/>
      <c r="H53" s="7"/>
      <c r="I53" s="7"/>
      <c r="J53" s="7"/>
      <c r="K53" s="16"/>
      <c r="M53" s="172"/>
      <c r="N53" s="172"/>
      <c r="O53" s="172"/>
      <c r="P53" s="172"/>
      <c r="Q53" s="172"/>
      <c r="R53" s="172"/>
      <c r="S53" s="172"/>
      <c r="T53" s="172"/>
      <c r="U53" s="172"/>
      <c r="V53" s="172"/>
      <c r="W53" s="172"/>
      <c r="X53" s="172"/>
      <c r="Y53" s="172"/>
      <c r="Z53" s="172"/>
    </row>
    <row r="54" spans="1:26" x14ac:dyDescent="0.2">
      <c r="A54" s="5" t="s">
        <v>116</v>
      </c>
      <c r="B54" s="3" t="str">
        <f>'Check Sheet'!B52</f>
        <v>Rick Waldren  Business Unit Finance Manager</v>
      </c>
      <c r="C54" s="3"/>
      <c r="D54" s="3"/>
      <c r="E54" s="3"/>
      <c r="F54" s="3"/>
      <c r="G54" s="3"/>
      <c r="H54" s="3"/>
      <c r="I54" s="3"/>
      <c r="J54" s="62"/>
      <c r="K54" s="11"/>
      <c r="M54" s="172"/>
      <c r="N54" s="172"/>
      <c r="O54" s="172"/>
      <c r="P54" s="172"/>
      <c r="Q54" s="172"/>
      <c r="R54" s="172"/>
      <c r="S54" s="172"/>
      <c r="T54" s="172"/>
      <c r="U54" s="172"/>
      <c r="V54" s="172"/>
      <c r="W54" s="172"/>
      <c r="X54" s="172"/>
      <c r="Y54" s="172"/>
      <c r="Z54" s="172"/>
    </row>
    <row r="55" spans="1:26" x14ac:dyDescent="0.2">
      <c r="A55" s="5"/>
      <c r="B55" s="3"/>
      <c r="C55" s="3"/>
      <c r="D55" s="3"/>
      <c r="E55" s="3"/>
      <c r="F55" s="3"/>
      <c r="G55" s="3"/>
      <c r="H55" s="3"/>
      <c r="I55" s="3"/>
      <c r="J55" s="62"/>
      <c r="K55" s="15"/>
      <c r="M55" s="172"/>
      <c r="N55" s="172"/>
      <c r="O55" s="172"/>
      <c r="P55" s="172"/>
      <c r="Q55" s="172"/>
      <c r="R55" s="172"/>
      <c r="S55" s="172"/>
      <c r="T55" s="172"/>
      <c r="U55" s="172"/>
      <c r="V55" s="172"/>
      <c r="W55" s="172"/>
      <c r="X55" s="172"/>
      <c r="Y55" s="172"/>
      <c r="Z55" s="172"/>
    </row>
    <row r="56" spans="1:26" x14ac:dyDescent="0.2">
      <c r="A56" s="6" t="s">
        <v>159</v>
      </c>
      <c r="B56" s="227">
        <f>+'Check Sheet'!B54:C54</f>
        <v>43630</v>
      </c>
      <c r="C56" s="227"/>
      <c r="D56" s="7"/>
      <c r="E56" s="7"/>
      <c r="F56" s="7"/>
      <c r="H56" s="7"/>
      <c r="I56" s="66"/>
      <c r="J56" s="132" t="s">
        <v>203</v>
      </c>
      <c r="K56" s="148">
        <f>+'Check Sheet'!J54</f>
        <v>43678</v>
      </c>
      <c r="M56" s="172"/>
      <c r="N56" s="172"/>
      <c r="O56" s="172"/>
      <c r="P56" s="172"/>
      <c r="Q56" s="172"/>
      <c r="R56" s="172"/>
      <c r="S56" s="172"/>
      <c r="T56" s="172"/>
      <c r="U56" s="172"/>
      <c r="V56" s="172"/>
      <c r="W56" s="172"/>
      <c r="X56" s="172"/>
      <c r="Y56" s="172"/>
      <c r="Z56" s="172"/>
    </row>
    <row r="57" spans="1:26" x14ac:dyDescent="0.2">
      <c r="A57" s="228" t="s">
        <v>4</v>
      </c>
      <c r="B57" s="229"/>
      <c r="C57" s="229"/>
      <c r="D57" s="229"/>
      <c r="E57" s="229"/>
      <c r="F57" s="229"/>
      <c r="G57" s="229"/>
      <c r="H57" s="229"/>
      <c r="I57" s="229"/>
      <c r="J57" s="229"/>
      <c r="K57" s="230"/>
      <c r="M57" s="172"/>
      <c r="N57" s="172"/>
      <c r="O57" s="172"/>
      <c r="P57" s="172"/>
      <c r="Q57" s="172"/>
      <c r="R57" s="172"/>
      <c r="S57" s="172"/>
      <c r="T57" s="172"/>
      <c r="U57" s="172"/>
      <c r="V57" s="172"/>
      <c r="W57" s="172"/>
      <c r="X57" s="172"/>
      <c r="Y57" s="172"/>
      <c r="Z57" s="172"/>
    </row>
    <row r="58" spans="1:26" x14ac:dyDescent="0.2">
      <c r="A58" s="5"/>
      <c r="B58" s="3"/>
      <c r="C58" s="3"/>
      <c r="D58" s="3"/>
      <c r="E58" s="3"/>
      <c r="F58" s="3"/>
      <c r="G58" s="3"/>
      <c r="H58" s="3"/>
      <c r="I58" s="3"/>
      <c r="J58" s="3"/>
      <c r="K58" s="15"/>
      <c r="M58" s="172"/>
      <c r="N58" s="172"/>
      <c r="O58" s="172"/>
      <c r="P58" s="172"/>
      <c r="Q58" s="172"/>
      <c r="R58" s="172"/>
      <c r="S58" s="172"/>
      <c r="T58" s="172"/>
      <c r="U58" s="172"/>
      <c r="V58" s="172"/>
      <c r="W58" s="172"/>
      <c r="X58" s="172"/>
      <c r="Y58" s="172"/>
      <c r="Z58" s="172"/>
    </row>
    <row r="59" spans="1:26" x14ac:dyDescent="0.2">
      <c r="A59" s="5" t="s">
        <v>5</v>
      </c>
      <c r="B59" s="3"/>
      <c r="C59" s="3"/>
      <c r="D59" s="3"/>
      <c r="E59" s="3"/>
      <c r="F59" s="3"/>
      <c r="G59" s="3"/>
      <c r="H59" s="3"/>
      <c r="I59" s="3"/>
      <c r="J59" s="3"/>
      <c r="K59" s="15"/>
    </row>
    <row r="60" spans="1:26" x14ac:dyDescent="0.2">
      <c r="A60" s="6"/>
      <c r="B60" s="7"/>
      <c r="C60" s="7"/>
      <c r="D60" s="7"/>
      <c r="E60" s="7"/>
      <c r="F60" s="7"/>
      <c r="G60" s="7"/>
      <c r="H60" s="7"/>
      <c r="I60" s="7"/>
      <c r="J60" s="7"/>
      <c r="K60" s="16"/>
    </row>
  </sheetData>
  <mergeCells count="7">
    <mergeCell ref="A57:K57"/>
    <mergeCell ref="A6:K6"/>
    <mergeCell ref="J51:K51"/>
    <mergeCell ref="B56:C56"/>
    <mergeCell ref="A41:K41"/>
    <mergeCell ref="A42:K42"/>
    <mergeCell ref="A43:K43"/>
  </mergeCells>
  <phoneticPr fontId="0" type="noConversion"/>
  <printOptions horizontalCentered="1" verticalCentered="1"/>
  <pageMargins left="0.5" right="0.5" top="0.5" bottom="0.5"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6"/>
    <pageSetUpPr fitToPage="1"/>
  </sheetPr>
  <dimension ref="A1:K62"/>
  <sheetViews>
    <sheetView showGridLines="0" zoomScale="120" zoomScaleNormal="120" workbookViewId="0"/>
  </sheetViews>
  <sheetFormatPr defaultRowHeight="12.75" x14ac:dyDescent="0.2"/>
  <cols>
    <col min="1" max="1" width="13" style="12" customWidth="1"/>
    <col min="2" max="2" width="13.140625"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8.7109375" style="12" customWidth="1"/>
    <col min="11" max="11" width="15.85546875" style="12" customWidth="1"/>
    <col min="12" max="16384" width="9.140625" style="12"/>
  </cols>
  <sheetData>
    <row r="1" spans="1:11" x14ac:dyDescent="0.2">
      <c r="A1" s="9"/>
      <c r="B1" s="10"/>
      <c r="C1" s="10"/>
      <c r="D1" s="10"/>
      <c r="E1" s="10"/>
      <c r="F1" s="10"/>
      <c r="G1" s="10"/>
      <c r="H1" s="10"/>
      <c r="I1" s="10"/>
      <c r="J1" s="10"/>
      <c r="K1" s="11"/>
    </row>
    <row r="2" spans="1:11" x14ac:dyDescent="0.2">
      <c r="A2" s="5" t="s">
        <v>0</v>
      </c>
      <c r="B2" s="13">
        <v>4</v>
      </c>
      <c r="C2" s="3"/>
      <c r="D2" s="3"/>
      <c r="E2" s="3"/>
      <c r="F2" s="3"/>
      <c r="G2" s="3"/>
      <c r="H2" s="3"/>
      <c r="I2" s="3"/>
      <c r="J2" s="3"/>
      <c r="K2" s="14" t="s">
        <v>327</v>
      </c>
    </row>
    <row r="3" spans="1:11" x14ac:dyDescent="0.2">
      <c r="A3" s="5"/>
      <c r="B3" s="1"/>
      <c r="C3" s="3"/>
      <c r="D3" s="3"/>
      <c r="E3" s="3"/>
      <c r="F3" s="3"/>
      <c r="G3" s="3"/>
      <c r="H3" s="208"/>
      <c r="I3" s="208"/>
      <c r="J3" s="3"/>
      <c r="K3" s="15"/>
    </row>
    <row r="4" spans="1:11" x14ac:dyDescent="0.2">
      <c r="A4" s="5" t="s">
        <v>1</v>
      </c>
      <c r="B4" s="3"/>
      <c r="C4" s="3"/>
      <c r="D4" s="62" t="str">
        <f>'Title Page'!$B$12</f>
        <v>Rabanco LTD / G-12</v>
      </c>
      <c r="E4" s="3"/>
      <c r="F4" s="3"/>
      <c r="G4" s="3"/>
      <c r="H4" s="3"/>
      <c r="I4" s="3"/>
      <c r="J4" s="3"/>
      <c r="K4" s="15"/>
    </row>
    <row r="5" spans="1:11" x14ac:dyDescent="0.2">
      <c r="A5" s="6" t="s">
        <v>2</v>
      </c>
      <c r="B5" s="7"/>
      <c r="C5" s="7"/>
      <c r="D5" s="66" t="str">
        <f>'Title Page'!$B$15</f>
        <v>Lynnwood Disposal, Republic Services</v>
      </c>
      <c r="E5" s="7"/>
      <c r="F5" s="7"/>
      <c r="G5" s="7"/>
      <c r="H5" s="7"/>
      <c r="I5" s="7"/>
      <c r="J5" s="7"/>
      <c r="K5" s="16"/>
    </row>
    <row r="6" spans="1:11" x14ac:dyDescent="0.2">
      <c r="A6" s="231" t="s">
        <v>6</v>
      </c>
      <c r="B6" s="232"/>
      <c r="C6" s="232"/>
      <c r="D6" s="232"/>
      <c r="E6" s="232"/>
      <c r="F6" s="232"/>
      <c r="G6" s="232"/>
      <c r="H6" s="232"/>
      <c r="I6" s="232"/>
      <c r="J6" s="232"/>
      <c r="K6" s="233"/>
    </row>
    <row r="7" spans="1:11" x14ac:dyDescent="0.2">
      <c r="A7" s="17" t="s">
        <v>7</v>
      </c>
      <c r="B7" s="4"/>
      <c r="C7" s="4"/>
      <c r="D7" s="4"/>
      <c r="E7" s="4"/>
      <c r="F7" s="4"/>
      <c r="G7" s="4"/>
      <c r="H7" s="4"/>
      <c r="I7" s="4"/>
      <c r="J7" s="4"/>
      <c r="K7" s="18"/>
    </row>
    <row r="8" spans="1:11" x14ac:dyDescent="0.2">
      <c r="A8" s="5"/>
      <c r="B8" s="3"/>
      <c r="C8" s="3"/>
      <c r="D8" s="3"/>
      <c r="E8" s="3"/>
      <c r="F8" s="3"/>
      <c r="G8" s="3"/>
      <c r="H8" s="3"/>
      <c r="I8" s="3"/>
      <c r="J8" s="3"/>
      <c r="K8" s="15"/>
    </row>
    <row r="9" spans="1:11" x14ac:dyDescent="0.2">
      <c r="A9" s="17" t="s">
        <v>8</v>
      </c>
      <c r="B9" s="3"/>
      <c r="C9" s="3"/>
      <c r="D9" s="3"/>
      <c r="E9" s="3"/>
      <c r="F9" s="3"/>
      <c r="G9" s="3"/>
      <c r="H9" s="3"/>
      <c r="I9" s="3"/>
      <c r="J9" s="3"/>
      <c r="K9" s="15"/>
    </row>
    <row r="10" spans="1:11" x14ac:dyDescent="0.2">
      <c r="A10" s="19" t="s">
        <v>9</v>
      </c>
      <c r="B10" s="3"/>
      <c r="C10" s="3"/>
      <c r="D10" s="3"/>
      <c r="E10" s="3"/>
      <c r="F10" s="3"/>
      <c r="G10" s="3"/>
      <c r="H10" s="3"/>
      <c r="I10" s="3"/>
      <c r="J10" s="3"/>
      <c r="K10" s="15"/>
    </row>
    <row r="11" spans="1:11" x14ac:dyDescent="0.2">
      <c r="A11" s="19" t="s">
        <v>10</v>
      </c>
      <c r="B11" s="3"/>
      <c r="C11" s="3"/>
      <c r="D11" s="3"/>
      <c r="E11" s="3"/>
      <c r="F11" s="3"/>
      <c r="G11" s="3"/>
      <c r="H11" s="3"/>
      <c r="I11" s="3"/>
      <c r="J11" s="3"/>
      <c r="K11" s="15"/>
    </row>
    <row r="12" spans="1:11" x14ac:dyDescent="0.2">
      <c r="A12" s="20" t="s">
        <v>11</v>
      </c>
      <c r="B12" s="3"/>
      <c r="C12" s="3"/>
      <c r="D12" s="3"/>
      <c r="E12" s="3"/>
      <c r="F12" s="3"/>
      <c r="G12" s="3"/>
      <c r="H12" s="3"/>
      <c r="I12" s="3"/>
      <c r="J12" s="3"/>
      <c r="K12" s="15"/>
    </row>
    <row r="13" spans="1:11" x14ac:dyDescent="0.2">
      <c r="A13" s="21" t="s">
        <v>12</v>
      </c>
      <c r="B13" s="1"/>
      <c r="C13" s="1"/>
      <c r="D13" s="3"/>
      <c r="E13" s="1"/>
      <c r="F13" s="1"/>
      <c r="G13" s="1"/>
      <c r="H13" s="3"/>
      <c r="I13" s="1"/>
      <c r="J13" s="1"/>
      <c r="K13" s="15"/>
    </row>
    <row r="14" spans="1:11" x14ac:dyDescent="0.2">
      <c r="A14" s="21" t="s">
        <v>13</v>
      </c>
      <c r="B14" s="1"/>
      <c r="C14" s="1"/>
      <c r="D14" s="3"/>
      <c r="E14" s="1"/>
      <c r="F14" s="1"/>
      <c r="G14" s="1"/>
      <c r="H14" s="3"/>
      <c r="I14" s="1"/>
      <c r="J14" s="1"/>
      <c r="K14" s="15"/>
    </row>
    <row r="15" spans="1:11" x14ac:dyDescent="0.2">
      <c r="A15" s="21" t="s">
        <v>14</v>
      </c>
      <c r="B15" s="3"/>
      <c r="C15" s="3"/>
      <c r="D15" s="3"/>
      <c r="E15" s="3"/>
      <c r="F15" s="3"/>
      <c r="G15" s="3"/>
      <c r="H15" s="3"/>
      <c r="I15" s="3"/>
      <c r="J15" s="3"/>
      <c r="K15" s="15"/>
    </row>
    <row r="16" spans="1:11" x14ac:dyDescent="0.2">
      <c r="A16" s="17"/>
      <c r="B16" s="3"/>
      <c r="C16" s="3"/>
      <c r="D16" s="3"/>
      <c r="E16" s="3"/>
      <c r="F16" s="3"/>
      <c r="G16" s="3"/>
      <c r="H16" s="3"/>
      <c r="I16" s="3"/>
      <c r="J16" s="3"/>
      <c r="K16" s="15"/>
    </row>
    <row r="17" spans="1:11" x14ac:dyDescent="0.2">
      <c r="A17" s="5" t="s">
        <v>45</v>
      </c>
      <c r="B17" s="3"/>
      <c r="C17" s="3"/>
      <c r="D17" s="3"/>
      <c r="E17" s="3"/>
      <c r="F17" s="3"/>
      <c r="G17" s="3"/>
      <c r="H17" s="3"/>
      <c r="I17" s="3"/>
      <c r="J17" s="3"/>
      <c r="K17" s="15"/>
    </row>
    <row r="18" spans="1:11" x14ac:dyDescent="0.2">
      <c r="A18" s="5"/>
      <c r="B18" s="3"/>
      <c r="C18" s="3"/>
      <c r="D18" s="3"/>
      <c r="E18" s="3"/>
      <c r="F18" s="3"/>
      <c r="G18" s="3"/>
      <c r="H18" s="3"/>
      <c r="I18" s="3"/>
      <c r="J18" s="3"/>
      <c r="K18" s="15"/>
    </row>
    <row r="19" spans="1:11" x14ac:dyDescent="0.2">
      <c r="A19" s="22"/>
      <c r="B19" s="4"/>
      <c r="C19" s="4"/>
      <c r="D19" s="4"/>
      <c r="E19" s="4"/>
      <c r="F19" s="4"/>
      <c r="G19" s="4"/>
      <c r="H19" s="4"/>
      <c r="I19" s="4"/>
      <c r="J19" s="4"/>
      <c r="K19" s="18"/>
    </row>
    <row r="20" spans="1:11" x14ac:dyDescent="0.2">
      <c r="A20" s="23" t="s">
        <v>15</v>
      </c>
      <c r="B20" s="23" t="s">
        <v>16</v>
      </c>
      <c r="C20" s="23" t="s">
        <v>17</v>
      </c>
      <c r="D20" s="23" t="s">
        <v>18</v>
      </c>
      <c r="E20" s="23" t="s">
        <v>19</v>
      </c>
      <c r="F20" s="24"/>
      <c r="G20" s="23"/>
      <c r="H20" s="23"/>
      <c r="I20" s="23" t="s">
        <v>20</v>
      </c>
      <c r="J20" s="23"/>
      <c r="K20" s="23"/>
    </row>
    <row r="21" spans="1:11" x14ac:dyDescent="0.2">
      <c r="A21" s="25" t="s">
        <v>21</v>
      </c>
      <c r="B21" s="25" t="s">
        <v>22</v>
      </c>
      <c r="C21" s="25" t="s">
        <v>23</v>
      </c>
      <c r="D21" s="25" t="s">
        <v>23</v>
      </c>
      <c r="E21" s="25" t="s">
        <v>23</v>
      </c>
      <c r="F21" s="24"/>
      <c r="G21" s="25"/>
      <c r="H21" s="25"/>
      <c r="I21" s="25" t="s">
        <v>24</v>
      </c>
      <c r="J21" s="25"/>
      <c r="K21" s="25"/>
    </row>
    <row r="22" spans="1:11" x14ac:dyDescent="0.2">
      <c r="A22" s="26" t="s">
        <v>25</v>
      </c>
      <c r="B22" s="26" t="s">
        <v>23</v>
      </c>
      <c r="C22" s="26" t="s">
        <v>26</v>
      </c>
      <c r="D22" s="26" t="s">
        <v>26</v>
      </c>
      <c r="E22" s="26" t="s">
        <v>26</v>
      </c>
      <c r="F22" s="24"/>
      <c r="G22" s="26"/>
      <c r="H22" s="26"/>
      <c r="I22" s="26" t="s">
        <v>27</v>
      </c>
      <c r="J22" s="26"/>
      <c r="K22" s="26"/>
    </row>
    <row r="23" spans="1:11" x14ac:dyDescent="0.2">
      <c r="A23" s="2" t="s">
        <v>314</v>
      </c>
      <c r="B23" s="2" t="s">
        <v>28</v>
      </c>
      <c r="C23" s="197">
        <v>6.62</v>
      </c>
      <c r="D23" s="182">
        <f>+'Item 100, page 1'!D23</f>
        <v>10.93</v>
      </c>
      <c r="E23" s="182">
        <f>+'Item 100, page 1'!E23</f>
        <v>10.14</v>
      </c>
      <c r="F23" s="3"/>
      <c r="G23" s="28"/>
      <c r="H23" s="28"/>
      <c r="I23" s="182">
        <v>0</v>
      </c>
      <c r="J23" s="30"/>
      <c r="K23" s="30"/>
    </row>
    <row r="24" spans="1:11" x14ac:dyDescent="0.2">
      <c r="A24" s="2" t="s">
        <v>29</v>
      </c>
      <c r="B24" s="2" t="s">
        <v>28</v>
      </c>
      <c r="C24" s="197">
        <v>11.82</v>
      </c>
      <c r="D24" s="182">
        <f>+D23</f>
        <v>10.93</v>
      </c>
      <c r="E24" s="182">
        <f>+E23</f>
        <v>10.14</v>
      </c>
      <c r="F24" s="3"/>
      <c r="G24" s="28"/>
      <c r="H24" s="28"/>
      <c r="I24" s="182">
        <v>0</v>
      </c>
      <c r="J24" s="30"/>
      <c r="K24" s="30"/>
    </row>
    <row r="25" spans="1:11" x14ac:dyDescent="0.2">
      <c r="A25" s="2" t="s">
        <v>30</v>
      </c>
      <c r="B25" s="2" t="s">
        <v>28</v>
      </c>
      <c r="C25" s="197">
        <v>20.37</v>
      </c>
      <c r="D25" s="182">
        <f t="shared" ref="D25:E31" si="0">+D24</f>
        <v>10.93</v>
      </c>
      <c r="E25" s="182">
        <f t="shared" si="0"/>
        <v>10.14</v>
      </c>
      <c r="F25" s="3"/>
      <c r="G25" s="28"/>
      <c r="H25" s="28"/>
      <c r="I25" s="182">
        <v>0</v>
      </c>
      <c r="J25" s="30"/>
      <c r="K25" s="30"/>
    </row>
    <row r="26" spans="1:11" x14ac:dyDescent="0.2">
      <c r="A26" s="2" t="s">
        <v>31</v>
      </c>
      <c r="B26" s="2" t="s">
        <v>28</v>
      </c>
      <c r="C26" s="197">
        <v>33.56</v>
      </c>
      <c r="D26" s="182">
        <f t="shared" si="0"/>
        <v>10.93</v>
      </c>
      <c r="E26" s="182">
        <f t="shared" si="0"/>
        <v>10.14</v>
      </c>
      <c r="F26" s="3"/>
      <c r="G26" s="28"/>
      <c r="H26" s="28"/>
      <c r="I26" s="182">
        <v>0</v>
      </c>
      <c r="J26" s="30"/>
      <c r="K26" s="30"/>
    </row>
    <row r="27" spans="1:11" x14ac:dyDescent="0.2">
      <c r="A27" s="2" t="s">
        <v>32</v>
      </c>
      <c r="B27" s="2" t="s">
        <v>28</v>
      </c>
      <c r="C27" s="197">
        <v>47.32</v>
      </c>
      <c r="D27" s="182">
        <f t="shared" si="0"/>
        <v>10.93</v>
      </c>
      <c r="E27" s="182">
        <f t="shared" si="0"/>
        <v>10.14</v>
      </c>
      <c r="F27" s="3"/>
      <c r="G27" s="28"/>
      <c r="H27" s="28"/>
      <c r="I27" s="182">
        <v>0</v>
      </c>
      <c r="J27" s="30"/>
      <c r="K27" s="30" t="s">
        <v>3</v>
      </c>
    </row>
    <row r="28" spans="1:11" x14ac:dyDescent="0.2">
      <c r="A28" s="2" t="s">
        <v>29</v>
      </c>
      <c r="B28" s="2" t="s">
        <v>43</v>
      </c>
      <c r="C28" s="197">
        <v>10.73</v>
      </c>
      <c r="D28" s="182">
        <f t="shared" si="0"/>
        <v>10.93</v>
      </c>
      <c r="E28" s="182">
        <f t="shared" si="0"/>
        <v>10.14</v>
      </c>
      <c r="F28" s="3"/>
      <c r="G28" s="28"/>
      <c r="H28" s="28"/>
      <c r="I28" s="182">
        <v>0</v>
      </c>
      <c r="J28" s="30"/>
      <c r="K28" s="30"/>
    </row>
    <row r="29" spans="1:11" x14ac:dyDescent="0.2">
      <c r="A29" s="2" t="s">
        <v>30</v>
      </c>
      <c r="B29" s="2" t="s">
        <v>43</v>
      </c>
      <c r="C29" s="197">
        <v>14.49</v>
      </c>
      <c r="D29" s="182">
        <f t="shared" si="0"/>
        <v>10.93</v>
      </c>
      <c r="E29" s="182">
        <f t="shared" si="0"/>
        <v>10.14</v>
      </c>
      <c r="F29" s="3"/>
      <c r="G29" s="28"/>
      <c r="H29" s="28"/>
      <c r="I29" s="182">
        <v>0</v>
      </c>
      <c r="J29" s="30"/>
      <c r="K29" s="30"/>
    </row>
    <row r="30" spans="1:11" x14ac:dyDescent="0.2">
      <c r="A30" s="2" t="s">
        <v>32</v>
      </c>
      <c r="B30" s="2" t="s">
        <v>43</v>
      </c>
      <c r="C30" s="197">
        <v>23.32</v>
      </c>
      <c r="D30" s="182">
        <f t="shared" si="0"/>
        <v>10.93</v>
      </c>
      <c r="E30" s="182">
        <f t="shared" si="0"/>
        <v>10.14</v>
      </c>
      <c r="F30" s="3"/>
      <c r="G30" s="28"/>
      <c r="H30" s="28"/>
      <c r="I30" s="182">
        <v>0</v>
      </c>
      <c r="J30" s="30"/>
      <c r="K30" s="30"/>
    </row>
    <row r="31" spans="1:11" x14ac:dyDescent="0.2">
      <c r="A31" s="2" t="s">
        <v>29</v>
      </c>
      <c r="B31" s="2" t="s">
        <v>44</v>
      </c>
      <c r="C31" s="197">
        <v>6.86</v>
      </c>
      <c r="D31" s="182">
        <f t="shared" si="0"/>
        <v>10.93</v>
      </c>
      <c r="E31" s="182">
        <f t="shared" si="0"/>
        <v>10.14</v>
      </c>
      <c r="F31" s="3"/>
      <c r="G31" s="28"/>
      <c r="H31" s="28"/>
      <c r="I31" s="182">
        <v>0</v>
      </c>
      <c r="J31" s="30"/>
      <c r="K31" s="30"/>
    </row>
    <row r="32" spans="1:11" x14ac:dyDescent="0.2">
      <c r="A32" s="2" t="s">
        <v>313</v>
      </c>
      <c r="B32" s="2" t="s">
        <v>28</v>
      </c>
      <c r="C32" s="197">
        <v>6.62</v>
      </c>
      <c r="D32" s="182">
        <f t="shared" ref="D32:E35" si="1">+D31</f>
        <v>10.93</v>
      </c>
      <c r="E32" s="182">
        <f t="shared" si="1"/>
        <v>10.14</v>
      </c>
      <c r="F32" s="3"/>
      <c r="G32" s="28"/>
      <c r="H32" s="28"/>
      <c r="I32" s="182">
        <v>0</v>
      </c>
      <c r="J32" s="30"/>
      <c r="K32" s="30"/>
    </row>
    <row r="33" spans="1:11" x14ac:dyDescent="0.2">
      <c r="A33" s="2" t="s">
        <v>315</v>
      </c>
      <c r="B33" s="2" t="s">
        <v>28</v>
      </c>
      <c r="C33" s="197">
        <v>13.18</v>
      </c>
      <c r="D33" s="182">
        <f t="shared" si="1"/>
        <v>10.93</v>
      </c>
      <c r="E33" s="182">
        <f t="shared" si="1"/>
        <v>10.14</v>
      </c>
      <c r="F33" s="4"/>
      <c r="G33" s="28"/>
      <c r="H33" s="28"/>
      <c r="I33" s="182">
        <v>0</v>
      </c>
      <c r="J33" s="30"/>
      <c r="K33" s="31"/>
    </row>
    <row r="34" spans="1:11" x14ac:dyDescent="0.2">
      <c r="A34" s="2" t="s">
        <v>316</v>
      </c>
      <c r="B34" s="2" t="s">
        <v>28</v>
      </c>
      <c r="C34" s="197">
        <v>21.02</v>
      </c>
      <c r="D34" s="182">
        <f t="shared" si="1"/>
        <v>10.93</v>
      </c>
      <c r="E34" s="182">
        <f t="shared" si="1"/>
        <v>10.14</v>
      </c>
      <c r="F34" s="4"/>
      <c r="G34" s="28"/>
      <c r="H34" s="28"/>
      <c r="I34" s="182">
        <v>0</v>
      </c>
      <c r="J34" s="30"/>
      <c r="K34" s="31"/>
    </row>
    <row r="35" spans="1:11" x14ac:dyDescent="0.2">
      <c r="A35" s="2" t="s">
        <v>317</v>
      </c>
      <c r="B35" s="2" t="s">
        <v>28</v>
      </c>
      <c r="C35" s="197">
        <v>33.31</v>
      </c>
      <c r="D35" s="182">
        <f t="shared" si="1"/>
        <v>10.93</v>
      </c>
      <c r="E35" s="182">
        <f t="shared" si="1"/>
        <v>10.14</v>
      </c>
      <c r="F35" s="4"/>
      <c r="G35" s="28"/>
      <c r="H35" s="28"/>
      <c r="I35" s="182">
        <v>0</v>
      </c>
      <c r="J35" s="30"/>
      <c r="K35" s="31"/>
    </row>
    <row r="36" spans="1:11" x14ac:dyDescent="0.2">
      <c r="A36" s="2" t="s">
        <v>35</v>
      </c>
      <c r="B36" s="30"/>
      <c r="C36" s="32"/>
      <c r="D36" s="182">
        <f>+'Item 100, page 1'!D35</f>
        <v>12.37</v>
      </c>
      <c r="E36" s="27"/>
      <c r="F36" s="3"/>
      <c r="G36" s="28"/>
      <c r="H36" s="28"/>
      <c r="I36" s="29"/>
      <c r="J36" s="30"/>
      <c r="K36" s="30"/>
    </row>
    <row r="37" spans="1:11" x14ac:dyDescent="0.2">
      <c r="A37" s="2" t="s">
        <v>36</v>
      </c>
      <c r="B37" s="30"/>
      <c r="C37" s="33"/>
      <c r="D37" s="37"/>
      <c r="E37" s="182">
        <f>+'Item 100, page 1'!E36</f>
        <v>11.41</v>
      </c>
      <c r="F37" s="3"/>
      <c r="G37" s="30"/>
      <c r="H37" s="30"/>
      <c r="I37" s="182">
        <f>+'Item 100, page 1'!I36</f>
        <v>1.58</v>
      </c>
      <c r="J37" s="30"/>
      <c r="K37" s="30"/>
    </row>
    <row r="38" spans="1:11" x14ac:dyDescent="0.2">
      <c r="A38" s="30"/>
      <c r="B38" s="30"/>
      <c r="C38" s="30"/>
      <c r="D38" s="30"/>
      <c r="E38" s="30"/>
      <c r="F38" s="3"/>
      <c r="G38" s="30"/>
      <c r="H38" s="30"/>
      <c r="I38" s="30"/>
      <c r="J38" s="30"/>
      <c r="K38" s="30"/>
    </row>
    <row r="39" spans="1:11" x14ac:dyDescent="0.2">
      <c r="A39" s="35" t="s">
        <v>37</v>
      </c>
      <c r="B39" s="3"/>
      <c r="C39" s="3"/>
      <c r="D39" s="3"/>
      <c r="E39" s="3"/>
      <c r="F39" s="3"/>
      <c r="G39" s="3"/>
      <c r="H39" s="3"/>
      <c r="I39" s="3"/>
      <c r="J39" s="3"/>
      <c r="K39" s="15"/>
    </row>
    <row r="40" spans="1:11" x14ac:dyDescent="0.2">
      <c r="A40" s="5"/>
      <c r="B40" s="3"/>
      <c r="C40" s="36" t="s">
        <v>38</v>
      </c>
      <c r="D40" s="3"/>
      <c r="E40" s="3"/>
      <c r="F40" s="3"/>
      <c r="G40" s="3"/>
      <c r="H40" s="3"/>
      <c r="I40" s="3"/>
      <c r="J40" s="3"/>
      <c r="K40" s="15"/>
    </row>
    <row r="41" spans="1:11" x14ac:dyDescent="0.2">
      <c r="A41" s="5"/>
      <c r="B41" s="3"/>
      <c r="C41" s="3"/>
      <c r="D41" s="3"/>
      <c r="E41" s="3"/>
      <c r="F41" s="3"/>
      <c r="G41" s="3"/>
      <c r="H41" s="3"/>
      <c r="I41" s="3"/>
      <c r="J41" s="3"/>
      <c r="K41" s="15"/>
    </row>
    <row r="42" spans="1:11" x14ac:dyDescent="0.2">
      <c r="A42" s="5"/>
      <c r="B42" s="3"/>
      <c r="C42" s="3"/>
      <c r="D42" s="3"/>
      <c r="E42" s="3"/>
      <c r="F42" s="3"/>
      <c r="G42" s="3"/>
      <c r="H42" s="3"/>
      <c r="I42" s="3"/>
      <c r="J42" s="3"/>
      <c r="K42" s="15"/>
    </row>
    <row r="43" spans="1:11" x14ac:dyDescent="0.2">
      <c r="A43" s="236" t="s">
        <v>39</v>
      </c>
      <c r="B43" s="237"/>
      <c r="C43" s="237"/>
      <c r="D43" s="237"/>
      <c r="E43" s="237"/>
      <c r="F43" s="237"/>
      <c r="G43" s="237"/>
      <c r="H43" s="237"/>
      <c r="I43" s="237"/>
      <c r="J43" s="237"/>
      <c r="K43" s="238"/>
    </row>
    <row r="44" spans="1:11" x14ac:dyDescent="0.2">
      <c r="A44" s="239" t="s">
        <v>40</v>
      </c>
      <c r="B44" s="240"/>
      <c r="C44" s="240"/>
      <c r="D44" s="240"/>
      <c r="E44" s="240"/>
      <c r="F44" s="240"/>
      <c r="G44" s="240"/>
      <c r="H44" s="240"/>
      <c r="I44" s="240"/>
      <c r="J44" s="240"/>
      <c r="K44" s="241"/>
    </row>
    <row r="45" spans="1:11" x14ac:dyDescent="0.2">
      <c r="A45" s="236" t="str">
        <f>+'Item 100, page 1'!A43:K43</f>
        <v>Note 3:  In addition to the recycling rates shown above, a recycling debit/&lt;credit&gt; of ($0.32) (R) applies.</v>
      </c>
      <c r="B45" s="237"/>
      <c r="C45" s="237"/>
      <c r="D45" s="237"/>
      <c r="E45" s="237"/>
      <c r="F45" s="237"/>
      <c r="G45" s="237"/>
      <c r="H45" s="237"/>
      <c r="I45" s="237"/>
      <c r="J45" s="237"/>
      <c r="K45" s="238"/>
    </row>
    <row r="46" spans="1:11" x14ac:dyDescent="0.2">
      <c r="A46" s="236" t="s">
        <v>334</v>
      </c>
      <c r="B46" s="237"/>
      <c r="C46" s="237"/>
      <c r="D46" s="237"/>
      <c r="E46" s="237"/>
      <c r="F46" s="237"/>
      <c r="G46" s="237"/>
      <c r="H46" s="237"/>
      <c r="I46" s="237"/>
      <c r="J46" s="237"/>
      <c r="K46" s="238"/>
    </row>
    <row r="47" spans="1:11" x14ac:dyDescent="0.2">
      <c r="A47" s="5" t="s">
        <v>318</v>
      </c>
      <c r="C47" s="3"/>
      <c r="D47" s="4"/>
      <c r="E47" s="4"/>
      <c r="F47" s="4"/>
      <c r="G47" s="4"/>
      <c r="H47" s="4"/>
      <c r="I47" s="3"/>
      <c r="J47" s="3"/>
      <c r="K47" s="15"/>
    </row>
    <row r="48" spans="1:11" x14ac:dyDescent="0.2">
      <c r="A48" s="5" t="s">
        <v>320</v>
      </c>
      <c r="F48" s="3"/>
      <c r="G48" s="3"/>
      <c r="H48" s="3"/>
      <c r="I48" s="3"/>
      <c r="J48" s="3"/>
      <c r="K48" s="15"/>
    </row>
    <row r="49" spans="1:11" x14ac:dyDescent="0.2">
      <c r="A49" s="5"/>
      <c r="B49" s="3"/>
      <c r="C49" s="3"/>
      <c r="D49" s="3"/>
      <c r="E49" s="3"/>
      <c r="F49" s="3"/>
      <c r="G49" s="3"/>
      <c r="H49" s="3"/>
      <c r="I49" s="3"/>
      <c r="J49" s="3"/>
      <c r="K49" s="15"/>
    </row>
    <row r="50" spans="1:11" x14ac:dyDescent="0.2">
      <c r="A50" s="5"/>
      <c r="B50" s="3" t="s">
        <v>41</v>
      </c>
      <c r="C50" s="3"/>
      <c r="D50" s="4"/>
      <c r="E50" s="4"/>
      <c r="F50" s="3"/>
      <c r="G50" s="3"/>
      <c r="H50" s="3"/>
      <c r="I50" s="3"/>
      <c r="J50" s="3"/>
      <c r="K50" s="15"/>
    </row>
    <row r="51" spans="1:11" x14ac:dyDescent="0.2">
      <c r="A51" s="5"/>
      <c r="B51" s="3"/>
      <c r="C51" s="3"/>
      <c r="D51" s="3"/>
      <c r="E51" s="3"/>
      <c r="F51" s="3"/>
      <c r="G51" s="3"/>
      <c r="H51" s="3"/>
      <c r="I51" s="3"/>
      <c r="J51" s="3"/>
      <c r="K51" s="15"/>
    </row>
    <row r="52" spans="1:11" x14ac:dyDescent="0.2">
      <c r="A52" s="5"/>
      <c r="B52" s="3"/>
      <c r="C52" s="3"/>
      <c r="D52" s="3"/>
      <c r="E52" s="3"/>
      <c r="F52" s="3"/>
      <c r="G52" s="3"/>
      <c r="H52" s="3"/>
      <c r="I52" s="3"/>
      <c r="J52" s="3"/>
      <c r="K52" s="15"/>
    </row>
    <row r="53" spans="1:11" x14ac:dyDescent="0.2">
      <c r="A53" s="5"/>
      <c r="B53" s="3"/>
      <c r="C53" s="3"/>
      <c r="D53" s="3"/>
      <c r="E53" s="3"/>
      <c r="F53" s="3"/>
      <c r="G53" s="3"/>
      <c r="H53" s="3"/>
      <c r="I53" s="130" t="s">
        <v>205</v>
      </c>
      <c r="J53" s="234" t="str">
        <f>+'Item 100, page 1'!J51:K51</f>
        <v>7/31/2020 ('C)</v>
      </c>
      <c r="K53" s="235"/>
    </row>
    <row r="54" spans="1:11" x14ac:dyDescent="0.2">
      <c r="A54" s="5"/>
      <c r="B54" s="3"/>
      <c r="C54" s="3"/>
      <c r="D54" s="3"/>
      <c r="E54" s="3"/>
      <c r="F54" s="3"/>
      <c r="G54" s="3"/>
      <c r="H54" s="3"/>
      <c r="I54" s="3"/>
      <c r="J54" s="3"/>
      <c r="K54" s="15"/>
    </row>
    <row r="55" spans="1:11" x14ac:dyDescent="0.2">
      <c r="A55" s="6"/>
      <c r="B55" s="7"/>
      <c r="C55" s="7"/>
      <c r="D55" s="7"/>
      <c r="E55" s="7"/>
      <c r="F55" s="7"/>
      <c r="G55" s="7"/>
      <c r="H55" s="7"/>
      <c r="I55" s="7"/>
      <c r="J55" s="7"/>
      <c r="K55" s="16"/>
    </row>
    <row r="56" spans="1:11" x14ac:dyDescent="0.2">
      <c r="A56" s="5" t="s">
        <v>116</v>
      </c>
      <c r="B56" s="3" t="str">
        <f>'Check Sheet'!B52</f>
        <v>Rick Waldren  Business Unit Finance Manager</v>
      </c>
      <c r="C56" s="3"/>
      <c r="D56" s="3"/>
      <c r="E56" s="3"/>
      <c r="F56" s="3"/>
      <c r="G56" s="3"/>
      <c r="H56" s="3"/>
      <c r="I56" s="3"/>
      <c r="J56" s="62"/>
      <c r="K56" s="11"/>
    </row>
    <row r="57" spans="1:11" x14ac:dyDescent="0.2">
      <c r="A57" s="5"/>
      <c r="B57" s="3"/>
      <c r="C57" s="3"/>
      <c r="D57" s="3"/>
      <c r="E57" s="3"/>
      <c r="F57" s="3"/>
      <c r="G57" s="3"/>
      <c r="H57" s="3"/>
      <c r="I57" s="3"/>
      <c r="J57" s="62"/>
      <c r="K57" s="15"/>
    </row>
    <row r="58" spans="1:11" x14ac:dyDescent="0.2">
      <c r="A58" s="6" t="s">
        <v>159</v>
      </c>
      <c r="B58" s="227">
        <f>+'Check Sheet'!B54:C54</f>
        <v>43630</v>
      </c>
      <c r="C58" s="227"/>
      <c r="D58" s="7"/>
      <c r="E58" s="7"/>
      <c r="F58" s="7"/>
      <c r="H58" s="7"/>
      <c r="I58" s="66"/>
      <c r="J58" s="132" t="s">
        <v>203</v>
      </c>
      <c r="K58" s="148">
        <f>+'Item 100, page 1'!K56</f>
        <v>43678</v>
      </c>
    </row>
    <row r="59" spans="1:11" x14ac:dyDescent="0.2">
      <c r="A59" s="228" t="s">
        <v>4</v>
      </c>
      <c r="B59" s="229"/>
      <c r="C59" s="229"/>
      <c r="D59" s="229"/>
      <c r="E59" s="229"/>
      <c r="F59" s="229"/>
      <c r="G59" s="229"/>
      <c r="H59" s="229"/>
      <c r="I59" s="229"/>
      <c r="J59" s="229"/>
      <c r="K59" s="230"/>
    </row>
    <row r="60" spans="1:11" x14ac:dyDescent="0.2">
      <c r="A60" s="5"/>
      <c r="B60" s="3"/>
      <c r="C60" s="3"/>
      <c r="D60" s="3"/>
      <c r="E60" s="3"/>
      <c r="F60" s="3"/>
      <c r="G60" s="3"/>
      <c r="H60" s="3"/>
      <c r="I60" s="3"/>
      <c r="J60" s="3"/>
      <c r="K60" s="15"/>
    </row>
    <row r="61" spans="1:11" x14ac:dyDescent="0.2">
      <c r="A61" s="5" t="s">
        <v>5</v>
      </c>
      <c r="B61" s="3"/>
      <c r="C61" s="3"/>
      <c r="D61" s="3"/>
      <c r="E61" s="3"/>
      <c r="F61" s="3"/>
      <c r="G61" s="3"/>
      <c r="H61" s="3"/>
      <c r="I61" s="3"/>
      <c r="J61" s="3"/>
      <c r="K61" s="15"/>
    </row>
    <row r="62" spans="1:11" x14ac:dyDescent="0.2">
      <c r="A62" s="6"/>
      <c r="B62" s="7"/>
      <c r="C62" s="7"/>
      <c r="D62" s="7"/>
      <c r="E62" s="7"/>
      <c r="F62" s="7"/>
      <c r="G62" s="7"/>
      <c r="H62" s="7"/>
      <c r="I62" s="7"/>
      <c r="J62" s="7"/>
      <c r="K62" s="16"/>
    </row>
  </sheetData>
  <mergeCells count="9">
    <mergeCell ref="A59:K59"/>
    <mergeCell ref="A6:K6"/>
    <mergeCell ref="H3:I3"/>
    <mergeCell ref="J53:K53"/>
    <mergeCell ref="B58:C58"/>
    <mergeCell ref="A43:K43"/>
    <mergeCell ref="A44:K44"/>
    <mergeCell ref="A45:K45"/>
    <mergeCell ref="A46:K46"/>
  </mergeCells>
  <phoneticPr fontId="0" type="noConversion"/>
  <printOptions horizontalCentered="1" verticalCentered="1"/>
  <pageMargins left="0.5" right="0.5" top="0.5" bottom="0.5"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6"/>
    <pageSetUpPr fitToPage="1"/>
  </sheetPr>
  <dimension ref="A1:J53"/>
  <sheetViews>
    <sheetView zoomScale="70" zoomScaleNormal="70" workbookViewId="0">
      <selection activeCell="B49" sqref="B49:C49"/>
    </sheetView>
  </sheetViews>
  <sheetFormatPr defaultRowHeight="12.75" x14ac:dyDescent="0.2"/>
  <cols>
    <col min="2" max="2" width="11" customWidth="1"/>
    <col min="10" max="10" width="17.28515625" customWidth="1"/>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312</v>
      </c>
    </row>
    <row r="3" spans="1:10" x14ac:dyDescent="0.2">
      <c r="A3" s="5"/>
      <c r="B3" s="1"/>
      <c r="C3" s="3"/>
      <c r="D3" s="3"/>
      <c r="E3" s="3"/>
      <c r="F3" s="3"/>
      <c r="G3" s="208"/>
      <c r="H3" s="208"/>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231" t="s">
        <v>291</v>
      </c>
      <c r="B6" s="232"/>
      <c r="C6" s="232"/>
      <c r="D6" s="232"/>
      <c r="E6" s="232"/>
      <c r="F6" s="232"/>
      <c r="G6" s="232"/>
      <c r="H6" s="232"/>
      <c r="I6" s="232"/>
      <c r="J6" s="233"/>
    </row>
    <row r="7" spans="1:10" x14ac:dyDescent="0.2">
      <c r="A7" s="17"/>
      <c r="B7" s="4"/>
      <c r="C7" s="4"/>
      <c r="D7" s="4"/>
      <c r="E7" s="4"/>
      <c r="F7" s="4"/>
      <c r="G7" s="4"/>
      <c r="H7" s="4"/>
      <c r="I7" s="4"/>
      <c r="J7" s="18"/>
    </row>
    <row r="8" spans="1:10" x14ac:dyDescent="0.2">
      <c r="A8" s="154" t="s">
        <v>283</v>
      </c>
      <c r="B8" s="242" t="s">
        <v>284</v>
      </c>
      <c r="C8" s="242"/>
      <c r="D8" s="242"/>
      <c r="E8" s="242"/>
      <c r="F8" s="242"/>
      <c r="G8" s="242"/>
      <c r="H8" s="242"/>
      <c r="I8" s="242"/>
      <c r="J8" s="243"/>
    </row>
    <row r="9" spans="1:10" x14ac:dyDescent="0.2">
      <c r="A9" s="75"/>
      <c r="B9" s="242"/>
      <c r="C9" s="242"/>
      <c r="D9" s="242"/>
      <c r="E9" s="242"/>
      <c r="F9" s="242"/>
      <c r="G9" s="242"/>
      <c r="H9" s="242"/>
      <c r="I9" s="242"/>
      <c r="J9" s="243"/>
    </row>
    <row r="10" spans="1:10" x14ac:dyDescent="0.2">
      <c r="A10" s="155"/>
      <c r="B10" s="242"/>
      <c r="C10" s="242"/>
      <c r="D10" s="242"/>
      <c r="E10" s="242"/>
      <c r="F10" s="242"/>
      <c r="G10" s="242"/>
      <c r="H10" s="242"/>
      <c r="I10" s="242"/>
      <c r="J10" s="243"/>
    </row>
    <row r="11" spans="1:10" x14ac:dyDescent="0.2">
      <c r="A11" s="19"/>
      <c r="B11" s="3"/>
      <c r="C11" s="3"/>
      <c r="D11" s="3"/>
      <c r="E11" s="3"/>
      <c r="F11" s="3"/>
      <c r="G11" s="3"/>
      <c r="H11" s="3"/>
      <c r="I11" s="3"/>
      <c r="J11" s="15"/>
    </row>
    <row r="12" spans="1:10" x14ac:dyDescent="0.2">
      <c r="A12" s="154" t="s">
        <v>190</v>
      </c>
      <c r="B12" s="242" t="s">
        <v>290</v>
      </c>
      <c r="C12" s="242"/>
      <c r="D12" s="242"/>
      <c r="E12" s="242"/>
      <c r="F12" s="242"/>
      <c r="G12" s="242"/>
      <c r="H12" s="242"/>
      <c r="I12" s="242"/>
      <c r="J12" s="243"/>
    </row>
    <row r="13" spans="1:10" x14ac:dyDescent="0.2">
      <c r="A13" s="75"/>
      <c r="B13" s="242"/>
      <c r="C13" s="242"/>
      <c r="D13" s="242"/>
      <c r="E13" s="242"/>
      <c r="F13" s="242"/>
      <c r="G13" s="242"/>
      <c r="H13" s="242"/>
      <c r="I13" s="242"/>
      <c r="J13" s="243"/>
    </row>
    <row r="14" spans="1:10" x14ac:dyDescent="0.2">
      <c r="A14" s="75"/>
      <c r="B14" s="242"/>
      <c r="C14" s="242"/>
      <c r="D14" s="242"/>
      <c r="E14" s="242"/>
      <c r="F14" s="242"/>
      <c r="G14" s="242"/>
      <c r="H14" s="242"/>
      <c r="I14" s="242"/>
      <c r="J14" s="243"/>
    </row>
    <row r="15" spans="1:10" x14ac:dyDescent="0.2">
      <c r="A15" s="75"/>
      <c r="B15" s="242"/>
      <c r="C15" s="242"/>
      <c r="D15" s="242"/>
      <c r="E15" s="242"/>
      <c r="F15" s="242"/>
      <c r="G15" s="242"/>
      <c r="H15" s="242"/>
      <c r="I15" s="242"/>
      <c r="J15" s="243"/>
    </row>
    <row r="16" spans="1:10" x14ac:dyDescent="0.2">
      <c r="A16" s="155"/>
      <c r="B16" s="156"/>
      <c r="C16" s="156"/>
      <c r="D16" s="3"/>
      <c r="E16" s="3"/>
      <c r="F16" s="3"/>
      <c r="G16" s="3"/>
      <c r="H16" s="3"/>
      <c r="I16" s="3"/>
      <c r="J16" s="15"/>
    </row>
    <row r="17" spans="1:10" x14ac:dyDescent="0.2">
      <c r="A17" s="17"/>
      <c r="B17" s="3"/>
      <c r="C17" s="3"/>
      <c r="D17" s="3"/>
      <c r="E17" s="3"/>
      <c r="F17" s="3"/>
      <c r="G17" s="3"/>
      <c r="H17" s="3"/>
      <c r="I17" s="3"/>
      <c r="J17" s="15"/>
    </row>
    <row r="18" spans="1:10" x14ac:dyDescent="0.2">
      <c r="A18" s="154" t="s">
        <v>285</v>
      </c>
      <c r="B18" s="249" t="s">
        <v>286</v>
      </c>
      <c r="C18" s="249"/>
      <c r="D18" s="249"/>
      <c r="E18" s="249"/>
      <c r="F18" s="249"/>
      <c r="G18" s="249"/>
      <c r="H18" s="249"/>
      <c r="I18" s="249"/>
      <c r="J18" s="250"/>
    </row>
    <row r="19" spans="1:10" x14ac:dyDescent="0.2">
      <c r="A19" s="154"/>
      <c r="B19" s="249"/>
      <c r="C19" s="249"/>
      <c r="D19" s="249"/>
      <c r="E19" s="249"/>
      <c r="F19" s="249"/>
      <c r="G19" s="249"/>
      <c r="H19" s="249"/>
      <c r="I19" s="249"/>
      <c r="J19" s="250"/>
    </row>
    <row r="20" spans="1:10" x14ac:dyDescent="0.2">
      <c r="A20" s="22"/>
      <c r="B20" s="4"/>
      <c r="C20" s="4"/>
      <c r="D20" s="4"/>
      <c r="E20" s="4"/>
      <c r="F20" s="4"/>
      <c r="G20" s="4"/>
      <c r="H20" s="4"/>
      <c r="I20" s="4"/>
      <c r="J20" s="18"/>
    </row>
    <row r="21" spans="1:10" x14ac:dyDescent="0.2">
      <c r="A21" s="22"/>
      <c r="B21" s="244" t="s">
        <v>81</v>
      </c>
      <c r="C21" s="244"/>
      <c r="D21" s="244"/>
      <c r="E21" s="244" t="s">
        <v>287</v>
      </c>
      <c r="F21" s="244"/>
      <c r="G21" s="4"/>
      <c r="H21" s="4"/>
      <c r="I21" s="4"/>
      <c r="J21" s="18"/>
    </row>
    <row r="22" spans="1:10" x14ac:dyDescent="0.2">
      <c r="A22" s="22"/>
      <c r="B22" s="247" t="s">
        <v>83</v>
      </c>
      <c r="C22" s="247"/>
      <c r="D22" s="247"/>
      <c r="E22" s="245" t="str">
        <f>TEXT(3.63,"$ 0.00")&amp;" (A)"</f>
        <v>$ 3.63 (A)</v>
      </c>
      <c r="F22" s="245"/>
      <c r="G22" s="4"/>
      <c r="H22" s="4"/>
      <c r="I22" s="4"/>
      <c r="J22" s="18"/>
    </row>
    <row r="23" spans="1:10" x14ac:dyDescent="0.2">
      <c r="A23" s="22"/>
      <c r="B23" s="247" t="s">
        <v>279</v>
      </c>
      <c r="C23" s="247"/>
      <c r="D23" s="247"/>
      <c r="E23" s="246" t="str">
        <f>+E22</f>
        <v>$ 3.63 (A)</v>
      </c>
      <c r="F23" s="246"/>
      <c r="G23" s="4"/>
      <c r="H23" s="4"/>
      <c r="I23" s="4"/>
      <c r="J23" s="18"/>
    </row>
    <row r="24" spans="1:10" x14ac:dyDescent="0.2">
      <c r="A24" s="22"/>
      <c r="B24" s="247" t="s">
        <v>280</v>
      </c>
      <c r="C24" s="247"/>
      <c r="D24" s="247"/>
      <c r="E24" s="246" t="str">
        <f>+E23</f>
        <v>$ 3.63 (A)</v>
      </c>
      <c r="F24" s="246"/>
      <c r="G24" s="4"/>
      <c r="H24" s="4"/>
      <c r="I24" s="4"/>
      <c r="J24" s="18"/>
    </row>
    <row r="25" spans="1:10" x14ac:dyDescent="0.2">
      <c r="A25" s="22"/>
      <c r="B25" s="247" t="s">
        <v>281</v>
      </c>
      <c r="C25" s="247"/>
      <c r="D25" s="247"/>
      <c r="E25" s="246" t="str">
        <f>+E24</f>
        <v>$ 3.63 (A)</v>
      </c>
      <c r="F25" s="246"/>
      <c r="G25" s="4"/>
      <c r="H25" s="4"/>
      <c r="I25" s="4"/>
      <c r="J25" s="18"/>
    </row>
    <row r="26" spans="1:10" x14ac:dyDescent="0.2">
      <c r="A26" s="22"/>
      <c r="B26" s="248"/>
      <c r="C26" s="248"/>
      <c r="D26" s="248"/>
      <c r="E26" s="246" t="str">
        <f>+E25</f>
        <v>$ 3.63 (A)</v>
      </c>
      <c r="F26" s="246"/>
      <c r="G26" s="4"/>
      <c r="H26" s="4"/>
      <c r="I26" s="4"/>
      <c r="J26" s="18"/>
    </row>
    <row r="27" spans="1:10" x14ac:dyDescent="0.2">
      <c r="A27" s="22"/>
      <c r="B27" s="247" t="s">
        <v>282</v>
      </c>
      <c r="C27" s="247"/>
      <c r="D27" s="247"/>
      <c r="E27" s="246" t="str">
        <f>+E26</f>
        <v>$ 3.63 (A)</v>
      </c>
      <c r="F27" s="246"/>
      <c r="G27" s="4"/>
      <c r="H27" s="4"/>
      <c r="I27" s="4"/>
      <c r="J27" s="18"/>
    </row>
    <row r="28" spans="1:10" x14ac:dyDescent="0.2">
      <c r="A28" s="22"/>
      <c r="B28" s="248"/>
      <c r="C28" s="248"/>
      <c r="D28" s="248"/>
      <c r="E28" s="248"/>
      <c r="F28" s="248"/>
      <c r="G28" s="4"/>
      <c r="H28" s="4"/>
      <c r="I28" s="4"/>
      <c r="J28" s="18"/>
    </row>
    <row r="29" spans="1:10" x14ac:dyDescent="0.2">
      <c r="A29" s="22"/>
      <c r="B29" s="248"/>
      <c r="C29" s="248"/>
      <c r="D29" s="248"/>
      <c r="E29" s="248"/>
      <c r="F29" s="248"/>
      <c r="G29" s="4"/>
      <c r="H29" s="4"/>
      <c r="I29" s="4"/>
      <c r="J29" s="18"/>
    </row>
    <row r="30" spans="1:10" x14ac:dyDescent="0.2">
      <c r="A30" s="22"/>
      <c r="B30" s="4"/>
      <c r="C30" s="4"/>
      <c r="D30" s="4"/>
      <c r="E30" s="4"/>
      <c r="F30" s="4"/>
      <c r="G30" s="4"/>
      <c r="H30" s="4"/>
      <c r="I30" s="4"/>
      <c r="J30" s="18"/>
    </row>
    <row r="31" spans="1:10" x14ac:dyDescent="0.2">
      <c r="A31" s="22"/>
      <c r="B31" s="4"/>
      <c r="C31" s="4"/>
      <c r="D31" s="4"/>
      <c r="E31" s="4"/>
      <c r="F31" s="4"/>
      <c r="G31" s="4"/>
      <c r="H31" s="4"/>
      <c r="I31" s="4"/>
      <c r="J31" s="18"/>
    </row>
    <row r="32" spans="1:10" x14ac:dyDescent="0.2">
      <c r="A32" s="22" t="s">
        <v>288</v>
      </c>
      <c r="B32" s="242" t="s">
        <v>289</v>
      </c>
      <c r="C32" s="242"/>
      <c r="D32" s="242"/>
      <c r="E32" s="242"/>
      <c r="F32" s="242"/>
      <c r="G32" s="242"/>
      <c r="H32" s="242"/>
      <c r="I32" s="242"/>
      <c r="J32" s="243"/>
    </row>
    <row r="33" spans="1:10" x14ac:dyDescent="0.2">
      <c r="A33" s="22"/>
      <c r="B33" s="242"/>
      <c r="C33" s="242"/>
      <c r="D33" s="242"/>
      <c r="E33" s="242"/>
      <c r="F33" s="242"/>
      <c r="G33" s="242"/>
      <c r="H33" s="242"/>
      <c r="I33" s="242"/>
      <c r="J33" s="243"/>
    </row>
    <row r="34" spans="1:10" x14ac:dyDescent="0.2">
      <c r="A34" s="22"/>
      <c r="B34" s="242"/>
      <c r="C34" s="242"/>
      <c r="D34" s="242"/>
      <c r="E34" s="242"/>
      <c r="F34" s="242"/>
      <c r="G34" s="242"/>
      <c r="H34" s="242"/>
      <c r="I34" s="242"/>
      <c r="J34" s="243"/>
    </row>
    <row r="35" spans="1:10" x14ac:dyDescent="0.2">
      <c r="A35" s="22"/>
      <c r="B35" s="242"/>
      <c r="C35" s="242"/>
      <c r="D35" s="242"/>
      <c r="E35" s="242"/>
      <c r="F35" s="242"/>
      <c r="G35" s="242"/>
      <c r="H35" s="242"/>
      <c r="I35" s="242"/>
      <c r="J35" s="243"/>
    </row>
    <row r="36" spans="1:10" x14ac:dyDescent="0.2">
      <c r="A36" s="22"/>
      <c r="B36" s="242"/>
      <c r="C36" s="242"/>
      <c r="D36" s="242"/>
      <c r="E36" s="242"/>
      <c r="F36" s="242"/>
      <c r="G36" s="242"/>
      <c r="H36" s="242"/>
      <c r="I36" s="242"/>
      <c r="J36" s="243"/>
    </row>
    <row r="37" spans="1:10" x14ac:dyDescent="0.2">
      <c r="A37" s="22"/>
      <c r="B37" s="242"/>
      <c r="C37" s="242"/>
      <c r="D37" s="242"/>
      <c r="E37" s="242"/>
      <c r="F37" s="242"/>
      <c r="G37" s="242"/>
      <c r="H37" s="242"/>
      <c r="I37" s="242"/>
      <c r="J37" s="243"/>
    </row>
    <row r="38" spans="1:10" x14ac:dyDescent="0.2">
      <c r="A38" s="22"/>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116</v>
      </c>
      <c r="B47" s="3" t="str">
        <f>'Title Page'!$B$52</f>
        <v>Connor Vander Zalm, Sr. Market Analyst</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159</v>
      </c>
      <c r="B49" s="227">
        <f>+'Item 100, page 2'!B58:C58</f>
        <v>43630</v>
      </c>
      <c r="C49" s="227"/>
      <c r="D49" s="7"/>
      <c r="E49" s="7"/>
      <c r="F49" s="7"/>
      <c r="G49" s="7"/>
      <c r="H49" s="66"/>
      <c r="I49" s="132" t="s">
        <v>203</v>
      </c>
      <c r="J49" s="148">
        <f>+'Item 100, page 2'!K58</f>
        <v>43678</v>
      </c>
    </row>
    <row r="50" spans="1:10" x14ac:dyDescent="0.2">
      <c r="A50" s="228" t="s">
        <v>4</v>
      </c>
      <c r="B50" s="229"/>
      <c r="C50" s="229"/>
      <c r="D50" s="229"/>
      <c r="E50" s="229"/>
      <c r="F50" s="229"/>
      <c r="G50" s="229"/>
      <c r="H50" s="229"/>
      <c r="I50" s="229"/>
      <c r="J50" s="230"/>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26">
    <mergeCell ref="B49:C49"/>
    <mergeCell ref="A50:J50"/>
    <mergeCell ref="B12:J15"/>
    <mergeCell ref="B8:J10"/>
    <mergeCell ref="B18:J19"/>
    <mergeCell ref="B21:D21"/>
    <mergeCell ref="B22:D22"/>
    <mergeCell ref="B23:D23"/>
    <mergeCell ref="B24:D24"/>
    <mergeCell ref="B28:D28"/>
    <mergeCell ref="B29:D29"/>
    <mergeCell ref="E28:F28"/>
    <mergeCell ref="E29:F29"/>
    <mergeCell ref="G3:H3"/>
    <mergeCell ref="A6:J6"/>
    <mergeCell ref="B32:J37"/>
    <mergeCell ref="E21:F21"/>
    <mergeCell ref="E22:F22"/>
    <mergeCell ref="E23:F23"/>
    <mergeCell ref="E24:F24"/>
    <mergeCell ref="E25:F25"/>
    <mergeCell ref="E26:F26"/>
    <mergeCell ref="B25:D25"/>
    <mergeCell ref="B26:D26"/>
    <mergeCell ref="B27:D27"/>
    <mergeCell ref="E27:F27"/>
  </mergeCells>
  <printOptions horizontalCentered="1" verticalCentered="1"/>
  <pageMargins left="0.5" right="0.5" top="0.5" bottom="0.5"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3"/>
  <sheetViews>
    <sheetView zoomScale="70" zoomScaleNormal="70" workbookViewId="0">
      <selection activeCell="J2" sqref="J2"/>
    </sheetView>
  </sheetViews>
  <sheetFormatPr defaultRowHeight="12.75" x14ac:dyDescent="0.2"/>
  <cols>
    <col min="2" max="2" width="11.42578125" customWidth="1"/>
    <col min="10" max="10" width="12" customWidth="1"/>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332</v>
      </c>
    </row>
    <row r="3" spans="1:10" x14ac:dyDescent="0.2">
      <c r="A3" s="5"/>
      <c r="B3" s="1"/>
      <c r="C3" s="3"/>
      <c r="D3" s="3"/>
      <c r="E3" s="3"/>
      <c r="F3" s="3"/>
      <c r="G3" s="208"/>
      <c r="H3" s="208"/>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231" t="s">
        <v>291</v>
      </c>
      <c r="B6" s="232"/>
      <c r="C6" s="232"/>
      <c r="D6" s="232"/>
      <c r="E6" s="232"/>
      <c r="F6" s="232"/>
      <c r="G6" s="232"/>
      <c r="H6" s="232"/>
      <c r="I6" s="232"/>
      <c r="J6" s="233"/>
    </row>
    <row r="7" spans="1:10" x14ac:dyDescent="0.2">
      <c r="A7" s="17"/>
      <c r="B7" s="4"/>
      <c r="C7" s="4"/>
      <c r="D7" s="4"/>
      <c r="E7" s="4"/>
      <c r="F7" s="4"/>
      <c r="G7" s="4"/>
      <c r="H7" s="4"/>
      <c r="I7" s="4"/>
      <c r="J7" s="18"/>
    </row>
    <row r="8" spans="1:10" ht="12.75" customHeight="1" x14ac:dyDescent="0.2">
      <c r="A8" s="17"/>
      <c r="B8" s="4"/>
      <c r="C8" s="4"/>
      <c r="D8" s="4"/>
      <c r="E8" s="4"/>
      <c r="F8" s="4"/>
      <c r="G8" s="4"/>
      <c r="H8" s="4"/>
      <c r="I8" s="4"/>
      <c r="J8" s="18"/>
    </row>
    <row r="9" spans="1:10" x14ac:dyDescent="0.2">
      <c r="A9" s="157" t="s">
        <v>292</v>
      </c>
      <c r="B9" s="4"/>
      <c r="C9" s="4"/>
      <c r="D9" s="4"/>
      <c r="E9" s="4"/>
      <c r="F9" s="4"/>
      <c r="G9" s="4"/>
      <c r="H9" s="4"/>
      <c r="I9" s="4"/>
      <c r="J9" s="18"/>
    </row>
    <row r="10" spans="1:10" x14ac:dyDescent="0.2">
      <c r="A10" s="17"/>
      <c r="B10" s="4"/>
      <c r="C10" s="4"/>
      <c r="D10" s="4"/>
      <c r="E10" s="4"/>
      <c r="F10" s="4"/>
      <c r="G10" s="4"/>
      <c r="H10" s="4"/>
      <c r="I10" s="4"/>
      <c r="J10" s="18"/>
    </row>
    <row r="11" spans="1:10" x14ac:dyDescent="0.2">
      <c r="A11" s="158" t="s">
        <v>293</v>
      </c>
      <c r="B11" s="4"/>
      <c r="C11" s="4"/>
      <c r="D11" s="4"/>
      <c r="E11" s="4"/>
      <c r="F11" s="4"/>
      <c r="G11" s="4"/>
      <c r="H11" s="4"/>
      <c r="I11" s="4"/>
      <c r="J11" s="18"/>
    </row>
    <row r="12" spans="1:10" ht="12.75" customHeight="1" x14ac:dyDescent="0.2">
      <c r="A12" s="17"/>
      <c r="B12" s="4"/>
      <c r="C12" s="4"/>
      <c r="D12" s="4"/>
      <c r="E12" s="4"/>
      <c r="F12" s="4"/>
      <c r="G12" s="4"/>
      <c r="H12" s="4"/>
      <c r="I12" s="4"/>
      <c r="J12" s="18"/>
    </row>
    <row r="13" spans="1:10" x14ac:dyDescent="0.2">
      <c r="A13" s="17"/>
      <c r="B13" s="4"/>
      <c r="C13" s="4"/>
      <c r="D13" s="4"/>
      <c r="E13" s="4"/>
      <c r="F13" s="4"/>
      <c r="G13" s="4"/>
      <c r="H13" s="4"/>
      <c r="I13" s="4"/>
      <c r="J13" s="18"/>
    </row>
    <row r="14" spans="1:10" x14ac:dyDescent="0.2">
      <c r="A14" s="157" t="s">
        <v>294</v>
      </c>
      <c r="B14" s="4"/>
      <c r="C14" s="4"/>
      <c r="D14" s="4"/>
      <c r="E14" s="4"/>
      <c r="F14" s="4"/>
      <c r="G14" s="4"/>
      <c r="H14" s="4"/>
      <c r="I14" s="4"/>
      <c r="J14" s="18"/>
    </row>
    <row r="15" spans="1:10" x14ac:dyDescent="0.2">
      <c r="A15" s="17"/>
      <c r="B15" s="4"/>
      <c r="C15" s="4"/>
      <c r="D15" s="4"/>
      <c r="E15" s="4"/>
      <c r="F15" s="4"/>
      <c r="G15" s="4"/>
      <c r="H15" s="4"/>
      <c r="I15" s="4"/>
      <c r="J15" s="18"/>
    </row>
    <row r="16" spans="1:10" x14ac:dyDescent="0.2">
      <c r="A16" s="252" t="str">
        <f>"Curbside Collection of yardwaste available every-other week January through December. Collector furnished 96 gallon cart is available at an extra charge of "&amp;TEXT('Item 100, page 2'!I37,"$0.00")&amp;" per month."</f>
        <v>Curbside Collection of yardwaste available every-other week January through December. Collector furnished 96 gallon cart is available at an extra charge of $1.58 per month.</v>
      </c>
      <c r="B16" s="253"/>
      <c r="C16" s="253"/>
      <c r="D16" s="253"/>
      <c r="E16" s="253"/>
      <c r="F16" s="253"/>
      <c r="G16" s="253"/>
      <c r="H16" s="253"/>
      <c r="I16" s="253"/>
      <c r="J16" s="254"/>
    </row>
    <row r="17" spans="1:10" x14ac:dyDescent="0.2">
      <c r="A17" s="252"/>
      <c r="B17" s="253"/>
      <c r="C17" s="253"/>
      <c r="D17" s="253"/>
      <c r="E17" s="253"/>
      <c r="F17" s="253"/>
      <c r="G17" s="253"/>
      <c r="H17" s="253"/>
      <c r="I17" s="253"/>
      <c r="J17" s="254"/>
    </row>
    <row r="18" spans="1:10" ht="12.75" customHeight="1" x14ac:dyDescent="0.2">
      <c r="A18" s="252"/>
      <c r="B18" s="253"/>
      <c r="C18" s="253"/>
      <c r="D18" s="253"/>
      <c r="E18" s="253"/>
      <c r="F18" s="253"/>
      <c r="G18" s="253"/>
      <c r="H18" s="253"/>
      <c r="I18" s="253"/>
      <c r="J18" s="254"/>
    </row>
    <row r="19" spans="1:10" x14ac:dyDescent="0.2">
      <c r="A19" s="17"/>
      <c r="B19" s="4"/>
      <c r="C19" s="4"/>
      <c r="D19" s="4"/>
      <c r="E19" s="4"/>
      <c r="F19" s="4"/>
      <c r="G19" s="4"/>
      <c r="H19" s="4"/>
      <c r="I19" s="4"/>
      <c r="J19" s="18"/>
    </row>
    <row r="20" spans="1:10" x14ac:dyDescent="0.2">
      <c r="A20" s="17"/>
      <c r="B20" s="4"/>
      <c r="C20" s="4"/>
      <c r="D20" s="4"/>
      <c r="E20" s="4"/>
      <c r="F20" s="4"/>
      <c r="G20" s="4"/>
      <c r="H20" s="4"/>
      <c r="I20" s="4"/>
      <c r="J20" s="18"/>
    </row>
    <row r="21" spans="1:10" ht="12.75" customHeight="1" x14ac:dyDescent="0.2">
      <c r="A21" s="157" t="s">
        <v>295</v>
      </c>
      <c r="B21" s="4"/>
      <c r="C21" s="4"/>
      <c r="D21" s="4"/>
      <c r="E21" s="4"/>
      <c r="F21" s="4"/>
      <c r="G21" s="4"/>
      <c r="H21" s="4"/>
      <c r="I21" s="4"/>
      <c r="J21" s="18"/>
    </row>
    <row r="22" spans="1:10" ht="12.75" customHeight="1" x14ac:dyDescent="0.2">
      <c r="A22" s="17"/>
      <c r="B22" s="4"/>
      <c r="C22" s="4"/>
      <c r="D22" s="4"/>
      <c r="E22" s="4"/>
      <c r="F22" s="4"/>
      <c r="G22" s="4"/>
      <c r="H22" s="4"/>
      <c r="I22" s="4"/>
      <c r="J22" s="18"/>
    </row>
    <row r="23" spans="1:10" x14ac:dyDescent="0.2">
      <c r="A23" s="252" t="str">
        <f>+A16</f>
        <v>Curbside Collection of yardwaste available every-other week January through December. Collector furnished 96 gallon cart is available at an extra charge of $1.58 per month.</v>
      </c>
      <c r="B23" s="253"/>
      <c r="C23" s="253"/>
      <c r="D23" s="253"/>
      <c r="E23" s="253"/>
      <c r="F23" s="253"/>
      <c r="G23" s="253"/>
      <c r="H23" s="253"/>
      <c r="I23" s="253"/>
      <c r="J23" s="254"/>
    </row>
    <row r="24" spans="1:10" ht="12.75" customHeight="1" x14ac:dyDescent="0.2">
      <c r="A24" s="252"/>
      <c r="B24" s="253"/>
      <c r="C24" s="253"/>
      <c r="D24" s="253"/>
      <c r="E24" s="253"/>
      <c r="F24" s="253"/>
      <c r="G24" s="253"/>
      <c r="H24" s="253"/>
      <c r="I24" s="253"/>
      <c r="J24" s="254"/>
    </row>
    <row r="25" spans="1:10" ht="12.75" customHeight="1" x14ac:dyDescent="0.2">
      <c r="A25" s="252"/>
      <c r="B25" s="253"/>
      <c r="C25" s="253"/>
      <c r="D25" s="253"/>
      <c r="E25" s="253"/>
      <c r="F25" s="253"/>
      <c r="G25" s="253"/>
      <c r="H25" s="253"/>
      <c r="I25" s="253"/>
      <c r="J25" s="254"/>
    </row>
    <row r="26" spans="1:10" x14ac:dyDescent="0.2">
      <c r="A26" s="17"/>
      <c r="B26" s="4"/>
      <c r="C26" s="4"/>
      <c r="D26" s="4"/>
      <c r="E26" s="4"/>
      <c r="F26" s="4"/>
      <c r="G26" s="4"/>
      <c r="H26" s="4"/>
      <c r="I26" s="4"/>
      <c r="J26" s="18"/>
    </row>
    <row r="27" spans="1:10" x14ac:dyDescent="0.2">
      <c r="A27" s="17"/>
      <c r="B27" s="4"/>
      <c r="C27" s="4"/>
      <c r="D27" s="4"/>
      <c r="E27" s="4"/>
      <c r="F27" s="4"/>
      <c r="G27" s="4"/>
      <c r="H27" s="4"/>
      <c r="I27" s="4"/>
      <c r="J27" s="18"/>
    </row>
    <row r="28" spans="1:10" x14ac:dyDescent="0.2">
      <c r="A28" s="17"/>
      <c r="B28" s="4"/>
      <c r="C28" s="4"/>
      <c r="D28" s="4"/>
      <c r="E28" s="4"/>
      <c r="F28" s="4"/>
      <c r="G28" s="4"/>
      <c r="H28" s="4"/>
      <c r="I28" s="4"/>
      <c r="J28" s="18"/>
    </row>
    <row r="29" spans="1:10" x14ac:dyDescent="0.2">
      <c r="A29" s="17"/>
      <c r="B29" s="4"/>
      <c r="C29" s="4"/>
      <c r="D29" s="4"/>
      <c r="E29" s="4"/>
      <c r="F29" s="4"/>
      <c r="G29" s="4"/>
      <c r="H29" s="4"/>
      <c r="I29" s="4"/>
      <c r="J29" s="18"/>
    </row>
    <row r="30" spans="1:10" x14ac:dyDescent="0.2">
      <c r="A30" s="159" t="s">
        <v>296</v>
      </c>
      <c r="B30" s="4"/>
      <c r="C30" s="4"/>
      <c r="D30" s="4"/>
      <c r="E30" s="4"/>
      <c r="F30" s="4"/>
      <c r="G30" s="4"/>
      <c r="H30" s="4"/>
      <c r="I30" s="4"/>
      <c r="J30" s="18"/>
    </row>
    <row r="31" spans="1:10" x14ac:dyDescent="0.2">
      <c r="A31" s="17"/>
      <c r="B31" s="4"/>
      <c r="C31" s="4"/>
      <c r="D31" s="4"/>
      <c r="E31" s="4"/>
      <c r="F31" s="4"/>
      <c r="G31" s="4"/>
      <c r="H31" s="4"/>
      <c r="I31" s="4"/>
      <c r="J31" s="18"/>
    </row>
    <row r="32" spans="1:10" ht="12.75" customHeight="1" x14ac:dyDescent="0.2">
      <c r="A32" s="251" t="s">
        <v>297</v>
      </c>
      <c r="B32" s="242"/>
      <c r="C32" s="242"/>
      <c r="D32" s="242"/>
      <c r="E32" s="242"/>
      <c r="F32" s="242"/>
      <c r="G32" s="242"/>
      <c r="H32" s="242"/>
      <c r="I32" s="242"/>
      <c r="J32" s="243"/>
    </row>
    <row r="33" spans="1:10" x14ac:dyDescent="0.2">
      <c r="A33" s="251"/>
      <c r="B33" s="242"/>
      <c r="C33" s="242"/>
      <c r="D33" s="242"/>
      <c r="E33" s="242"/>
      <c r="F33" s="242"/>
      <c r="G33" s="242"/>
      <c r="H33" s="242"/>
      <c r="I33" s="242"/>
      <c r="J33" s="243"/>
    </row>
    <row r="34" spans="1:10" x14ac:dyDescent="0.2">
      <c r="A34" s="251"/>
      <c r="B34" s="242"/>
      <c r="C34" s="242"/>
      <c r="D34" s="242"/>
      <c r="E34" s="242"/>
      <c r="F34" s="242"/>
      <c r="G34" s="242"/>
      <c r="H34" s="242"/>
      <c r="I34" s="242"/>
      <c r="J34" s="243"/>
    </row>
    <row r="35" spans="1:10" x14ac:dyDescent="0.2">
      <c r="A35" s="17"/>
      <c r="B35" s="4"/>
      <c r="C35" s="4"/>
      <c r="D35" s="4"/>
      <c r="E35" s="4"/>
      <c r="F35" s="4"/>
      <c r="G35" s="4"/>
      <c r="H35" s="4"/>
      <c r="I35" s="4"/>
      <c r="J35" s="18"/>
    </row>
    <row r="36" spans="1:10" x14ac:dyDescent="0.2">
      <c r="A36" s="17"/>
      <c r="B36" s="4"/>
      <c r="C36" s="4"/>
      <c r="D36" s="4"/>
      <c r="E36" s="4"/>
      <c r="F36" s="4"/>
      <c r="G36" s="4"/>
      <c r="H36" s="4"/>
      <c r="I36" s="4"/>
      <c r="J36" s="18"/>
    </row>
    <row r="37" spans="1:10" x14ac:dyDescent="0.2">
      <c r="A37" s="17"/>
      <c r="B37" s="4"/>
      <c r="C37" s="4"/>
      <c r="D37" s="4"/>
      <c r="E37" s="4"/>
      <c r="F37" s="4"/>
      <c r="G37" s="4"/>
      <c r="H37" s="4"/>
      <c r="I37" s="4"/>
      <c r="J37" s="18"/>
    </row>
    <row r="38" spans="1:10" x14ac:dyDescent="0.2">
      <c r="A38" s="17"/>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116</v>
      </c>
      <c r="B47" s="3" t="str">
        <f>'Title Page'!$B$52</f>
        <v>Connor Vander Zalm, Sr. Market Analyst</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159</v>
      </c>
      <c r="B49" s="227">
        <f>'Title Page'!$B$54</f>
        <v>41738</v>
      </c>
      <c r="C49" s="227"/>
      <c r="D49" s="7"/>
      <c r="E49" s="7"/>
      <c r="F49" s="7"/>
      <c r="G49" s="7"/>
      <c r="H49" s="66"/>
      <c r="I49" s="132" t="s">
        <v>203</v>
      </c>
      <c r="J49" s="148">
        <f>'Title Page'!$J$54</f>
        <v>41821</v>
      </c>
    </row>
    <row r="50" spans="1:10" x14ac:dyDescent="0.2">
      <c r="A50" s="228" t="s">
        <v>4</v>
      </c>
      <c r="B50" s="229"/>
      <c r="C50" s="229"/>
      <c r="D50" s="229"/>
      <c r="E50" s="229"/>
      <c r="F50" s="229"/>
      <c r="G50" s="229"/>
      <c r="H50" s="229"/>
      <c r="I50" s="229"/>
      <c r="J50" s="230"/>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7">
    <mergeCell ref="A50:J50"/>
    <mergeCell ref="A32:J34"/>
    <mergeCell ref="A23:J25"/>
    <mergeCell ref="G3:H3"/>
    <mergeCell ref="A6:J6"/>
    <mergeCell ref="A16:J18"/>
    <mergeCell ref="B49:C49"/>
  </mergeCells>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3"/>
  <sheetViews>
    <sheetView showGridLines="0" zoomScale="110" zoomScaleNormal="110" workbookViewId="0">
      <selection activeCell="K55" sqref="K55:L55"/>
    </sheetView>
  </sheetViews>
  <sheetFormatPr defaultRowHeight="12.75" x14ac:dyDescent="0.2"/>
  <cols>
    <col min="1" max="1" width="13.140625" style="12" customWidth="1"/>
    <col min="2" max="2" width="13.5703125" style="12" customWidth="1"/>
    <col min="3" max="11" width="11.7109375" style="12" customWidth="1"/>
    <col min="12" max="12" width="17" style="12" customWidth="1"/>
    <col min="13" max="16384" width="9.140625" style="12"/>
  </cols>
  <sheetData>
    <row r="1" spans="1:12" x14ac:dyDescent="0.2">
      <c r="A1" s="9"/>
      <c r="B1" s="10"/>
      <c r="C1" s="10"/>
      <c r="D1" s="10"/>
      <c r="E1" s="10"/>
      <c r="F1" s="10"/>
      <c r="G1" s="10"/>
      <c r="H1" s="10"/>
      <c r="I1" s="10"/>
      <c r="J1" s="10"/>
      <c r="K1" s="10"/>
      <c r="L1" s="11"/>
    </row>
    <row r="2" spans="1:12" x14ac:dyDescent="0.2">
      <c r="A2" s="5" t="s">
        <v>0</v>
      </c>
      <c r="B2" s="13">
        <v>4</v>
      </c>
      <c r="C2" s="3"/>
      <c r="D2" s="3"/>
      <c r="E2" s="3"/>
      <c r="F2" s="3"/>
      <c r="G2" s="3"/>
      <c r="H2" s="208"/>
      <c r="I2" s="208"/>
      <c r="J2" s="3"/>
      <c r="K2" s="3"/>
      <c r="L2" s="14" t="s">
        <v>328</v>
      </c>
    </row>
    <row r="3" spans="1:12" x14ac:dyDescent="0.2">
      <c r="A3" s="5"/>
      <c r="B3" s="3"/>
      <c r="C3" s="3"/>
      <c r="D3" s="3"/>
      <c r="E3" s="3"/>
      <c r="F3" s="3"/>
      <c r="G3" s="3"/>
      <c r="H3" s="3"/>
      <c r="I3" s="3"/>
      <c r="J3" s="3"/>
      <c r="K3" s="3"/>
      <c r="L3" s="15"/>
    </row>
    <row r="4" spans="1:12" x14ac:dyDescent="0.2">
      <c r="A4" s="5" t="s">
        <v>1</v>
      </c>
      <c r="B4" s="3"/>
      <c r="C4" s="3"/>
      <c r="D4" s="62" t="str">
        <f>'Title Page'!$B$12</f>
        <v>Rabanco LTD / G-12</v>
      </c>
      <c r="E4" s="3"/>
      <c r="F4" s="3"/>
      <c r="G4" s="3"/>
      <c r="H4" s="3"/>
      <c r="I4" s="3"/>
      <c r="J4" s="3"/>
      <c r="K4" s="3"/>
      <c r="L4" s="15"/>
    </row>
    <row r="5" spans="1:12" x14ac:dyDescent="0.2">
      <c r="A5" s="6" t="s">
        <v>2</v>
      </c>
      <c r="B5" s="7"/>
      <c r="C5" s="7"/>
      <c r="D5" s="66" t="str">
        <f>'Title Page'!$B$15</f>
        <v>Lynnwood Disposal, Republic Services</v>
      </c>
      <c r="E5" s="7"/>
      <c r="F5" s="7"/>
      <c r="G5" s="7"/>
      <c r="H5" s="7"/>
      <c r="I5" s="7"/>
      <c r="J5" s="7"/>
      <c r="K5" s="3"/>
      <c r="L5" s="15"/>
    </row>
    <row r="6" spans="1:12" x14ac:dyDescent="0.2">
      <c r="A6" s="5"/>
      <c r="B6" s="3"/>
      <c r="C6" s="3"/>
      <c r="D6" s="3"/>
      <c r="E6" s="3"/>
      <c r="F6" s="3"/>
      <c r="G6" s="3"/>
      <c r="H6" s="3"/>
      <c r="I6" s="3"/>
      <c r="J6" s="3"/>
      <c r="K6" s="10"/>
      <c r="L6" s="11"/>
    </row>
    <row r="7" spans="1:12" x14ac:dyDescent="0.2">
      <c r="A7" s="260" t="s">
        <v>46</v>
      </c>
      <c r="B7" s="226"/>
      <c r="C7" s="226"/>
      <c r="D7" s="226"/>
      <c r="E7" s="226"/>
      <c r="F7" s="226"/>
      <c r="G7" s="226"/>
      <c r="H7" s="226"/>
      <c r="I7" s="226"/>
      <c r="J7" s="4"/>
      <c r="K7" s="4"/>
      <c r="L7" s="15"/>
    </row>
    <row r="8" spans="1:12" x14ac:dyDescent="0.2">
      <c r="A8" s="5"/>
      <c r="B8" s="3"/>
      <c r="C8" s="3"/>
      <c r="D8" s="3"/>
      <c r="E8" s="3"/>
      <c r="F8" s="3"/>
      <c r="G8" s="3"/>
      <c r="H8" s="3"/>
      <c r="I8" s="3"/>
      <c r="J8" s="3"/>
      <c r="K8" s="3"/>
      <c r="L8" s="15"/>
    </row>
    <row r="9" spans="1:12" x14ac:dyDescent="0.2">
      <c r="A9" s="5" t="s">
        <v>47</v>
      </c>
      <c r="B9" s="38" t="s">
        <v>48</v>
      </c>
      <c r="C9" s="3"/>
      <c r="D9" s="3"/>
      <c r="E9" s="3"/>
      <c r="F9" s="3"/>
      <c r="G9" s="3"/>
      <c r="H9" s="3"/>
      <c r="I9" s="3"/>
      <c r="J9" s="3"/>
      <c r="K9" s="3"/>
      <c r="L9" s="15"/>
    </row>
    <row r="10" spans="1:12" x14ac:dyDescent="0.2">
      <c r="A10" s="5"/>
      <c r="B10" s="3"/>
      <c r="C10" s="3"/>
      <c r="D10" s="3"/>
      <c r="E10" s="3"/>
      <c r="F10" s="3"/>
      <c r="G10" s="3"/>
      <c r="H10" s="3"/>
      <c r="I10" s="3"/>
      <c r="J10" s="7"/>
      <c r="K10" s="7"/>
      <c r="L10" s="16"/>
    </row>
    <row r="11" spans="1:12" x14ac:dyDescent="0.2">
      <c r="A11" s="30"/>
      <c r="B11" s="39" t="s">
        <v>49</v>
      </c>
      <c r="C11" s="39" t="s">
        <v>50</v>
      </c>
      <c r="D11" s="39" t="s">
        <v>51</v>
      </c>
      <c r="E11" s="39" t="s">
        <v>52</v>
      </c>
      <c r="F11" s="39" t="s">
        <v>53</v>
      </c>
      <c r="G11" s="39" t="s">
        <v>54</v>
      </c>
      <c r="H11" s="39" t="s">
        <v>55</v>
      </c>
      <c r="I11" s="39" t="s">
        <v>56</v>
      </c>
      <c r="J11" s="39" t="s">
        <v>57</v>
      </c>
      <c r="K11" s="39" t="s">
        <v>58</v>
      </c>
      <c r="L11" s="39" t="s">
        <v>59</v>
      </c>
    </row>
    <row r="12" spans="1:12" x14ac:dyDescent="0.2">
      <c r="A12" s="40" t="s">
        <v>60</v>
      </c>
      <c r="B12" s="41"/>
      <c r="C12" s="41"/>
      <c r="D12" s="41"/>
      <c r="E12" s="41"/>
      <c r="F12" s="41"/>
      <c r="G12" s="41"/>
      <c r="H12" s="41"/>
      <c r="I12" s="41"/>
      <c r="J12" s="41"/>
      <c r="K12" s="41"/>
      <c r="L12" s="41"/>
    </row>
    <row r="13" spans="1:12" x14ac:dyDescent="0.2">
      <c r="A13" s="42" t="s">
        <v>61</v>
      </c>
      <c r="B13" s="197">
        <v>3.73</v>
      </c>
      <c r="C13" s="197">
        <v>6.06</v>
      </c>
      <c r="D13" s="197">
        <v>9.1999999999999993</v>
      </c>
      <c r="E13" s="197">
        <v>18.190000000000001</v>
      </c>
      <c r="F13" s="197">
        <v>22.07</v>
      </c>
      <c r="G13" s="197">
        <v>26.37</v>
      </c>
      <c r="H13" s="197">
        <v>34.369999999999997</v>
      </c>
      <c r="I13" s="197">
        <v>50.59</v>
      </c>
      <c r="J13" s="197">
        <v>67.56</v>
      </c>
      <c r="K13" s="197">
        <v>100.36</v>
      </c>
      <c r="L13" s="197">
        <v>132.66</v>
      </c>
    </row>
    <row r="14" spans="1:12" x14ac:dyDescent="0.2">
      <c r="A14" s="42" t="s">
        <v>62</v>
      </c>
      <c r="B14" s="197">
        <v>3.73</v>
      </c>
      <c r="C14" s="197">
        <v>6.06</v>
      </c>
      <c r="D14" s="197">
        <v>9.1999999999999993</v>
      </c>
      <c r="E14" s="197">
        <v>18.190000000000001</v>
      </c>
      <c r="F14" s="197">
        <v>22.07</v>
      </c>
      <c r="G14" s="197">
        <v>26.37</v>
      </c>
      <c r="H14" s="197">
        <v>34.369999999999997</v>
      </c>
      <c r="I14" s="197">
        <v>50.59</v>
      </c>
      <c r="J14" s="197">
        <v>67.56</v>
      </c>
      <c r="K14" s="197">
        <v>100.36</v>
      </c>
      <c r="L14" s="197">
        <v>132.66</v>
      </c>
    </row>
    <row r="15" spans="1:12" x14ac:dyDescent="0.2">
      <c r="A15" s="42" t="s">
        <v>63</v>
      </c>
      <c r="B15" s="197">
        <v>5.59</v>
      </c>
      <c r="C15" s="197">
        <v>7.62</v>
      </c>
      <c r="D15" s="197">
        <v>10.28</v>
      </c>
      <c r="E15" s="197">
        <v>23.09</v>
      </c>
      <c r="F15" s="197">
        <v>26.98</v>
      </c>
      <c r="G15" s="197">
        <v>35.06</v>
      </c>
      <c r="H15" s="197">
        <v>39.75</v>
      </c>
      <c r="I15" s="197">
        <v>55.49</v>
      </c>
      <c r="J15" s="197">
        <v>72.45</v>
      </c>
      <c r="K15" s="197">
        <v>105.27</v>
      </c>
      <c r="L15" s="197">
        <v>137.57</v>
      </c>
    </row>
    <row r="16" spans="1:12" x14ac:dyDescent="0.2">
      <c r="A16" s="43" t="s">
        <v>64</v>
      </c>
      <c r="B16" s="197">
        <v>1.1299999999999999</v>
      </c>
      <c r="C16" s="197">
        <v>1.64</v>
      </c>
      <c r="D16" s="197">
        <v>1.64</v>
      </c>
      <c r="E16" s="197">
        <v>6.54</v>
      </c>
      <c r="F16" s="197">
        <v>8.7899999999999991</v>
      </c>
      <c r="G16" s="197">
        <v>9.91</v>
      </c>
      <c r="H16" s="197">
        <v>10.93</v>
      </c>
      <c r="I16" s="197">
        <v>13.18</v>
      </c>
      <c r="J16" s="197">
        <v>14.21</v>
      </c>
      <c r="K16" s="197">
        <v>18.600000000000001</v>
      </c>
      <c r="L16" s="197">
        <v>21.87</v>
      </c>
    </row>
    <row r="17" spans="1:12" x14ac:dyDescent="0.2">
      <c r="A17" s="42"/>
      <c r="B17" s="44"/>
      <c r="C17" s="44"/>
      <c r="D17" s="44"/>
      <c r="E17" s="44"/>
      <c r="F17" s="44"/>
      <c r="G17" s="44"/>
      <c r="H17" s="44"/>
      <c r="I17" s="44"/>
      <c r="J17" s="44"/>
      <c r="K17" s="44"/>
      <c r="L17" s="44"/>
    </row>
    <row r="18" spans="1:12" x14ac:dyDescent="0.2">
      <c r="A18" s="40" t="s">
        <v>65</v>
      </c>
      <c r="B18" s="45"/>
      <c r="C18" s="45"/>
      <c r="D18" s="46"/>
      <c r="E18" s="182"/>
      <c r="F18" s="182"/>
      <c r="G18" s="182"/>
      <c r="H18" s="182"/>
      <c r="I18" s="182"/>
      <c r="J18" s="182"/>
      <c r="K18" s="182"/>
      <c r="L18" s="182"/>
    </row>
    <row r="19" spans="1:12" x14ac:dyDescent="0.2">
      <c r="A19" s="42" t="s">
        <v>66</v>
      </c>
      <c r="B19" s="44"/>
      <c r="C19" s="44"/>
      <c r="D19" s="47"/>
      <c r="E19" s="197">
        <v>28.61</v>
      </c>
      <c r="F19" s="197">
        <v>28.61</v>
      </c>
      <c r="G19" s="197">
        <v>28.61</v>
      </c>
      <c r="H19" s="197">
        <v>28.61</v>
      </c>
      <c r="I19" s="197">
        <v>28.61</v>
      </c>
      <c r="J19" s="197">
        <v>31.26</v>
      </c>
      <c r="K19" s="197">
        <v>33.92</v>
      </c>
      <c r="L19" s="197">
        <v>41.89</v>
      </c>
    </row>
    <row r="20" spans="1:12" x14ac:dyDescent="0.2">
      <c r="A20" s="43" t="s">
        <v>67</v>
      </c>
      <c r="B20" s="46"/>
      <c r="C20" s="46"/>
      <c r="D20" s="46"/>
      <c r="E20" s="197">
        <v>29.84</v>
      </c>
      <c r="F20" s="197">
        <v>33.28</v>
      </c>
      <c r="G20" s="197">
        <v>36.659999999999997</v>
      </c>
      <c r="H20" s="197">
        <v>43.31</v>
      </c>
      <c r="I20" s="197">
        <v>56.94</v>
      </c>
      <c r="J20" s="197">
        <v>70.25</v>
      </c>
      <c r="K20" s="197">
        <v>97.08</v>
      </c>
      <c r="L20" s="197">
        <v>124.24</v>
      </c>
    </row>
    <row r="21" spans="1:12" x14ac:dyDescent="0.2">
      <c r="A21" s="42" t="s">
        <v>68</v>
      </c>
      <c r="B21" s="44"/>
      <c r="C21" s="44"/>
      <c r="D21" s="44"/>
      <c r="E21" s="197">
        <v>1.1299999999999999</v>
      </c>
      <c r="F21" s="197">
        <v>1.1299999999999999</v>
      </c>
      <c r="G21" s="197">
        <v>1.1299999999999999</v>
      </c>
      <c r="H21" s="197">
        <v>1.1299999999999999</v>
      </c>
      <c r="I21" s="197">
        <v>1.1299999999999999</v>
      </c>
      <c r="J21" s="197">
        <v>1.1299999999999999</v>
      </c>
      <c r="K21" s="197">
        <v>1.1299999999999999</v>
      </c>
      <c r="L21" s="197">
        <v>1.1299999999999999</v>
      </c>
    </row>
    <row r="22" spans="1:12" x14ac:dyDescent="0.2">
      <c r="A22" s="43" t="s">
        <v>69</v>
      </c>
      <c r="B22" s="45"/>
      <c r="C22" s="45"/>
      <c r="D22" s="46"/>
      <c r="E22" s="45"/>
      <c r="F22" s="45"/>
      <c r="G22" s="46"/>
      <c r="H22" s="45"/>
      <c r="I22" s="45"/>
      <c r="J22" s="46"/>
      <c r="K22" s="46"/>
      <c r="L22" s="46"/>
    </row>
    <row r="23" spans="1:12" x14ac:dyDescent="0.2">
      <c r="A23" s="48"/>
      <c r="B23" s="44"/>
      <c r="C23" s="44"/>
      <c r="D23" s="44"/>
      <c r="E23" s="44"/>
      <c r="F23" s="44"/>
      <c r="G23" s="44"/>
      <c r="H23" s="44"/>
      <c r="I23" s="44"/>
      <c r="J23" s="44"/>
      <c r="K23" s="44"/>
      <c r="L23" s="44"/>
    </row>
    <row r="24" spans="1:12" x14ac:dyDescent="0.2">
      <c r="A24" s="43"/>
      <c r="B24" s="46"/>
      <c r="C24" s="46"/>
      <c r="D24" s="46"/>
      <c r="E24" s="46"/>
      <c r="F24" s="46"/>
      <c r="G24" s="46"/>
      <c r="H24" s="46"/>
      <c r="I24" s="46"/>
      <c r="J24" s="46"/>
      <c r="K24" s="46"/>
      <c r="L24" s="46"/>
    </row>
    <row r="25" spans="1:12" x14ac:dyDescent="0.2">
      <c r="A25" s="42"/>
      <c r="B25" s="44"/>
      <c r="C25" s="44"/>
      <c r="D25" s="44"/>
      <c r="E25" s="44"/>
      <c r="F25" s="44"/>
      <c r="G25" s="44"/>
      <c r="H25" s="44"/>
      <c r="I25" s="44"/>
      <c r="J25" s="44"/>
      <c r="K25" s="44"/>
      <c r="L25" s="44"/>
    </row>
    <row r="26" spans="1:12" x14ac:dyDescent="0.2">
      <c r="A26" s="5"/>
      <c r="B26" s="3"/>
      <c r="C26" s="3"/>
      <c r="D26" s="3"/>
      <c r="E26" s="3"/>
      <c r="F26" s="3"/>
      <c r="G26" s="3"/>
      <c r="H26" s="3"/>
      <c r="I26" s="3"/>
      <c r="J26" s="10"/>
      <c r="K26" s="10"/>
      <c r="L26" s="11"/>
    </row>
    <row r="27" spans="1:12" x14ac:dyDescent="0.2">
      <c r="A27" s="5" t="s">
        <v>70</v>
      </c>
      <c r="B27" s="237" t="str">
        <f>"The charge included in this rate for recycling is $3.08 per yard. Description/rules related to recycling program are shown on page 26."</f>
        <v>The charge included in this rate for recycling is $3.08 per yard. Description/rules related to recycling program are shown on page 26.</v>
      </c>
      <c r="C27" s="237"/>
      <c r="D27" s="237"/>
      <c r="E27" s="237"/>
      <c r="F27" s="237"/>
      <c r="G27" s="237"/>
      <c r="H27" s="237"/>
      <c r="I27" s="237"/>
      <c r="J27" s="237"/>
      <c r="K27" s="237"/>
      <c r="L27" s="238"/>
    </row>
    <row r="28" spans="1:12" x14ac:dyDescent="0.2">
      <c r="A28" s="5"/>
      <c r="B28" s="258"/>
      <c r="C28" s="258"/>
      <c r="D28" s="258"/>
      <c r="E28" s="258"/>
      <c r="F28" s="258"/>
      <c r="G28" s="258"/>
      <c r="H28" s="258"/>
      <c r="I28" s="258"/>
      <c r="J28" s="258"/>
      <c r="K28" s="258"/>
      <c r="L28" s="259"/>
    </row>
    <row r="29" spans="1:12" x14ac:dyDescent="0.2">
      <c r="A29" s="5" t="s">
        <v>71</v>
      </c>
      <c r="B29" s="240" t="s">
        <v>99</v>
      </c>
      <c r="C29" s="240"/>
      <c r="D29" s="240"/>
      <c r="E29" s="240"/>
      <c r="F29" s="240"/>
      <c r="G29" s="240"/>
      <c r="H29" s="240"/>
      <c r="I29" s="240"/>
      <c r="J29" s="240"/>
      <c r="K29" s="240"/>
      <c r="L29" s="241"/>
    </row>
    <row r="30" spans="1:12" x14ac:dyDescent="0.2">
      <c r="A30" s="5"/>
      <c r="B30" s="240" t="s">
        <v>100</v>
      </c>
      <c r="C30" s="240"/>
      <c r="D30" s="240"/>
      <c r="E30" s="240"/>
      <c r="F30" s="240"/>
      <c r="G30" s="240"/>
      <c r="H30" s="240"/>
      <c r="I30" s="240"/>
      <c r="J30" s="240"/>
      <c r="K30" s="240"/>
      <c r="L30" s="241"/>
    </row>
    <row r="31" spans="1:12" x14ac:dyDescent="0.2">
      <c r="A31" s="17" t="s">
        <v>72</v>
      </c>
      <c r="B31" s="240" t="str">
        <f>"Recycling &lt;credit&gt;/debit (if applicable) is:  ($0.14) (R) per yard."</f>
        <v>Recycling &lt;credit&gt;/debit (if applicable) is:  ($0.14) (R) per yard.</v>
      </c>
      <c r="C31" s="240"/>
      <c r="D31" s="240"/>
      <c r="E31" s="240"/>
      <c r="F31" s="240"/>
      <c r="G31" s="240"/>
      <c r="H31" s="240"/>
      <c r="I31" s="240"/>
      <c r="J31" s="240"/>
      <c r="K31" s="240"/>
      <c r="L31" s="241"/>
    </row>
    <row r="32" spans="1:12" x14ac:dyDescent="0.2">
      <c r="A32" s="17" t="s">
        <v>73</v>
      </c>
      <c r="B32" s="258" t="s">
        <v>74</v>
      </c>
      <c r="C32" s="258"/>
      <c r="D32" s="258"/>
      <c r="E32" s="258"/>
      <c r="F32" s="258"/>
      <c r="G32" s="258"/>
      <c r="H32" s="258"/>
      <c r="I32" s="258"/>
      <c r="J32" s="258"/>
      <c r="K32" s="258"/>
      <c r="L32" s="259"/>
    </row>
    <row r="33" spans="1:18" x14ac:dyDescent="0.2">
      <c r="A33" s="50"/>
      <c r="B33" s="258" t="s">
        <v>75</v>
      </c>
      <c r="C33" s="258"/>
      <c r="D33" s="258"/>
      <c r="E33" s="258"/>
      <c r="F33" s="258"/>
      <c r="G33" s="258"/>
      <c r="H33" s="258"/>
      <c r="I33" s="258"/>
      <c r="J33" s="258"/>
      <c r="K33" s="258"/>
      <c r="L33" s="259"/>
    </row>
    <row r="34" spans="1:18" x14ac:dyDescent="0.2">
      <c r="A34" s="17"/>
      <c r="B34" s="258" t="s">
        <v>76</v>
      </c>
      <c r="C34" s="258"/>
      <c r="D34" s="258"/>
      <c r="E34" s="258"/>
      <c r="F34" s="258"/>
      <c r="G34" s="258"/>
      <c r="H34" s="258"/>
      <c r="I34" s="258"/>
      <c r="J34" s="258"/>
      <c r="K34" s="258"/>
      <c r="L34" s="259"/>
    </row>
    <row r="35" spans="1:18" x14ac:dyDescent="0.2">
      <c r="A35" s="17" t="s">
        <v>77</v>
      </c>
      <c r="B35" s="258" t="s">
        <v>78</v>
      </c>
      <c r="C35" s="258"/>
      <c r="D35" s="258"/>
      <c r="E35" s="258"/>
      <c r="F35" s="258"/>
      <c r="G35" s="258"/>
      <c r="H35" s="258"/>
      <c r="I35" s="258"/>
      <c r="J35" s="258"/>
      <c r="K35" s="258"/>
      <c r="L35" s="259"/>
    </row>
    <row r="36" spans="1:18" x14ac:dyDescent="0.2">
      <c r="A36" s="17"/>
      <c r="B36" s="258" t="s">
        <v>79</v>
      </c>
      <c r="C36" s="258"/>
      <c r="D36" s="258"/>
      <c r="E36" s="258"/>
      <c r="F36" s="258"/>
      <c r="G36" s="258"/>
      <c r="H36" s="258"/>
      <c r="I36" s="258"/>
      <c r="J36" s="258"/>
      <c r="K36" s="258"/>
      <c r="L36" s="259"/>
      <c r="N36" s="172"/>
      <c r="O36" s="172"/>
      <c r="P36" s="172"/>
      <c r="Q36" s="172"/>
      <c r="R36" s="172"/>
    </row>
    <row r="37" spans="1:18" x14ac:dyDescent="0.2">
      <c r="A37" s="17"/>
      <c r="B37" s="51"/>
      <c r="C37" s="11"/>
      <c r="D37" s="209" t="s">
        <v>80</v>
      </c>
      <c r="E37" s="255"/>
      <c r="F37" s="3"/>
      <c r="G37" s="51"/>
      <c r="H37" s="11"/>
      <c r="I37" s="209" t="s">
        <v>80</v>
      </c>
      <c r="J37" s="255"/>
      <c r="K37" s="22"/>
      <c r="L37" s="15"/>
      <c r="N37" s="172"/>
      <c r="O37" s="172"/>
      <c r="P37" s="172"/>
      <c r="Q37" s="172"/>
      <c r="R37" s="172"/>
    </row>
    <row r="38" spans="1:18" x14ac:dyDescent="0.2">
      <c r="A38" s="17"/>
      <c r="B38" s="256" t="s">
        <v>81</v>
      </c>
      <c r="C38" s="257"/>
      <c r="D38" s="256" t="s">
        <v>82</v>
      </c>
      <c r="E38" s="257"/>
      <c r="F38" s="3"/>
      <c r="G38" s="256" t="s">
        <v>81</v>
      </c>
      <c r="H38" s="257"/>
      <c r="I38" s="256" t="s">
        <v>82</v>
      </c>
      <c r="J38" s="257"/>
      <c r="K38" s="22"/>
      <c r="L38" s="15"/>
      <c r="N38" s="172"/>
      <c r="O38" s="172" t="s">
        <v>309</v>
      </c>
      <c r="P38" s="172"/>
      <c r="Q38" s="172"/>
      <c r="R38" s="172"/>
    </row>
    <row r="39" spans="1:18" x14ac:dyDescent="0.2">
      <c r="A39" s="17"/>
      <c r="B39" s="52" t="s">
        <v>83</v>
      </c>
      <c r="C39" s="53"/>
      <c r="D39" s="27">
        <f>+B13</f>
        <v>3.73</v>
      </c>
      <c r="E39" s="53"/>
      <c r="F39" s="3"/>
      <c r="G39" s="52" t="s">
        <v>84</v>
      </c>
      <c r="H39" s="53"/>
      <c r="I39" s="27">
        <f>+H13</f>
        <v>34.369999999999997</v>
      </c>
      <c r="J39" s="53"/>
      <c r="K39" s="5"/>
      <c r="L39" s="15"/>
      <c r="N39" s="172"/>
      <c r="O39" s="173">
        <v>0.97</v>
      </c>
      <c r="P39" s="172" t="s">
        <v>304</v>
      </c>
      <c r="Q39" s="174">
        <v>41852</v>
      </c>
      <c r="R39" s="172"/>
    </row>
    <row r="40" spans="1:18" x14ac:dyDescent="0.2">
      <c r="A40" s="17"/>
      <c r="B40" s="52" t="s">
        <v>85</v>
      </c>
      <c r="C40" s="53"/>
      <c r="D40" s="27">
        <f>+C13</f>
        <v>6.06</v>
      </c>
      <c r="E40" s="53"/>
      <c r="F40" s="3"/>
      <c r="G40" s="52" t="s">
        <v>86</v>
      </c>
      <c r="H40" s="53"/>
      <c r="I40" s="27">
        <f>+I13</f>
        <v>50.59</v>
      </c>
      <c r="J40" s="53"/>
      <c r="K40" s="5"/>
      <c r="L40" s="15"/>
      <c r="N40" s="172"/>
      <c r="O40" s="172"/>
      <c r="P40" s="172" t="s">
        <v>305</v>
      </c>
      <c r="Q40" s="174">
        <v>42216</v>
      </c>
      <c r="R40" s="172"/>
    </row>
    <row r="41" spans="1:18" x14ac:dyDescent="0.2">
      <c r="A41" s="17"/>
      <c r="B41" s="52" t="s">
        <v>87</v>
      </c>
      <c r="C41" s="53"/>
      <c r="D41" s="27">
        <f>+D13</f>
        <v>9.1999999999999993</v>
      </c>
      <c r="E41" s="53"/>
      <c r="F41" s="3"/>
      <c r="G41" s="52" t="s">
        <v>88</v>
      </c>
      <c r="H41" s="53"/>
      <c r="I41" s="27">
        <f>+J13</f>
        <v>67.56</v>
      </c>
      <c r="J41" s="53"/>
      <c r="K41" s="5"/>
      <c r="L41" s="15"/>
      <c r="N41" s="172"/>
      <c r="O41" s="172"/>
      <c r="P41" s="172"/>
      <c r="Q41" s="172"/>
      <c r="R41" s="172"/>
    </row>
    <row r="42" spans="1:18" x14ac:dyDescent="0.2">
      <c r="A42" s="17"/>
      <c r="B42" s="52" t="s">
        <v>89</v>
      </c>
      <c r="C42" s="53"/>
      <c r="D42" s="27">
        <f>+E13</f>
        <v>18.190000000000001</v>
      </c>
      <c r="E42" s="53"/>
      <c r="F42" s="3"/>
      <c r="G42" s="52" t="s">
        <v>90</v>
      </c>
      <c r="H42" s="53"/>
      <c r="I42" s="27">
        <f>+K13</f>
        <v>100.36</v>
      </c>
      <c r="J42" s="53"/>
      <c r="K42" s="5"/>
      <c r="L42" s="15"/>
      <c r="N42" s="172"/>
      <c r="O42" s="173">
        <f>+O39*3.5</f>
        <v>3.395</v>
      </c>
      <c r="P42" s="172" t="s">
        <v>307</v>
      </c>
      <c r="Q42" s="172"/>
      <c r="R42" s="172"/>
    </row>
    <row r="43" spans="1:18" x14ac:dyDescent="0.2">
      <c r="A43" s="5"/>
      <c r="B43" s="52" t="s">
        <v>91</v>
      </c>
      <c r="C43" s="53"/>
      <c r="D43" s="27">
        <f>+F13</f>
        <v>22.07</v>
      </c>
      <c r="E43" s="53"/>
      <c r="F43" s="3"/>
      <c r="G43" s="52" t="s">
        <v>92</v>
      </c>
      <c r="H43" s="53"/>
      <c r="I43" s="27">
        <f>+L13</f>
        <v>132.66</v>
      </c>
      <c r="J43" s="53"/>
      <c r="K43" s="5"/>
      <c r="L43" s="15"/>
      <c r="N43" s="172"/>
      <c r="O43" s="173">
        <f>+O39*5</f>
        <v>4.8499999999999996</v>
      </c>
      <c r="P43" s="172" t="s">
        <v>308</v>
      </c>
      <c r="Q43" s="172"/>
      <c r="R43" s="172"/>
    </row>
    <row r="44" spans="1:18" x14ac:dyDescent="0.2">
      <c r="A44" s="5"/>
      <c r="B44" s="52" t="s">
        <v>93</v>
      </c>
      <c r="C44" s="53"/>
      <c r="D44" s="27">
        <f>+G13</f>
        <v>26.37</v>
      </c>
      <c r="E44" s="53"/>
      <c r="F44" s="3"/>
      <c r="G44" s="52"/>
      <c r="H44" s="53"/>
      <c r="I44" s="54"/>
      <c r="J44" s="53"/>
      <c r="K44" s="5"/>
      <c r="L44" s="15"/>
      <c r="N44" s="172"/>
      <c r="O44" s="172"/>
      <c r="P44" s="172"/>
      <c r="Q44" s="172"/>
      <c r="R44" s="172"/>
    </row>
    <row r="45" spans="1:18" x14ac:dyDescent="0.2">
      <c r="A45" s="5"/>
      <c r="B45" s="3"/>
      <c r="C45" s="3"/>
      <c r="D45" s="4"/>
      <c r="E45" s="4"/>
      <c r="F45" s="4"/>
      <c r="G45" s="4"/>
      <c r="H45" s="3"/>
      <c r="I45" s="3"/>
      <c r="J45" s="3"/>
      <c r="K45" s="3"/>
      <c r="L45" s="15"/>
      <c r="N45" s="172"/>
      <c r="O45" s="173">
        <v>0.33</v>
      </c>
      <c r="P45" s="172" t="s">
        <v>304</v>
      </c>
      <c r="Q45" s="174">
        <v>41487</v>
      </c>
      <c r="R45" s="172"/>
    </row>
    <row r="46" spans="1:18" x14ac:dyDescent="0.2">
      <c r="A46" s="5" t="s">
        <v>94</v>
      </c>
      <c r="B46" s="49" t="s">
        <v>95</v>
      </c>
      <c r="C46" s="3"/>
      <c r="D46" s="3"/>
      <c r="E46" s="3"/>
      <c r="F46" s="3"/>
      <c r="G46" s="3"/>
      <c r="H46" s="3"/>
      <c r="I46" s="3"/>
      <c r="J46" s="3"/>
      <c r="K46" s="3"/>
      <c r="L46" s="15"/>
      <c r="N46" s="172"/>
      <c r="O46" s="172"/>
      <c r="P46" s="172" t="s">
        <v>305</v>
      </c>
      <c r="Q46" s="174">
        <v>41851</v>
      </c>
      <c r="R46" s="172"/>
    </row>
    <row r="47" spans="1:18" x14ac:dyDescent="0.2">
      <c r="A47" s="5"/>
      <c r="B47" s="49" t="s">
        <v>101</v>
      </c>
      <c r="C47" s="3"/>
      <c r="D47" s="3"/>
      <c r="E47" s="3"/>
      <c r="F47" s="3"/>
      <c r="G47" s="3"/>
      <c r="H47" s="3"/>
      <c r="I47" s="3"/>
      <c r="J47" s="3"/>
      <c r="K47" s="3"/>
      <c r="L47" s="15"/>
      <c r="N47" s="172"/>
      <c r="O47" s="172"/>
      <c r="P47" s="172"/>
      <c r="Q47" s="172"/>
      <c r="R47" s="172"/>
    </row>
    <row r="48" spans="1:18" x14ac:dyDescent="0.2">
      <c r="A48" s="5"/>
      <c r="B48" s="49" t="s">
        <v>96</v>
      </c>
      <c r="C48" s="3"/>
      <c r="D48" s="3"/>
      <c r="E48" s="3"/>
      <c r="F48" s="3"/>
      <c r="G48" s="3"/>
      <c r="H48" s="3"/>
      <c r="I48" s="3"/>
      <c r="J48" s="3"/>
      <c r="K48" s="3"/>
      <c r="L48" s="15"/>
      <c r="N48" s="172"/>
      <c r="O48" s="173">
        <f>+O45*3.5</f>
        <v>1.155</v>
      </c>
      <c r="P48" s="172" t="s">
        <v>307</v>
      </c>
      <c r="Q48" s="172"/>
      <c r="R48" s="172"/>
    </row>
    <row r="49" spans="1:18" x14ac:dyDescent="0.2">
      <c r="A49" s="5"/>
      <c r="B49" s="49" t="s">
        <v>97</v>
      </c>
      <c r="C49" s="3"/>
      <c r="D49" s="3"/>
      <c r="E49" s="3"/>
      <c r="F49" s="3"/>
      <c r="G49" s="3"/>
      <c r="H49" s="3"/>
      <c r="I49" s="3"/>
      <c r="J49" s="3"/>
      <c r="K49" s="3"/>
      <c r="L49" s="15"/>
      <c r="N49" s="172"/>
      <c r="O49" s="173">
        <f>+O45*5</f>
        <v>1.6500000000000001</v>
      </c>
      <c r="P49" s="172" t="s">
        <v>308</v>
      </c>
      <c r="Q49" s="172"/>
      <c r="R49" s="172"/>
    </row>
    <row r="50" spans="1:18" x14ac:dyDescent="0.2">
      <c r="A50" s="5" t="s">
        <v>321</v>
      </c>
      <c r="C50" s="3"/>
      <c r="D50" s="4"/>
      <c r="E50" s="4"/>
      <c r="F50" s="4"/>
      <c r="G50" s="4"/>
      <c r="H50" s="4"/>
      <c r="I50" s="3"/>
      <c r="J50" s="3"/>
      <c r="K50" s="3"/>
      <c r="L50" s="15"/>
      <c r="N50" s="172"/>
      <c r="O50" s="172"/>
      <c r="P50" s="172"/>
      <c r="Q50" s="172"/>
      <c r="R50" s="172"/>
    </row>
    <row r="51" spans="1:18" x14ac:dyDescent="0.2">
      <c r="A51" s="5" t="s">
        <v>322</v>
      </c>
      <c r="F51" s="3"/>
      <c r="G51" s="3"/>
      <c r="H51" s="3"/>
      <c r="I51" s="3"/>
      <c r="J51" s="3"/>
      <c r="K51" s="3"/>
      <c r="L51" s="15"/>
      <c r="N51" s="172"/>
      <c r="O51" s="172"/>
      <c r="P51" s="172"/>
      <c r="Q51" s="172"/>
      <c r="R51" s="172"/>
    </row>
    <row r="52" spans="1:18" x14ac:dyDescent="0.2">
      <c r="A52" s="17" t="s">
        <v>98</v>
      </c>
      <c r="B52" s="49"/>
      <c r="C52" s="3"/>
      <c r="D52" s="3"/>
      <c r="E52" s="3"/>
      <c r="F52" s="3"/>
      <c r="G52" s="3"/>
      <c r="H52" s="3"/>
      <c r="I52" s="3"/>
      <c r="J52" s="3"/>
      <c r="K52" s="3"/>
      <c r="L52" s="15"/>
    </row>
    <row r="53" spans="1:18" x14ac:dyDescent="0.2">
      <c r="A53" s="17"/>
      <c r="B53" s="196" t="s">
        <v>335</v>
      </c>
      <c r="C53" s="3"/>
      <c r="D53" s="3"/>
      <c r="E53" s="3"/>
      <c r="F53" s="3"/>
      <c r="G53" s="3"/>
      <c r="H53" s="3"/>
      <c r="I53" s="3"/>
      <c r="J53" s="3"/>
      <c r="K53" s="3"/>
      <c r="L53" s="15"/>
    </row>
    <row r="54" spans="1:18" x14ac:dyDescent="0.2">
      <c r="A54" s="17"/>
      <c r="B54" s="49"/>
      <c r="C54" s="3"/>
      <c r="D54" s="3"/>
      <c r="E54" s="3"/>
      <c r="F54" s="3"/>
      <c r="G54" s="3"/>
      <c r="H54" s="3"/>
      <c r="I54" s="3"/>
      <c r="J54" s="3"/>
      <c r="K54" s="3"/>
      <c r="L54" s="15"/>
    </row>
    <row r="55" spans="1:18" x14ac:dyDescent="0.2">
      <c r="A55" s="5"/>
      <c r="B55" s="49"/>
      <c r="C55" s="3"/>
      <c r="D55" s="3"/>
      <c r="E55" s="3"/>
      <c r="F55" s="3"/>
      <c r="G55" s="3"/>
      <c r="H55" s="3"/>
      <c r="I55" s="3"/>
      <c r="J55" s="130" t="s">
        <v>205</v>
      </c>
      <c r="K55" s="234" t="s">
        <v>341</v>
      </c>
      <c r="L55" s="235"/>
    </row>
    <row r="56" spans="1:18" x14ac:dyDescent="0.2">
      <c r="A56" s="6"/>
      <c r="B56" s="7"/>
      <c r="C56" s="7"/>
      <c r="D56" s="7"/>
      <c r="E56" s="7"/>
      <c r="F56" s="7"/>
      <c r="G56" s="7"/>
      <c r="H56" s="7"/>
      <c r="I56" s="7"/>
      <c r="J56" s="7"/>
      <c r="K56" s="7"/>
      <c r="L56" s="16"/>
    </row>
    <row r="57" spans="1:18" x14ac:dyDescent="0.2">
      <c r="A57" s="5" t="s">
        <v>116</v>
      </c>
      <c r="B57" s="3" t="str">
        <f>'Check Sheet'!B52</f>
        <v>Rick Waldren  Business Unit Finance Manager</v>
      </c>
      <c r="C57" s="3"/>
      <c r="D57" s="3"/>
      <c r="E57" s="3"/>
      <c r="F57" s="3"/>
      <c r="G57" s="3"/>
      <c r="H57" s="3"/>
      <c r="I57" s="3"/>
      <c r="J57" s="62"/>
      <c r="K57" s="10"/>
      <c r="L57" s="15"/>
    </row>
    <row r="58" spans="1:18" x14ac:dyDescent="0.2">
      <c r="A58" s="5"/>
      <c r="B58" s="3"/>
      <c r="C58" s="3"/>
      <c r="D58" s="3"/>
      <c r="E58" s="3"/>
      <c r="F58" s="3"/>
      <c r="G58" s="3"/>
      <c r="H58" s="3"/>
      <c r="I58" s="3"/>
      <c r="J58" s="62"/>
      <c r="K58" s="3"/>
      <c r="L58" s="15"/>
    </row>
    <row r="59" spans="1:18" x14ac:dyDescent="0.2">
      <c r="A59" s="6" t="s">
        <v>159</v>
      </c>
      <c r="B59" s="227">
        <f>'Check Sheet'!B54:C54</f>
        <v>43630</v>
      </c>
      <c r="C59" s="227"/>
      <c r="D59" s="7"/>
      <c r="E59" s="7"/>
      <c r="F59" s="7"/>
      <c r="H59" s="7"/>
      <c r="I59" s="7"/>
      <c r="J59" s="66"/>
      <c r="K59" s="132" t="s">
        <v>203</v>
      </c>
      <c r="L59" s="148">
        <f>'Check Sheet'!J54</f>
        <v>43678</v>
      </c>
    </row>
    <row r="60" spans="1:18" x14ac:dyDescent="0.2">
      <c r="A60" s="228" t="s">
        <v>4</v>
      </c>
      <c r="B60" s="229"/>
      <c r="C60" s="229"/>
      <c r="D60" s="229"/>
      <c r="E60" s="229"/>
      <c r="F60" s="229"/>
      <c r="G60" s="229"/>
      <c r="H60" s="229"/>
      <c r="I60" s="229"/>
      <c r="J60" s="229"/>
      <c r="K60" s="8"/>
      <c r="L60" s="15"/>
    </row>
    <row r="61" spans="1:18" x14ac:dyDescent="0.2">
      <c r="A61" s="5"/>
      <c r="B61" s="3"/>
      <c r="C61" s="3"/>
      <c r="D61" s="3"/>
      <c r="E61" s="3"/>
      <c r="F61" s="3"/>
      <c r="G61" s="3"/>
      <c r="H61" s="3"/>
      <c r="I61" s="3"/>
      <c r="J61" s="3"/>
      <c r="K61" s="3"/>
      <c r="L61" s="15"/>
    </row>
    <row r="62" spans="1:18" x14ac:dyDescent="0.2">
      <c r="A62" s="5" t="s">
        <v>5</v>
      </c>
      <c r="B62" s="3"/>
      <c r="C62" s="3"/>
      <c r="D62" s="3"/>
      <c r="E62" s="3"/>
      <c r="F62" s="3"/>
      <c r="G62" s="3"/>
      <c r="H62" s="3"/>
      <c r="I62" s="3"/>
      <c r="J62" s="3"/>
      <c r="K62" s="3"/>
      <c r="L62" s="15"/>
      <c r="N62" s="12" t="s">
        <v>3</v>
      </c>
    </row>
    <row r="63" spans="1:18" x14ac:dyDescent="0.2">
      <c r="A63" s="6"/>
      <c r="B63" s="7"/>
      <c r="C63" s="7"/>
      <c r="D63" s="7"/>
      <c r="E63" s="7"/>
      <c r="F63" s="7"/>
      <c r="G63" s="7"/>
      <c r="H63" s="7"/>
      <c r="I63" s="7"/>
      <c r="J63" s="7"/>
      <c r="K63" s="7"/>
      <c r="L63" s="16"/>
    </row>
  </sheetData>
  <mergeCells count="21">
    <mergeCell ref="H2:I2"/>
    <mergeCell ref="B34:L34"/>
    <mergeCell ref="I37:J37"/>
    <mergeCell ref="B36:L36"/>
    <mergeCell ref="B27:L27"/>
    <mergeCell ref="B35:L35"/>
    <mergeCell ref="A7:I7"/>
    <mergeCell ref="B32:L32"/>
    <mergeCell ref="B33:L33"/>
    <mergeCell ref="B28:L28"/>
    <mergeCell ref="B29:L29"/>
    <mergeCell ref="B30:L30"/>
    <mergeCell ref="B31:L31"/>
    <mergeCell ref="A60:J60"/>
    <mergeCell ref="D37:E37"/>
    <mergeCell ref="B38:C38"/>
    <mergeCell ref="D38:E38"/>
    <mergeCell ref="K55:L55"/>
    <mergeCell ref="B59:C59"/>
    <mergeCell ref="G38:H38"/>
    <mergeCell ref="I38:J38"/>
  </mergeCells>
  <phoneticPr fontId="0" type="noConversion"/>
  <printOptions horizontalCentered="1" verticalCentered="1"/>
  <pageMargins left="0.5" right="0.5" top="0.5" bottom="0.5" header="0.5" footer="0.5"/>
  <pageSetup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8"/>
  <sheetViews>
    <sheetView showGridLines="0" zoomScale="110" zoomScaleNormal="110" workbookViewId="0">
      <selection activeCell="M49" sqref="M49"/>
    </sheetView>
  </sheetViews>
  <sheetFormatPr defaultRowHeight="12.75" x14ac:dyDescent="0.2"/>
  <cols>
    <col min="1" max="1" width="11.140625" style="12" customWidth="1"/>
    <col min="2" max="2" width="13.5703125" style="12" customWidth="1"/>
    <col min="3" max="3" width="4.5703125" style="12" customWidth="1"/>
    <col min="4" max="13" width="11.7109375" style="12" customWidth="1"/>
    <col min="14" max="14" width="15" style="12" customWidth="1"/>
    <col min="15" max="16384" width="9.140625" style="12"/>
  </cols>
  <sheetData>
    <row r="1" spans="1:14" x14ac:dyDescent="0.2">
      <c r="A1" s="9"/>
      <c r="B1" s="10"/>
      <c r="C1" s="10"/>
      <c r="D1" s="10"/>
      <c r="E1" s="10"/>
      <c r="F1" s="10"/>
      <c r="G1" s="10"/>
      <c r="H1" s="10"/>
      <c r="I1" s="10"/>
      <c r="J1" s="10"/>
      <c r="K1" s="10"/>
      <c r="L1" s="10"/>
      <c r="M1" s="10"/>
      <c r="N1" s="11"/>
    </row>
    <row r="2" spans="1:14" x14ac:dyDescent="0.2">
      <c r="A2" s="5" t="s">
        <v>0</v>
      </c>
      <c r="B2" s="13">
        <v>4</v>
      </c>
      <c r="C2" s="3"/>
      <c r="D2" s="3"/>
      <c r="E2" s="3"/>
      <c r="F2" s="3"/>
      <c r="G2" s="3"/>
      <c r="J2" s="3"/>
      <c r="L2" s="130"/>
      <c r="M2" s="139"/>
      <c r="N2" s="14" t="s">
        <v>329</v>
      </c>
    </row>
    <row r="3" spans="1:14" x14ac:dyDescent="0.2">
      <c r="A3" s="5"/>
      <c r="B3" s="3"/>
      <c r="C3" s="3"/>
      <c r="D3" s="3"/>
      <c r="E3" s="3"/>
      <c r="F3" s="3"/>
      <c r="G3" s="3"/>
      <c r="H3" s="3"/>
      <c r="I3" s="3"/>
      <c r="J3" s="3"/>
      <c r="K3" s="3"/>
      <c r="L3" s="3"/>
      <c r="M3" s="3"/>
      <c r="N3" s="15"/>
    </row>
    <row r="4" spans="1:14" x14ac:dyDescent="0.2">
      <c r="A4" s="5" t="s">
        <v>1</v>
      </c>
      <c r="B4" s="3"/>
      <c r="C4" s="3"/>
      <c r="D4" s="62" t="str">
        <f>'Title Page'!$B$12</f>
        <v>Rabanco LTD / G-12</v>
      </c>
      <c r="E4" s="3"/>
      <c r="F4" s="3"/>
      <c r="G4" s="3"/>
      <c r="H4" s="3"/>
      <c r="I4" s="3"/>
      <c r="J4" s="3"/>
      <c r="K4" s="3"/>
      <c r="L4" s="3"/>
      <c r="M4" s="3"/>
      <c r="N4" s="15"/>
    </row>
    <row r="5" spans="1:14" x14ac:dyDescent="0.2">
      <c r="A5" s="6" t="s">
        <v>2</v>
      </c>
      <c r="B5" s="7"/>
      <c r="C5" s="7"/>
      <c r="D5" s="66" t="str">
        <f>'Title Page'!$B$15</f>
        <v>Lynnwood Disposal, Republic Services</v>
      </c>
      <c r="E5" s="7"/>
      <c r="F5" s="7"/>
      <c r="G5" s="7"/>
      <c r="H5" s="7"/>
      <c r="I5" s="7"/>
      <c r="J5" s="7"/>
      <c r="K5" s="3"/>
      <c r="L5" s="3"/>
      <c r="M5" s="3"/>
      <c r="N5" s="15"/>
    </row>
    <row r="6" spans="1:14" x14ac:dyDescent="0.2">
      <c r="A6" s="5"/>
      <c r="B6" s="3"/>
      <c r="C6" s="3"/>
      <c r="D6" s="3"/>
      <c r="E6" s="3"/>
      <c r="F6" s="3"/>
      <c r="G6" s="3"/>
      <c r="H6" s="3"/>
      <c r="I6" s="3"/>
      <c r="J6" s="3"/>
      <c r="K6" s="10"/>
      <c r="L6" s="10"/>
      <c r="M6" s="10"/>
      <c r="N6" s="11"/>
    </row>
    <row r="7" spans="1:14" x14ac:dyDescent="0.2">
      <c r="A7" s="263" t="s">
        <v>163</v>
      </c>
      <c r="B7" s="264"/>
      <c r="C7" s="264"/>
      <c r="D7" s="264"/>
      <c r="E7" s="264"/>
      <c r="F7" s="264"/>
      <c r="G7" s="264"/>
      <c r="H7" s="264"/>
      <c r="I7" s="264"/>
      <c r="J7" s="264"/>
      <c r="K7" s="264"/>
      <c r="L7" s="264"/>
      <c r="M7" s="264"/>
      <c r="N7" s="265"/>
    </row>
    <row r="8" spans="1:14" x14ac:dyDescent="0.2">
      <c r="A8" s="266" t="s">
        <v>164</v>
      </c>
      <c r="B8" s="267"/>
      <c r="C8" s="267"/>
      <c r="D8" s="267"/>
      <c r="E8" s="267"/>
      <c r="F8" s="267"/>
      <c r="G8" s="267"/>
      <c r="H8" s="267"/>
      <c r="I8" s="267"/>
      <c r="J8" s="267"/>
      <c r="K8" s="267"/>
      <c r="L8" s="267"/>
      <c r="M8" s="267"/>
      <c r="N8" s="268"/>
    </row>
    <row r="9" spans="1:14" x14ac:dyDescent="0.2">
      <c r="A9" s="266" t="s">
        <v>165</v>
      </c>
      <c r="B9" s="267"/>
      <c r="C9" s="267"/>
      <c r="D9" s="267"/>
      <c r="E9" s="267"/>
      <c r="F9" s="267"/>
      <c r="G9" s="267"/>
      <c r="H9" s="267"/>
      <c r="I9" s="267"/>
      <c r="J9" s="267"/>
      <c r="K9" s="267"/>
      <c r="L9" s="267"/>
      <c r="M9" s="267"/>
      <c r="N9" s="268"/>
    </row>
    <row r="10" spans="1:14" x14ac:dyDescent="0.2">
      <c r="A10" s="5"/>
      <c r="B10" s="3"/>
      <c r="C10" s="3"/>
      <c r="D10" s="3"/>
      <c r="E10" s="3"/>
      <c r="F10" s="3"/>
      <c r="G10" s="3"/>
      <c r="H10" s="3"/>
      <c r="I10" s="3"/>
      <c r="J10" s="3"/>
      <c r="K10" s="3"/>
      <c r="L10" s="3"/>
      <c r="M10" s="3"/>
      <c r="N10" s="15"/>
    </row>
    <row r="11" spans="1:14" x14ac:dyDescent="0.2">
      <c r="A11" s="183" t="s">
        <v>166</v>
      </c>
      <c r="B11" s="3"/>
      <c r="C11" s="3"/>
      <c r="D11" s="3"/>
      <c r="E11" s="3"/>
      <c r="F11" s="3"/>
      <c r="G11" s="3"/>
      <c r="H11" s="3"/>
      <c r="I11" s="3"/>
      <c r="J11" s="3"/>
      <c r="K11" s="3"/>
      <c r="L11" s="3"/>
      <c r="M11" s="3"/>
      <c r="N11" s="15"/>
    </row>
    <row r="12" spans="1:14" x14ac:dyDescent="0.2">
      <c r="A12" s="5"/>
      <c r="B12" s="3"/>
      <c r="C12" s="3"/>
      <c r="D12" s="3"/>
      <c r="E12" s="3"/>
      <c r="F12" s="3"/>
      <c r="G12" s="3"/>
      <c r="H12" s="3"/>
      <c r="I12" s="3"/>
      <c r="J12" s="3"/>
      <c r="K12" s="7"/>
      <c r="L12" s="7"/>
      <c r="M12" s="7"/>
      <c r="N12" s="16"/>
    </row>
    <row r="13" spans="1:14" x14ac:dyDescent="0.2">
      <c r="A13" s="6"/>
      <c r="B13" s="13"/>
      <c r="C13" s="13"/>
      <c r="D13" s="261" t="s">
        <v>121</v>
      </c>
      <c r="E13" s="262"/>
      <c r="F13" s="262"/>
      <c r="G13" s="262"/>
      <c r="H13" s="262"/>
      <c r="I13" s="262"/>
      <c r="J13" s="262"/>
      <c r="K13" s="7"/>
      <c r="L13" s="7"/>
      <c r="M13" s="7"/>
      <c r="N13" s="16"/>
    </row>
    <row r="14" spans="1:14" x14ac:dyDescent="0.2">
      <c r="A14" s="184" t="s">
        <v>122</v>
      </c>
      <c r="B14" s="95"/>
      <c r="C14" s="185"/>
      <c r="D14" s="2" t="s">
        <v>167</v>
      </c>
      <c r="E14" s="2" t="s">
        <v>168</v>
      </c>
      <c r="F14" s="2" t="s">
        <v>169</v>
      </c>
      <c r="G14" s="2" t="s">
        <v>170</v>
      </c>
      <c r="H14" s="2" t="s">
        <v>171</v>
      </c>
      <c r="I14" s="2" t="s">
        <v>172</v>
      </c>
      <c r="J14" s="2" t="s">
        <v>173</v>
      </c>
      <c r="K14" s="2" t="s">
        <v>174</v>
      </c>
      <c r="L14" s="2" t="s">
        <v>175</v>
      </c>
      <c r="M14" s="2" t="s">
        <v>176</v>
      </c>
      <c r="N14" s="2" t="s">
        <v>177</v>
      </c>
    </row>
    <row r="15" spans="1:14" x14ac:dyDescent="0.2">
      <c r="A15" s="186" t="s">
        <v>126</v>
      </c>
      <c r="B15" s="187"/>
      <c r="C15" s="53"/>
      <c r="D15" s="197">
        <v>42.4</v>
      </c>
      <c r="E15" s="197">
        <v>42.4</v>
      </c>
      <c r="F15" s="197">
        <v>44.54</v>
      </c>
      <c r="G15" s="197">
        <v>44.54</v>
      </c>
      <c r="H15" s="197">
        <v>46.74</v>
      </c>
      <c r="I15" s="197">
        <v>48.94</v>
      </c>
      <c r="J15" s="197">
        <v>48.94</v>
      </c>
      <c r="K15" s="197">
        <v>51.09</v>
      </c>
      <c r="L15" s="197">
        <v>51.09</v>
      </c>
      <c r="M15" s="197">
        <v>51.09</v>
      </c>
      <c r="N15" s="197">
        <v>56.55</v>
      </c>
    </row>
    <row r="16" spans="1:14" x14ac:dyDescent="0.2">
      <c r="A16" s="186" t="s">
        <v>127</v>
      </c>
      <c r="B16" s="187"/>
      <c r="C16" s="53"/>
      <c r="D16" s="197">
        <v>171.49</v>
      </c>
      <c r="E16" s="197">
        <v>181.31</v>
      </c>
      <c r="F16" s="197">
        <v>196.04</v>
      </c>
      <c r="G16" s="197">
        <v>210.77</v>
      </c>
      <c r="H16" s="197">
        <v>220.59</v>
      </c>
      <c r="I16" s="197">
        <v>245.14</v>
      </c>
      <c r="J16" s="197">
        <v>269.69</v>
      </c>
      <c r="K16" s="197">
        <v>294.24</v>
      </c>
      <c r="L16" s="197">
        <v>318.79000000000002</v>
      </c>
      <c r="M16" s="197">
        <v>343.34</v>
      </c>
      <c r="N16" s="197">
        <v>367.89</v>
      </c>
    </row>
    <row r="17" spans="1:14" x14ac:dyDescent="0.2">
      <c r="A17" s="186" t="s">
        <v>128</v>
      </c>
      <c r="B17" s="187"/>
      <c r="C17" s="53"/>
      <c r="D17" s="197">
        <v>171.49</v>
      </c>
      <c r="E17" s="197">
        <v>181.31</v>
      </c>
      <c r="F17" s="197">
        <v>196.04</v>
      </c>
      <c r="G17" s="197">
        <v>210.77</v>
      </c>
      <c r="H17" s="197">
        <v>220.59</v>
      </c>
      <c r="I17" s="197">
        <v>245.14</v>
      </c>
      <c r="J17" s="197">
        <v>269.69</v>
      </c>
      <c r="K17" s="197">
        <v>294.24</v>
      </c>
      <c r="L17" s="197">
        <v>318.79000000000002</v>
      </c>
      <c r="M17" s="197">
        <v>343.34</v>
      </c>
      <c r="N17" s="197">
        <v>367.89</v>
      </c>
    </row>
    <row r="18" spans="1:14" x14ac:dyDescent="0.2">
      <c r="A18" s="186" t="s">
        <v>129</v>
      </c>
      <c r="B18" s="137"/>
      <c r="C18" s="138"/>
      <c r="D18" s="28"/>
      <c r="E18" s="28"/>
      <c r="F18" s="28"/>
      <c r="G18" s="28"/>
      <c r="H18" s="28"/>
      <c r="I18" s="28"/>
      <c r="J18" s="28"/>
      <c r="K18" s="28"/>
      <c r="L18" s="28"/>
      <c r="M18" s="28"/>
      <c r="N18" s="28"/>
    </row>
    <row r="19" spans="1:14" x14ac:dyDescent="0.2">
      <c r="A19" s="188" t="s">
        <v>130</v>
      </c>
      <c r="B19" s="187"/>
      <c r="C19" s="53"/>
      <c r="D19" s="3"/>
      <c r="E19" s="3"/>
      <c r="F19" s="3"/>
      <c r="G19" s="3"/>
      <c r="H19" s="3"/>
      <c r="I19" s="3"/>
      <c r="J19" s="15"/>
      <c r="K19" s="15"/>
      <c r="L19" s="15"/>
      <c r="M19" s="15"/>
      <c r="N19" s="15"/>
    </row>
    <row r="20" spans="1:14" x14ac:dyDescent="0.2">
      <c r="A20" s="186" t="s">
        <v>66</v>
      </c>
      <c r="B20" s="187"/>
      <c r="C20" s="53"/>
      <c r="D20" s="197">
        <v>76.11</v>
      </c>
      <c r="E20" s="197">
        <v>76.11</v>
      </c>
      <c r="F20" s="197">
        <v>76.11</v>
      </c>
      <c r="G20" s="197">
        <v>76.11</v>
      </c>
      <c r="H20" s="197">
        <v>76.11</v>
      </c>
      <c r="I20" s="197">
        <v>76.11</v>
      </c>
      <c r="J20" s="197">
        <v>76.11</v>
      </c>
      <c r="K20" s="197">
        <v>76.11</v>
      </c>
      <c r="L20" s="197">
        <v>133.33000000000001</v>
      </c>
      <c r="M20" s="197">
        <v>133.33000000000001</v>
      </c>
      <c r="N20" s="197">
        <v>133.33000000000001</v>
      </c>
    </row>
    <row r="21" spans="1:14" x14ac:dyDescent="0.2">
      <c r="A21" s="186" t="s">
        <v>67</v>
      </c>
      <c r="B21" s="187"/>
      <c r="C21" s="53"/>
      <c r="D21" s="197">
        <v>182.43</v>
      </c>
      <c r="E21" s="197">
        <v>192.25</v>
      </c>
      <c r="F21" s="197">
        <v>206.98</v>
      </c>
      <c r="G21" s="197">
        <v>221.71</v>
      </c>
      <c r="H21" s="197">
        <v>231.53</v>
      </c>
      <c r="I21" s="197">
        <v>256.08</v>
      </c>
      <c r="J21" s="197">
        <v>280.63</v>
      </c>
      <c r="K21" s="197">
        <v>305.18</v>
      </c>
      <c r="L21" s="197">
        <v>329.73</v>
      </c>
      <c r="M21" s="197">
        <v>354.28</v>
      </c>
      <c r="N21" s="197">
        <v>378.83</v>
      </c>
    </row>
    <row r="22" spans="1:14" x14ac:dyDescent="0.2">
      <c r="A22" s="186" t="s">
        <v>131</v>
      </c>
      <c r="B22" s="187"/>
      <c r="C22" s="53"/>
      <c r="D22" s="197">
        <v>4.34</v>
      </c>
      <c r="E22" s="197">
        <v>4.34</v>
      </c>
      <c r="F22" s="197">
        <v>4.34</v>
      </c>
      <c r="G22" s="197">
        <v>4.34</v>
      </c>
      <c r="H22" s="197">
        <v>4.34</v>
      </c>
      <c r="I22" s="197">
        <v>4.34</v>
      </c>
      <c r="J22" s="197">
        <v>4.34</v>
      </c>
      <c r="K22" s="197">
        <v>4.34</v>
      </c>
      <c r="L22" s="197">
        <v>4.34</v>
      </c>
      <c r="M22" s="197">
        <v>4.34</v>
      </c>
      <c r="N22" s="197">
        <v>4.34</v>
      </c>
    </row>
    <row r="23" spans="1:14" x14ac:dyDescent="0.2">
      <c r="A23" s="186" t="s">
        <v>69</v>
      </c>
      <c r="B23" s="187"/>
      <c r="C23" s="53"/>
      <c r="D23" s="28" t="s">
        <v>150</v>
      </c>
      <c r="E23" s="28" t="s">
        <v>150</v>
      </c>
      <c r="F23" s="28" t="s">
        <v>150</v>
      </c>
      <c r="G23" s="28" t="s">
        <v>150</v>
      </c>
      <c r="H23" s="28" t="s">
        <v>150</v>
      </c>
      <c r="I23" s="28" t="s">
        <v>150</v>
      </c>
      <c r="J23" s="28" t="s">
        <v>150</v>
      </c>
      <c r="K23" s="28" t="s">
        <v>150</v>
      </c>
      <c r="L23" s="28" t="s">
        <v>150</v>
      </c>
      <c r="M23" s="28" t="s">
        <v>150</v>
      </c>
      <c r="N23" s="28" t="s">
        <v>150</v>
      </c>
    </row>
    <row r="24" spans="1:14" x14ac:dyDescent="0.2">
      <c r="A24" s="9"/>
      <c r="B24" s="10"/>
      <c r="C24" s="10"/>
      <c r="D24" s="10"/>
      <c r="E24" s="10"/>
      <c r="F24" s="10"/>
      <c r="G24" s="10"/>
      <c r="H24" s="10"/>
      <c r="I24" s="10"/>
      <c r="J24" s="10"/>
      <c r="K24" s="10"/>
      <c r="L24" s="10"/>
      <c r="M24" s="10"/>
      <c r="N24" s="11"/>
    </row>
    <row r="25" spans="1:14" x14ac:dyDescent="0.2">
      <c r="A25" s="5"/>
      <c r="B25" s="3"/>
      <c r="C25" s="3"/>
      <c r="D25" s="3"/>
      <c r="E25" s="3"/>
      <c r="F25" s="3"/>
      <c r="G25" s="3"/>
      <c r="H25" s="3"/>
      <c r="I25" s="3"/>
      <c r="J25" s="3"/>
      <c r="K25" s="3"/>
      <c r="L25" s="3"/>
      <c r="M25" s="3"/>
      <c r="N25" s="15"/>
    </row>
    <row r="26" spans="1:14" x14ac:dyDescent="0.2">
      <c r="A26" s="17" t="s">
        <v>132</v>
      </c>
      <c r="B26" s="258" t="s">
        <v>178</v>
      </c>
      <c r="C26" s="258"/>
      <c r="D26" s="258"/>
      <c r="E26" s="258"/>
      <c r="F26" s="258"/>
      <c r="G26" s="258"/>
      <c r="H26" s="258"/>
      <c r="I26" s="258"/>
      <c r="J26" s="258"/>
      <c r="K26" s="258"/>
      <c r="L26" s="258"/>
      <c r="M26" s="258"/>
      <c r="N26" s="259"/>
    </row>
    <row r="27" spans="1:14" x14ac:dyDescent="0.2">
      <c r="A27" s="20" t="s">
        <v>179</v>
      </c>
      <c r="B27" s="258" t="s">
        <v>180</v>
      </c>
      <c r="C27" s="258"/>
      <c r="D27" s="258"/>
      <c r="E27" s="258"/>
      <c r="F27" s="258"/>
      <c r="G27" s="258"/>
      <c r="H27" s="258"/>
      <c r="I27" s="258"/>
      <c r="J27" s="258"/>
      <c r="K27" s="258"/>
      <c r="L27" s="258"/>
      <c r="M27" s="258"/>
      <c r="N27" s="259"/>
    </row>
    <row r="28" spans="1:14" x14ac:dyDescent="0.2">
      <c r="A28" s="189"/>
      <c r="B28" s="258" t="str">
        <f>"to the disposal site.  Excess miles will be charged for at $1.53 per mile or fraction of a"</f>
        <v>to the disposal site.  Excess miles will be charged for at $1.53 per mile or fraction of a</v>
      </c>
      <c r="C28" s="258"/>
      <c r="D28" s="258"/>
      <c r="E28" s="258"/>
      <c r="F28" s="258"/>
      <c r="G28" s="258"/>
      <c r="H28" s="258"/>
      <c r="I28" s="258"/>
      <c r="J28" s="258"/>
      <c r="K28" s="258"/>
      <c r="L28" s="258"/>
      <c r="M28" s="258"/>
      <c r="N28" s="259"/>
    </row>
    <row r="29" spans="1:14" x14ac:dyDescent="0.2">
      <c r="A29" s="189"/>
      <c r="B29" s="258" t="s">
        <v>181</v>
      </c>
      <c r="C29" s="258"/>
      <c r="D29" s="258"/>
      <c r="E29" s="258"/>
      <c r="F29" s="258"/>
      <c r="G29" s="258"/>
      <c r="H29" s="258"/>
      <c r="I29" s="258"/>
      <c r="J29" s="258"/>
      <c r="K29" s="258"/>
      <c r="L29" s="258"/>
      <c r="M29" s="258"/>
      <c r="N29" s="259"/>
    </row>
    <row r="30" spans="1:14" x14ac:dyDescent="0.2">
      <c r="A30" s="17" t="s">
        <v>72</v>
      </c>
      <c r="B30" s="258" t="s">
        <v>182</v>
      </c>
      <c r="C30" s="258"/>
      <c r="D30" s="258"/>
      <c r="E30" s="258"/>
      <c r="F30" s="258"/>
      <c r="G30" s="258"/>
      <c r="H30" s="258"/>
      <c r="I30" s="258"/>
      <c r="J30" s="258"/>
      <c r="K30" s="258"/>
      <c r="L30" s="258"/>
      <c r="M30" s="258"/>
      <c r="N30" s="259"/>
    </row>
    <row r="31" spans="1:14" x14ac:dyDescent="0.2">
      <c r="A31" s="17" t="s">
        <v>3</v>
      </c>
      <c r="B31" s="258" t="s">
        <v>183</v>
      </c>
      <c r="C31" s="258"/>
      <c r="D31" s="258"/>
      <c r="E31" s="258"/>
      <c r="F31" s="258"/>
      <c r="G31" s="258"/>
      <c r="H31" s="258"/>
      <c r="I31" s="258"/>
      <c r="J31" s="258"/>
      <c r="K31" s="258"/>
      <c r="L31" s="258"/>
      <c r="M31" s="258"/>
      <c r="N31" s="259"/>
    </row>
    <row r="32" spans="1:14" x14ac:dyDescent="0.2">
      <c r="A32" s="17"/>
      <c r="B32" s="258" t="s">
        <v>184</v>
      </c>
      <c r="C32" s="258"/>
      <c r="D32" s="258"/>
      <c r="E32" s="258"/>
      <c r="F32" s="258"/>
      <c r="G32" s="258"/>
      <c r="H32" s="258"/>
      <c r="I32" s="258"/>
      <c r="J32" s="258"/>
      <c r="K32" s="258"/>
      <c r="L32" s="258"/>
      <c r="M32" s="258"/>
      <c r="N32" s="259"/>
    </row>
    <row r="33" spans="1:14" x14ac:dyDescent="0.2">
      <c r="A33" s="50"/>
      <c r="B33" s="258" t="s">
        <v>185</v>
      </c>
      <c r="C33" s="258"/>
      <c r="D33" s="258"/>
      <c r="E33" s="258"/>
      <c r="F33" s="258"/>
      <c r="G33" s="258"/>
      <c r="H33" s="258"/>
      <c r="I33" s="258"/>
      <c r="J33" s="258"/>
      <c r="K33" s="258"/>
      <c r="L33" s="258"/>
      <c r="M33" s="258"/>
      <c r="N33" s="259"/>
    </row>
    <row r="34" spans="1:14" x14ac:dyDescent="0.2">
      <c r="A34" s="17"/>
      <c r="B34" s="258" t="s">
        <v>186</v>
      </c>
      <c r="C34" s="258"/>
      <c r="D34" s="258"/>
      <c r="E34" s="258"/>
      <c r="F34" s="258"/>
      <c r="G34" s="258"/>
      <c r="H34" s="258"/>
      <c r="I34" s="258"/>
      <c r="J34" s="258"/>
      <c r="K34" s="258"/>
      <c r="L34" s="258"/>
      <c r="M34" s="258"/>
      <c r="N34" s="259"/>
    </row>
    <row r="35" spans="1:14" x14ac:dyDescent="0.2">
      <c r="A35" s="17" t="s">
        <v>3</v>
      </c>
      <c r="B35" s="258" t="s">
        <v>187</v>
      </c>
      <c r="C35" s="258"/>
      <c r="D35" s="258"/>
      <c r="E35" s="258"/>
      <c r="F35" s="258"/>
      <c r="G35" s="258"/>
      <c r="H35" s="258"/>
      <c r="I35" s="258"/>
      <c r="J35" s="258"/>
      <c r="K35" s="258"/>
      <c r="L35" s="258"/>
      <c r="M35" s="258"/>
      <c r="N35" s="259"/>
    </row>
    <row r="36" spans="1:14" x14ac:dyDescent="0.2">
      <c r="A36" s="17"/>
      <c r="B36" s="258" t="s">
        <v>188</v>
      </c>
      <c r="C36" s="258"/>
      <c r="D36" s="258"/>
      <c r="E36" s="258"/>
      <c r="F36" s="258"/>
      <c r="G36" s="258"/>
      <c r="H36" s="258"/>
      <c r="I36" s="258"/>
      <c r="J36" s="258"/>
      <c r="K36" s="258"/>
      <c r="L36" s="258"/>
      <c r="M36" s="258"/>
      <c r="N36" s="259"/>
    </row>
    <row r="37" spans="1:14" x14ac:dyDescent="0.2">
      <c r="A37" s="17"/>
      <c r="B37" s="258" t="s">
        <v>189</v>
      </c>
      <c r="C37" s="258"/>
      <c r="D37" s="258"/>
      <c r="E37" s="258"/>
      <c r="F37" s="258"/>
      <c r="G37" s="258"/>
      <c r="H37" s="258"/>
      <c r="I37" s="258"/>
      <c r="J37" s="258"/>
      <c r="K37" s="258"/>
      <c r="L37" s="258"/>
      <c r="M37" s="258"/>
      <c r="N37" s="259"/>
    </row>
    <row r="38" spans="1:14" ht="6" customHeight="1" x14ac:dyDescent="0.2">
      <c r="A38" s="17"/>
      <c r="B38" s="258"/>
      <c r="C38" s="258"/>
      <c r="D38" s="258"/>
      <c r="E38" s="258"/>
      <c r="F38" s="258"/>
      <c r="G38" s="258"/>
      <c r="H38" s="258"/>
      <c r="I38" s="258"/>
      <c r="J38" s="258"/>
      <c r="K38" s="258"/>
      <c r="L38" s="258"/>
      <c r="M38" s="258"/>
      <c r="N38" s="259"/>
    </row>
    <row r="39" spans="1:14" x14ac:dyDescent="0.2">
      <c r="A39" s="17" t="s">
        <v>73</v>
      </c>
      <c r="B39" s="258" t="str">
        <f>+'Item 105, page 1'!B31:L31</f>
        <v>Recycling &lt;credit&gt;/debit (if applicable) is:  ($0.14) (R) per yard.</v>
      </c>
      <c r="C39" s="258"/>
      <c r="D39" s="258"/>
      <c r="E39" s="258"/>
      <c r="F39" s="258"/>
      <c r="G39" s="258"/>
      <c r="H39" s="258"/>
      <c r="I39" s="258"/>
      <c r="J39" s="258"/>
      <c r="K39" s="258"/>
      <c r="L39" s="258"/>
      <c r="M39" s="258"/>
      <c r="N39" s="259"/>
    </row>
    <row r="40" spans="1:14" ht="4.5" customHeight="1" x14ac:dyDescent="0.2">
      <c r="A40" s="17"/>
      <c r="B40" s="258"/>
      <c r="C40" s="258"/>
      <c r="D40" s="258"/>
      <c r="E40" s="258"/>
      <c r="F40" s="258"/>
      <c r="G40" s="258"/>
      <c r="H40" s="258"/>
      <c r="I40" s="258"/>
      <c r="J40" s="258"/>
      <c r="K40" s="258"/>
      <c r="L40" s="258"/>
      <c r="M40" s="258"/>
      <c r="N40" s="259"/>
    </row>
    <row r="41" spans="1:14" x14ac:dyDescent="0.2">
      <c r="A41" s="17" t="s">
        <v>190</v>
      </c>
      <c r="B41" s="237" t="str">
        <f>+'Item 105, page 1'!B27:L27</f>
        <v>The charge included in this rate for recycling is $3.08 per yard. Description/rules related to recycling program are shown on page 26.</v>
      </c>
      <c r="C41" s="237"/>
      <c r="D41" s="237"/>
      <c r="E41" s="237"/>
      <c r="F41" s="237"/>
      <c r="G41" s="237"/>
      <c r="H41" s="237"/>
      <c r="I41" s="237"/>
      <c r="J41" s="237"/>
      <c r="K41" s="237"/>
      <c r="L41" s="237"/>
      <c r="M41" s="237"/>
      <c r="N41" s="238"/>
    </row>
    <row r="42" spans="1:14" x14ac:dyDescent="0.2">
      <c r="A42" s="5" t="s">
        <v>338</v>
      </c>
      <c r="C42" s="3"/>
      <c r="D42" s="4"/>
      <c r="E42" s="4"/>
      <c r="F42" s="4"/>
      <c r="G42" s="4"/>
      <c r="H42" s="4"/>
      <c r="I42" s="3"/>
      <c r="J42" s="3"/>
      <c r="K42" s="3"/>
      <c r="L42" s="3"/>
      <c r="M42" s="3"/>
      <c r="N42" s="15"/>
    </row>
    <row r="43" spans="1:14" x14ac:dyDescent="0.2">
      <c r="A43" s="5" t="s">
        <v>339</v>
      </c>
      <c r="F43" s="3"/>
      <c r="G43" s="3"/>
      <c r="H43" s="3"/>
      <c r="I43" s="3"/>
      <c r="J43" s="3"/>
      <c r="K43" s="3"/>
      <c r="L43" s="3"/>
      <c r="M43" s="3"/>
      <c r="N43" s="15"/>
    </row>
    <row r="44" spans="1:14" x14ac:dyDescent="0.2">
      <c r="A44" s="17" t="s">
        <v>98</v>
      </c>
      <c r="B44" s="49"/>
      <c r="C44" s="3"/>
      <c r="D44" s="3"/>
      <c r="E44" s="3"/>
      <c r="F44" s="3"/>
      <c r="G44" s="3"/>
      <c r="H44" s="3"/>
      <c r="I44" s="3"/>
      <c r="J44" s="3"/>
      <c r="K44" s="3"/>
      <c r="L44" s="3"/>
      <c r="M44" s="3"/>
      <c r="N44" s="15"/>
    </row>
    <row r="45" spans="1:14" x14ac:dyDescent="0.2">
      <c r="A45" s="17"/>
      <c r="B45" s="49" t="s">
        <v>335</v>
      </c>
      <c r="C45" s="3"/>
      <c r="D45" s="4"/>
      <c r="E45" s="4"/>
      <c r="F45" s="4"/>
      <c r="G45" s="4"/>
      <c r="H45" s="3"/>
      <c r="I45" s="3"/>
      <c r="J45" s="3"/>
      <c r="K45" s="3"/>
      <c r="L45" s="3"/>
      <c r="M45" s="3"/>
      <c r="N45" s="15"/>
    </row>
    <row r="46" spans="1:14" x14ac:dyDescent="0.2">
      <c r="A46" s="17"/>
      <c r="B46" s="49"/>
      <c r="C46" s="3"/>
      <c r="D46" s="3"/>
      <c r="E46" s="3"/>
      <c r="F46" s="3"/>
      <c r="G46" s="3"/>
      <c r="H46" s="3"/>
      <c r="I46" s="3"/>
      <c r="J46" s="3"/>
      <c r="K46" s="3"/>
      <c r="L46" s="3"/>
      <c r="M46" s="3"/>
      <c r="N46" s="15"/>
    </row>
    <row r="47" spans="1:14" x14ac:dyDescent="0.2">
      <c r="A47" s="5"/>
      <c r="B47" s="3"/>
      <c r="C47" s="3"/>
      <c r="D47" s="3"/>
      <c r="E47" s="3"/>
      <c r="F47" s="3"/>
      <c r="G47" s="3"/>
      <c r="H47" s="3"/>
      <c r="I47" s="3"/>
      <c r="J47" s="3"/>
      <c r="K47" s="3"/>
      <c r="L47" s="3"/>
      <c r="M47" s="3"/>
      <c r="N47" s="15"/>
    </row>
    <row r="48" spans="1:14" x14ac:dyDescent="0.2">
      <c r="A48" s="5"/>
      <c r="B48" s="3"/>
      <c r="C48" s="3"/>
      <c r="D48" s="3"/>
      <c r="E48" s="3"/>
      <c r="F48" s="3"/>
      <c r="G48" s="3"/>
      <c r="H48" s="3"/>
      <c r="I48" s="3"/>
      <c r="J48" s="3"/>
      <c r="K48" s="3"/>
      <c r="L48" s="130" t="s">
        <v>205</v>
      </c>
      <c r="M48" s="234" t="s">
        <v>341</v>
      </c>
      <c r="N48" s="235"/>
    </row>
    <row r="49" spans="1:14" x14ac:dyDescent="0.2">
      <c r="A49" s="5"/>
      <c r="B49" s="3"/>
      <c r="C49" s="3"/>
      <c r="D49" s="3"/>
      <c r="E49" s="3"/>
      <c r="F49" s="3"/>
      <c r="G49" s="3"/>
      <c r="H49" s="3"/>
      <c r="I49" s="3"/>
      <c r="J49" s="3"/>
      <c r="K49" s="3"/>
      <c r="L49" s="3"/>
      <c r="M49" s="3"/>
      <c r="N49" s="15"/>
    </row>
    <row r="50" spans="1:14" x14ac:dyDescent="0.2">
      <c r="A50" s="5"/>
      <c r="B50" s="3"/>
      <c r="C50" s="3"/>
      <c r="D50" s="3"/>
      <c r="E50" s="3"/>
      <c r="F50" s="3"/>
      <c r="G50" s="3"/>
      <c r="H50" s="3"/>
      <c r="I50" s="3"/>
      <c r="J50" s="3"/>
      <c r="K50" s="3"/>
      <c r="L50" s="3"/>
      <c r="M50" s="3"/>
      <c r="N50" s="15"/>
    </row>
    <row r="51" spans="1:14" x14ac:dyDescent="0.2">
      <c r="A51" s="6"/>
      <c r="B51" s="7"/>
      <c r="C51" s="7"/>
      <c r="D51" s="7"/>
      <c r="E51" s="7"/>
      <c r="F51" s="7"/>
      <c r="G51" s="7"/>
      <c r="H51" s="7"/>
      <c r="I51" s="7"/>
      <c r="J51" s="7"/>
      <c r="K51" s="7"/>
      <c r="L51" s="7"/>
      <c r="M51" s="7"/>
      <c r="N51" s="16"/>
    </row>
    <row r="52" spans="1:14" x14ac:dyDescent="0.2">
      <c r="A52" s="5" t="s">
        <v>116</v>
      </c>
      <c r="B52" s="3" t="str">
        <f>'Check Sheet'!B52</f>
        <v>Rick Waldren  Business Unit Finance Manager</v>
      </c>
      <c r="C52" s="3"/>
      <c r="D52" s="3"/>
      <c r="E52" s="3"/>
      <c r="F52" s="3"/>
      <c r="G52" s="3"/>
      <c r="H52" s="3"/>
      <c r="I52" s="3"/>
      <c r="J52" s="3"/>
      <c r="K52" s="3"/>
      <c r="L52" s="3"/>
      <c r="M52" s="3"/>
      <c r="N52" s="15"/>
    </row>
    <row r="53" spans="1:14" x14ac:dyDescent="0.2">
      <c r="A53" s="5"/>
      <c r="B53" s="3"/>
      <c r="C53" s="3"/>
      <c r="D53" s="3"/>
      <c r="E53" s="3"/>
      <c r="F53" s="3"/>
      <c r="G53" s="3"/>
      <c r="H53" s="3"/>
      <c r="I53" s="3"/>
      <c r="J53" s="3"/>
      <c r="K53" s="3"/>
      <c r="L53" s="3"/>
      <c r="M53" s="3"/>
      <c r="N53" s="15"/>
    </row>
    <row r="54" spans="1:14" x14ac:dyDescent="0.2">
      <c r="A54" s="6" t="s">
        <v>159</v>
      </c>
      <c r="B54" s="227">
        <f>'Check Sheet'!B54:C54</f>
        <v>43630</v>
      </c>
      <c r="C54" s="227"/>
      <c r="D54" s="7"/>
      <c r="E54" s="7"/>
      <c r="F54" s="7"/>
      <c r="G54" s="7"/>
      <c r="H54" s="7"/>
      <c r="I54" s="7"/>
      <c r="J54" s="7"/>
      <c r="K54" s="7"/>
      <c r="L54" s="66"/>
      <c r="M54" s="132" t="s">
        <v>203</v>
      </c>
      <c r="N54" s="148">
        <f>'Check Sheet'!J54</f>
        <v>43678</v>
      </c>
    </row>
    <row r="55" spans="1:14" x14ac:dyDescent="0.2">
      <c r="A55" s="228" t="s">
        <v>4</v>
      </c>
      <c r="B55" s="229"/>
      <c r="C55" s="229"/>
      <c r="D55" s="229"/>
      <c r="E55" s="229"/>
      <c r="F55" s="229"/>
      <c r="G55" s="229"/>
      <c r="H55" s="229"/>
      <c r="I55" s="229"/>
      <c r="J55" s="229"/>
      <c r="K55" s="3"/>
      <c r="L55" s="3"/>
      <c r="M55" s="3"/>
      <c r="N55" s="15"/>
    </row>
    <row r="56" spans="1:14" x14ac:dyDescent="0.2">
      <c r="A56" s="5"/>
      <c r="B56" s="3"/>
      <c r="C56" s="3"/>
      <c r="D56" s="3"/>
      <c r="E56" s="3"/>
      <c r="F56" s="3"/>
      <c r="G56" s="3"/>
      <c r="H56" s="3"/>
      <c r="I56" s="3"/>
      <c r="J56" s="3"/>
      <c r="K56" s="3"/>
      <c r="L56" s="3"/>
      <c r="M56" s="3"/>
      <c r="N56" s="15"/>
    </row>
    <row r="57" spans="1:14" x14ac:dyDescent="0.2">
      <c r="A57" s="5" t="s">
        <v>5</v>
      </c>
      <c r="B57" s="3"/>
      <c r="C57" s="3"/>
      <c r="D57" s="3"/>
      <c r="E57" s="3"/>
      <c r="F57" s="3"/>
      <c r="G57" s="3"/>
      <c r="H57" s="3"/>
      <c r="I57" s="3"/>
      <c r="J57" s="3"/>
      <c r="K57" s="3"/>
      <c r="L57" s="3"/>
      <c r="M57" s="3"/>
      <c r="N57" s="15"/>
    </row>
    <row r="58" spans="1:14" x14ac:dyDescent="0.2">
      <c r="A58" s="6"/>
      <c r="B58" s="7"/>
      <c r="C58" s="7"/>
      <c r="D58" s="7"/>
      <c r="E58" s="7"/>
      <c r="F58" s="7"/>
      <c r="G58" s="7"/>
      <c r="H58" s="7"/>
      <c r="I58" s="7"/>
      <c r="J58" s="7"/>
      <c r="K58" s="7"/>
      <c r="L58" s="7"/>
      <c r="M58" s="7"/>
      <c r="N58" s="16"/>
    </row>
  </sheetData>
  <mergeCells count="23">
    <mergeCell ref="A55:J55"/>
    <mergeCell ref="D13:J13"/>
    <mergeCell ref="A7:N7"/>
    <mergeCell ref="A8:N8"/>
    <mergeCell ref="A9:N9"/>
    <mergeCell ref="M48:N48"/>
    <mergeCell ref="B41:N41"/>
    <mergeCell ref="B54:C54"/>
    <mergeCell ref="B26:N26"/>
    <mergeCell ref="B27:N27"/>
    <mergeCell ref="B28:N28"/>
    <mergeCell ref="B29:N29"/>
    <mergeCell ref="B30:N30"/>
    <mergeCell ref="B31:N31"/>
    <mergeCell ref="B32:N32"/>
    <mergeCell ref="B33:N33"/>
    <mergeCell ref="B40:N40"/>
    <mergeCell ref="B34:N34"/>
    <mergeCell ref="B35:N35"/>
    <mergeCell ref="B36:N36"/>
    <mergeCell ref="B37:N37"/>
    <mergeCell ref="B38:N38"/>
    <mergeCell ref="B39:N39"/>
  </mergeCells>
  <phoneticPr fontId="0" type="noConversion"/>
  <printOptions horizontalCentered="1" verticalCentered="1"/>
  <pageMargins left="0.5" right="0.5" top="0.5" bottom="0.5" header="0.5" footer="0.5"/>
  <pageSetup scale="6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2019-06-14T07:00:00+00:00</OpenedDate>
    <SignificantOrder xmlns="dc463f71-b30c-4ab2-9473-d307f9d35888">false</SignificantOrder>
    <Date1 xmlns="dc463f71-b30c-4ab2-9473-d307f9d35888">2019-06-14T07:00:00+00:00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190519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695AD6298D42943BFA32D37254E62BC" ma:contentTypeVersion="56" ma:contentTypeDescription="" ma:contentTypeScope="" ma:versionID="3e57740fe6822c0d991045a252ce311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F94890-7601-4C5B-A365-A45796A3EB02}"/>
</file>

<file path=customXml/itemProps2.xml><?xml version="1.0" encoding="utf-8"?>
<ds:datastoreItem xmlns:ds="http://schemas.openxmlformats.org/officeDocument/2006/customXml" ds:itemID="{BF66FBE2-2E99-4602-BBC7-74B7B45BCF8E}"/>
</file>

<file path=customXml/itemProps3.xml><?xml version="1.0" encoding="utf-8"?>
<ds:datastoreItem xmlns:ds="http://schemas.openxmlformats.org/officeDocument/2006/customXml" ds:itemID="{70B0BBB4-00C7-45C9-A5EC-51D2BB870FF6}"/>
</file>

<file path=customXml/itemProps4.xml><?xml version="1.0" encoding="utf-8"?>
<ds:datastoreItem xmlns:ds="http://schemas.openxmlformats.org/officeDocument/2006/customXml" ds:itemID="{20E99EBC-1BAE-45D6-B413-50872C5AC3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Pages with Charges</vt:lpstr>
      <vt:lpstr>Title Page</vt:lpstr>
      <vt:lpstr>Check Sheet</vt:lpstr>
      <vt:lpstr>Item 100, page 1</vt:lpstr>
      <vt:lpstr>Item 100, page 2</vt:lpstr>
      <vt:lpstr>Item 100, page 3</vt:lpstr>
      <vt:lpstr>Item 100, page 4</vt:lpstr>
      <vt:lpstr>Item 105, page 1</vt:lpstr>
      <vt:lpstr>Item 105 Page 2</vt:lpstr>
      <vt:lpstr>Item 105 Page 3 </vt:lpstr>
      <vt:lpstr>Item 106, page 1 </vt:lpstr>
      <vt:lpstr>Item 240</vt:lpstr>
      <vt:lpstr>Item 245</vt:lpstr>
      <vt:lpstr>Item 255 Page 1</vt:lpstr>
      <vt:lpstr>Item 255 Page 2 </vt:lpstr>
      <vt:lpstr>Item 260</vt:lpstr>
      <vt:lpstr>Item 275</vt:lpstr>
      <vt:lpstr>'Check Sheet'!Print_Area</vt:lpstr>
      <vt:lpstr>'Item 100, page 1'!Print_Area</vt:lpstr>
      <vt:lpstr>'Item 100, page 3'!Print_Area</vt:lpstr>
      <vt:lpstr>'Item 100, page 4'!Print_Area</vt:lpstr>
      <vt:lpstr>'Item 105, page 1'!Print_Area</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Gualberto, Christopher</cp:lastModifiedBy>
  <cp:lastPrinted>2018-05-14T20:39:56Z</cp:lastPrinted>
  <dcterms:created xsi:type="dcterms:W3CDTF">2007-07-16T21:28:49Z</dcterms:created>
  <dcterms:modified xsi:type="dcterms:W3CDTF">2019-06-14T19:04:10Z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0x0101006E56B4D1795A2E4DB2F0B01679ED314A004695AD6298D42943BFA32D37254E62BC</vt:lpwstr>
  </property>
  <property fmtid="{D5CDD505-2E9C-101B-9397-08002B2CF9AE}" pid="3" name="_docset_NoMedatataSyncRequired">
    <vt:lpwstr>False</vt:lpwstr>
  </property>
  <property fmtid="{D5CDD505-2E9C-101B-9397-08002B2CF9AE}" pid="4" name="IsEFSEC">
    <vt:bool>false</vt:bool>
  </property>
</Properties>
</file>