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900" windowWidth="17352" windowHeight="1062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<sst xmlns="http://schemas.openxmlformats.org/spreadsheetml/2006/main" count="180" uniqueCount="42">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</sst>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5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/>
    <xf numFmtId="0" fontId="3" fillId="2" borderId="2" applyNumberFormat="0" applyFont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4" borderId="0" applyNumberFormat="0" applyBorder="0" applyAlignment="0" applyProtection="0"/>
    <xf numFmtId="0" fontId="25" fillId="21" borderId="5" applyNumberFormat="0" applyAlignment="0" applyProtection="0"/>
    <xf numFmtId="0" fontId="26" fillId="22" borderId="6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5" applyNumberFormat="0" applyAlignment="0" applyProtection="0"/>
    <xf numFmtId="0" fontId="33" fillId="0" borderId="10" applyNumberFormat="0" applyFill="0" applyAlignment="0" applyProtection="0"/>
    <xf numFmtId="0" fontId="34" fillId="23" borderId="0" applyNumberFormat="0" applyBorder="0" applyAlignment="0" applyProtection="0"/>
    <xf numFmtId="0" fontId="2" fillId="0" borderId="0"/>
    <xf numFmtId="0" fontId="35" fillId="21" borderId="11" applyNumberForma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1" fillId="0" borderId="0"/>
    <xf numFmtId="0" fontId="42" fillId="0" borderId="0"/>
    <xf numFmtId="0" fontId="32" fillId="8" borderId="5" applyNumberFormat="0" applyAlignment="0" applyProtection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3" fillId="0" borderId="0"/>
    <xf numFmtId="0" fontId="1" fillId="0" borderId="0"/>
    <xf numFmtId="169" fontId="3" fillId="0" borderId="0" applyFont="0" applyFill="0" applyBorder="0" applyAlignment="0" applyProtection="0"/>
    <xf numFmtId="38" fontId="18" fillId="24" borderId="0" applyNumberFormat="0" applyBorder="0" applyAlignment="0" applyProtection="0"/>
    <xf numFmtId="10" fontId="18" fillId="25" borderId="13" applyNumberFormat="0" applyBorder="0" applyAlignment="0" applyProtection="0"/>
    <xf numFmtId="170" fontId="44" fillId="0" borderId="0"/>
    <xf numFmtId="10" fontId="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" fillId="0" borderId="0"/>
    <xf numFmtId="0" fontId="32" fillId="8" borderId="5" applyNumberFormat="0" applyAlignment="0" applyProtection="0"/>
    <xf numFmtId="43" fontId="3" fillId="0" borderId="0" applyFont="0" applyFill="0" applyBorder="0" applyAlignment="0" applyProtection="0"/>
    <xf numFmtId="0" fontId="32" fillId="8" borderId="5" applyNumberFormat="0" applyAlignment="0" applyProtection="0"/>
    <xf numFmtId="0" fontId="2" fillId="0" borderId="0"/>
    <xf numFmtId="0" fontId="3" fillId="2" borderId="2" applyNumberFormat="0" applyFont="0" applyAlignment="0" applyProtection="0"/>
    <xf numFmtId="0" fontId="42" fillId="0" borderId="0"/>
    <xf numFmtId="0" fontId="32" fillId="8" borderId="5" applyNumberFormat="0" applyAlignment="0" applyProtection="0"/>
    <xf numFmtId="0" fontId="32" fillId="8" borderId="5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</cellStyleXfs>
  <cellXfs count="114">
    <xf numFmtId="0" fontId="0" fillId="0" borderId="0" xfId="0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4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/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 applyFill="1"/>
    <xf numFmtId="0" fontId="9" fillId="0" borderId="0" xfId="0" applyFont="1" applyFill="1"/>
    <xf numFmtId="37" fontId="9" fillId="0" borderId="0" xfId="0" applyNumberFormat="1" applyFont="1" applyFill="1" applyAlignment="1">
      <alignment horizontal="center"/>
    </xf>
    <xf numFmtId="37" fontId="13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41" fontId="14" fillId="0" borderId="0" xfId="1" applyNumberFormat="1" applyFont="1" applyFill="1"/>
    <xf numFmtId="165" fontId="15" fillId="0" borderId="0" xfId="0" applyNumberFormat="1" applyFont="1" applyFill="1" applyProtection="1">
      <protection locked="0"/>
    </xf>
    <xf numFmtId="0" fontId="16" fillId="0" borderId="0" xfId="0" applyFont="1" applyFill="1" applyAlignment="1">
      <alignment horizontal="center"/>
    </xf>
    <xf numFmtId="41" fontId="14" fillId="0" borderId="1" xfId="1" applyNumberFormat="1" applyFont="1" applyFill="1" applyBorder="1"/>
    <xf numFmtId="165" fontId="15" fillId="0" borderId="1" xfId="0" applyNumberFormat="1" applyFont="1" applyFill="1" applyBorder="1" applyProtection="1">
      <protection locked="0"/>
    </xf>
    <xf numFmtId="0" fontId="17" fillId="0" borderId="0" xfId="0" applyFont="1"/>
    <xf numFmtId="37" fontId="14" fillId="0" borderId="0" xfId="0" applyNumberFormat="1" applyFont="1" applyFill="1"/>
    <xf numFmtId="37" fontId="3" fillId="0" borderId="0" xfId="0" applyNumberFormat="1" applyFont="1"/>
    <xf numFmtId="0" fontId="14" fillId="0" borderId="1" xfId="0" applyFont="1" applyFill="1" applyBorder="1"/>
    <xf numFmtId="0" fontId="10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41" fontId="14" fillId="0" borderId="0" xfId="1" applyNumberFormat="1" applyFont="1"/>
    <xf numFmtId="37" fontId="14" fillId="0" borderId="0" xfId="0" applyNumberFormat="1" applyFont="1"/>
    <xf numFmtId="165" fontId="15" fillId="0" borderId="0" xfId="0" applyNumberFormat="1" applyFont="1" applyProtection="1">
      <protection locked="0"/>
    </xf>
    <xf numFmtId="0" fontId="18" fillId="0" borderId="0" xfId="0" applyFont="1"/>
    <xf numFmtId="0" fontId="14" fillId="0" borderId="1" xfId="0" applyFont="1" applyFill="1" applyBorder="1" applyAlignment="1">
      <alignment horizontal="center"/>
    </xf>
    <xf numFmtId="37" fontId="14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ont="1"/>
    <xf numFmtId="0" fontId="21" fillId="0" borderId="0" xfId="0" applyFont="1"/>
    <xf numFmtId="0" fontId="20" fillId="0" borderId="3" xfId="0" applyFont="1" applyBorder="1"/>
    <xf numFmtId="41" fontId="14" fillId="0" borderId="1" xfId="1" applyNumberFormat="1" applyFont="1" applyFill="1" applyBorder="1"/>
    <xf numFmtId="165" fontId="15" fillId="0" borderId="1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14" fontId="8" fillId="0" borderId="0" xfId="0" quotePrefix="1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0" fillId="0" borderId="0" xfId="0" applyFont="1" applyAlignme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37" fontId="9" fillId="0" borderId="0" xfId="0" applyNumberFormat="1" applyFont="1" applyAlignment="1">
      <alignment horizontal="center"/>
    </xf>
    <xf numFmtId="166" fontId="15" fillId="0" borderId="0" xfId="0" applyNumberFormat="1" applyFont="1" applyAlignment="1" applyProtection="1">
      <alignment horizontal="right"/>
      <protection locked="0"/>
    </xf>
    <xf numFmtId="41" fontId="14" fillId="0" borderId="1" xfId="1" applyNumberFormat="1" applyFont="1" applyBorder="1"/>
    <xf numFmtId="165" fontId="15" fillId="0" borderId="1" xfId="0" applyNumberFormat="1" applyFont="1" applyBorder="1" applyProtection="1">
      <protection locked="0"/>
    </xf>
    <xf numFmtId="166" fontId="15" fillId="0" borderId="1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/>
    <xf numFmtId="0" fontId="14" fillId="0" borderId="0" xfId="0" applyFont="1" applyBorder="1"/>
    <xf numFmtId="0" fontId="10" fillId="0" borderId="0" xfId="0" applyFont="1" applyFill="1" applyAlignment="1"/>
    <xf numFmtId="167" fontId="20" fillId="0" borderId="0" xfId="0" applyNumberFormat="1" applyFont="1"/>
    <xf numFmtId="167" fontId="20" fillId="0" borderId="0" xfId="0" applyNumberFormat="1" applyFont="1" applyFill="1"/>
    <xf numFmtId="0" fontId="39" fillId="0" borderId="0" xfId="0" applyFont="1"/>
    <xf numFmtId="0" fontId="20" fillId="0" borderId="0" xfId="0" applyFont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0" fontId="9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168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85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2" xfId="39"/>
    <cellStyle name="Input 3" xfId="73"/>
    <cellStyle name="Input 4" xfId="80"/>
    <cellStyle name="Input 5" xfId="50"/>
    <cellStyle name="Input 6" xfId="79"/>
    <cellStyle name="Input 7" xfId="75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5" xfId="55"/>
    <cellStyle name="Normal 16" xfId="72"/>
    <cellStyle name="Normal 17" xfId="71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3" xfId="47"/>
    <cellStyle name="Normal 3 2" xfId="52"/>
    <cellStyle name="Normal 4" xfId="48"/>
    <cellStyle name="Normal 4 2" xfId="61"/>
    <cellStyle name="Normal 5" xfId="49"/>
    <cellStyle name="Normal 5 2" xfId="63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" sqref="B1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"/>
      <c r="L2" s="6"/>
      <c r="M2" s="6"/>
      <c r="N2" s="6"/>
    </row>
    <row r="3" spans="1:14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"/>
    </row>
    <row r="4" spans="1:14" ht="21" x14ac:dyDescent="0.4">
      <c r="B4" s="104" t="s">
        <v>41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5" t="s">
        <v>2</v>
      </c>
      <c r="C6" s="105"/>
      <c r="D6" s="105"/>
      <c r="E6" s="105"/>
      <c r="F6" s="105"/>
      <c r="G6" s="105"/>
      <c r="H6" s="105"/>
      <c r="I6" s="105"/>
      <c r="J6" s="105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6" t="s">
        <v>3</v>
      </c>
      <c r="C11" s="106"/>
      <c r="D11" s="106"/>
      <c r="E11" s="106"/>
      <c r="F11" s="106"/>
      <c r="G11" s="106"/>
      <c r="H11" s="106"/>
      <c r="I11" s="106"/>
      <c r="J11" s="106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2" t="s">
        <v>6</v>
      </c>
      <c r="I12" s="102"/>
      <c r="J12" s="102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87">
        <v>1005062</v>
      </c>
      <c r="E14" s="77">
        <v>1005096</v>
      </c>
      <c r="F14" s="21">
        <f>D14-E14</f>
        <v>-34</v>
      </c>
      <c r="G14" s="22">
        <f>F14/E14</f>
        <v>-3.3827614476627106E-5</v>
      </c>
      <c r="H14" s="79">
        <v>993955</v>
      </c>
      <c r="I14" s="21">
        <f t="shared" ref="I14:I19" si="0">+D14-H14</f>
        <v>11107</v>
      </c>
      <c r="J14" s="22">
        <f>+I14/H14</f>
        <v>1.1174550155691153E-2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87">
        <v>127828</v>
      </c>
      <c r="E15" s="77">
        <v>127931</v>
      </c>
      <c r="F15" s="21">
        <f t="shared" ref="F15:F19" si="1">D15-E15</f>
        <v>-103</v>
      </c>
      <c r="G15" s="22">
        <f t="shared" ref="G15:G20" si="2">F15/E15</f>
        <v>-8.0512151081442343E-4</v>
      </c>
      <c r="H15" s="79">
        <v>125896</v>
      </c>
      <c r="I15" s="21">
        <f t="shared" si="0"/>
        <v>1932</v>
      </c>
      <c r="J15" s="22">
        <f t="shared" ref="J15:J18" si="3">+I15/H15</f>
        <v>1.5345999872910973E-2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87">
        <v>3378</v>
      </c>
      <c r="E16" s="77">
        <v>3363</v>
      </c>
      <c r="F16" s="21">
        <f t="shared" si="1"/>
        <v>15</v>
      </c>
      <c r="G16" s="22">
        <f t="shared" si="2"/>
        <v>4.4603033006244425E-3</v>
      </c>
      <c r="H16" s="79">
        <v>3415</v>
      </c>
      <c r="I16" s="21">
        <f t="shared" si="0"/>
        <v>-37</v>
      </c>
      <c r="J16" s="22">
        <f t="shared" si="3"/>
        <v>-1.0834553440702782E-2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87">
        <v>6850</v>
      </c>
      <c r="E17" s="77">
        <v>6967</v>
      </c>
      <c r="F17" s="21">
        <f t="shared" si="1"/>
        <v>-117</v>
      </c>
      <c r="G17" s="22">
        <f t="shared" si="2"/>
        <v>-1.6793454858619206E-2</v>
      </c>
      <c r="H17" s="79">
        <v>6592</v>
      </c>
      <c r="I17" s="21">
        <f t="shared" si="0"/>
        <v>258</v>
      </c>
      <c r="J17" s="22">
        <f t="shared" si="3"/>
        <v>3.913834951456311E-2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87">
        <v>8</v>
      </c>
      <c r="E18" s="77">
        <v>8</v>
      </c>
      <c r="F18" s="21">
        <f t="shared" si="1"/>
        <v>0</v>
      </c>
      <c r="G18" s="22">
        <f t="shared" si="2"/>
        <v>0</v>
      </c>
      <c r="H18" s="7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88">
        <v>16</v>
      </c>
      <c r="E19" s="78">
        <v>16</v>
      </c>
      <c r="F19" s="24">
        <f t="shared" si="1"/>
        <v>0</v>
      </c>
      <c r="G19" s="25">
        <f t="shared" si="2"/>
        <v>0</v>
      </c>
      <c r="H19" s="8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1143142</v>
      </c>
      <c r="E20" s="27">
        <f>SUM(E14:E19)</f>
        <v>1143381</v>
      </c>
      <c r="F20" s="27">
        <f>SUM(F14:F19)</f>
        <v>-239</v>
      </c>
      <c r="G20" s="22">
        <f t="shared" si="2"/>
        <v>-2.0902918624675414E-4</v>
      </c>
      <c r="H20" s="27">
        <f>SUM(H14:H19)</f>
        <v>1129882</v>
      </c>
      <c r="I20" s="27">
        <f>SUM(I14:I19)</f>
        <v>13260</v>
      </c>
      <c r="J20" s="22">
        <f>+I20/H20</f>
        <v>1.1735738776261592E-2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08" t="s">
        <v>23</v>
      </c>
      <c r="C22" s="108"/>
      <c r="D22" s="108"/>
      <c r="E22" s="108"/>
      <c r="F22" s="108"/>
      <c r="G22" s="108"/>
      <c r="H22" s="108"/>
      <c r="I22" s="108"/>
      <c r="J22" s="108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2" t="s">
        <v>6</v>
      </c>
      <c r="I23" s="102"/>
      <c r="J23" s="102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69"/>
      <c r="E25" s="69"/>
      <c r="F25" s="21">
        <f>D25-E25</f>
        <v>0</v>
      </c>
      <c r="G25" s="22" t="e">
        <f>F25/E25</f>
        <v>#DIV/0!</v>
      </c>
      <c r="H25" s="75"/>
      <c r="I25" s="21">
        <f t="shared" ref="I25:I30" si="4">+D25-H25</f>
        <v>0</v>
      </c>
      <c r="J25" s="22" t="e">
        <f t="shared" ref="J25:J30" si="5">+I25/H25</f>
        <v>#DIV/0!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69"/>
      <c r="E26" s="69"/>
      <c r="F26" s="21">
        <f t="shared" ref="F26:F30" si="6">D26-E26</f>
        <v>0</v>
      </c>
      <c r="G26" s="22" t="e">
        <f t="shared" ref="G26:G31" si="7">F26/E26</f>
        <v>#DIV/0!</v>
      </c>
      <c r="H26" s="75"/>
      <c r="I26" s="21">
        <f t="shared" si="4"/>
        <v>0</v>
      </c>
      <c r="J26" s="22" t="e">
        <f t="shared" si="5"/>
        <v>#DIV/0!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69"/>
      <c r="E27" s="69"/>
      <c r="F27" s="21">
        <f t="shared" si="6"/>
        <v>0</v>
      </c>
      <c r="G27" s="22" t="e">
        <f t="shared" si="7"/>
        <v>#DIV/0!</v>
      </c>
      <c r="H27" s="75"/>
      <c r="I27" s="21">
        <f t="shared" si="4"/>
        <v>0</v>
      </c>
      <c r="J27" s="22" t="e">
        <f t="shared" si="5"/>
        <v>#DIV/0!</v>
      </c>
    </row>
    <row r="28" spans="1:11" ht="17.399999999999999" hidden="1" x14ac:dyDescent="0.3">
      <c r="A28" s="46">
        <v>15</v>
      </c>
      <c r="B28" s="19" t="s">
        <v>18</v>
      </c>
      <c r="C28" s="20"/>
      <c r="D28" s="69"/>
      <c r="E28" s="69"/>
      <c r="F28" s="21">
        <f t="shared" si="6"/>
        <v>0</v>
      </c>
      <c r="G28" s="22" t="e">
        <f t="shared" si="7"/>
        <v>#DIV/0!</v>
      </c>
      <c r="H28" s="75"/>
      <c r="I28" s="21">
        <f t="shared" si="4"/>
        <v>0</v>
      </c>
      <c r="J28" s="22" t="e">
        <f t="shared" si="5"/>
        <v>#DIV/0!</v>
      </c>
    </row>
    <row r="29" spans="1:11" ht="17.399999999999999" hidden="1" x14ac:dyDescent="0.3">
      <c r="A29" s="46">
        <v>16</v>
      </c>
      <c r="B29" s="19" t="s">
        <v>40</v>
      </c>
      <c r="C29" s="23"/>
      <c r="D29" s="69"/>
      <c r="E29" s="69"/>
      <c r="F29" s="21">
        <f t="shared" si="6"/>
        <v>0</v>
      </c>
      <c r="G29" s="22" t="e">
        <f t="shared" si="7"/>
        <v>#DIV/0!</v>
      </c>
      <c r="H29" s="75"/>
      <c r="I29" s="21">
        <f t="shared" si="4"/>
        <v>0</v>
      </c>
      <c r="J29" s="22" t="e">
        <f t="shared" si="5"/>
        <v>#DIV/0!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0"/>
      <c r="E30" s="70"/>
      <c r="F30" s="24">
        <f t="shared" si="6"/>
        <v>0</v>
      </c>
      <c r="G30" s="25" t="e">
        <f t="shared" si="7"/>
        <v>#DIV/0!</v>
      </c>
      <c r="H30" s="76"/>
      <c r="I30" s="24">
        <f t="shared" si="4"/>
        <v>0</v>
      </c>
      <c r="J30" s="25" t="e">
        <f t="shared" si="5"/>
        <v>#DIV/0!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0</v>
      </c>
      <c r="E31" s="21">
        <f>SUM(E25:E30)</f>
        <v>0</v>
      </c>
      <c r="F31" s="27">
        <f>SUM(F25:F30)</f>
        <v>0</v>
      </c>
      <c r="G31" s="22" t="e">
        <f t="shared" si="7"/>
        <v>#DIV/0!</v>
      </c>
      <c r="H31" s="27">
        <f>SUM(H25:H30)</f>
        <v>0</v>
      </c>
      <c r="I31" s="27">
        <f>SUM(I25:I30)</f>
        <v>0</v>
      </c>
      <c r="J31" s="22" t="e">
        <f>+I31/H31</f>
        <v>#DIV/0!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7" t="s">
        <v>22</v>
      </c>
      <c r="C33" s="108"/>
      <c r="D33" s="108"/>
      <c r="E33" s="108"/>
      <c r="F33" s="108"/>
      <c r="G33" s="108"/>
      <c r="H33" s="108"/>
      <c r="I33" s="108"/>
      <c r="J33" s="108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2" t="s">
        <v>6</v>
      </c>
      <c r="I34" s="102"/>
      <c r="J34" s="102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1">
        <v>1005062</v>
      </c>
      <c r="E36" s="81">
        <v>1005096</v>
      </c>
      <c r="F36" s="21">
        <f>D36-E36</f>
        <v>-34</v>
      </c>
      <c r="G36" s="22">
        <f>F36/E36</f>
        <v>-3.3827614476627106E-5</v>
      </c>
      <c r="H36" s="83">
        <v>993955</v>
      </c>
      <c r="I36" s="21">
        <f t="shared" ref="I36:I41" si="8">+D36-H36</f>
        <v>11107</v>
      </c>
      <c r="J36" s="22">
        <f t="shared" ref="J36:J41" si="9">+I36/H36</f>
        <v>1.1174550155691153E-2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1">
        <v>127828</v>
      </c>
      <c r="E37" s="81">
        <v>127931</v>
      </c>
      <c r="F37" s="21">
        <f t="shared" ref="F37:F41" si="10">D37-E37</f>
        <v>-103</v>
      </c>
      <c r="G37" s="22">
        <f t="shared" ref="G37:G42" si="11">F37/E37</f>
        <v>-8.0512151081442343E-4</v>
      </c>
      <c r="H37" s="83">
        <v>125896</v>
      </c>
      <c r="I37" s="21">
        <f t="shared" si="8"/>
        <v>1932</v>
      </c>
      <c r="J37" s="22">
        <f t="shared" si="9"/>
        <v>1.5345999872910973E-2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1">
        <v>3378</v>
      </c>
      <c r="E38" s="81">
        <v>3363</v>
      </c>
      <c r="F38" s="21">
        <f t="shared" si="10"/>
        <v>15</v>
      </c>
      <c r="G38" s="22">
        <f t="shared" si="11"/>
        <v>4.4603033006244425E-3</v>
      </c>
      <c r="H38" s="83">
        <v>3415</v>
      </c>
      <c r="I38" s="21">
        <f t="shared" si="8"/>
        <v>-37</v>
      </c>
      <c r="J38" s="22">
        <f t="shared" si="9"/>
        <v>-1.0834553440702782E-2</v>
      </c>
    </row>
    <row r="39" spans="1:11" ht="17.399999999999999" x14ac:dyDescent="0.3">
      <c r="A39" s="46">
        <v>15</v>
      </c>
      <c r="B39" s="19" t="s">
        <v>18</v>
      </c>
      <c r="C39" s="20"/>
      <c r="D39" s="81">
        <v>6850</v>
      </c>
      <c r="E39" s="81">
        <v>6967</v>
      </c>
      <c r="F39" s="21">
        <f t="shared" si="10"/>
        <v>-117</v>
      </c>
      <c r="G39" s="22">
        <f t="shared" si="11"/>
        <v>-1.6793454858619206E-2</v>
      </c>
      <c r="H39" s="83">
        <v>6592</v>
      </c>
      <c r="I39" s="21">
        <f t="shared" si="8"/>
        <v>258</v>
      </c>
      <c r="J39" s="22">
        <f t="shared" si="9"/>
        <v>3.913834951456311E-2</v>
      </c>
    </row>
    <row r="40" spans="1:11" ht="17.399999999999999" x14ac:dyDescent="0.3">
      <c r="A40" s="46">
        <v>16</v>
      </c>
      <c r="B40" s="19" t="s">
        <v>40</v>
      </c>
      <c r="C40" s="23"/>
      <c r="D40" s="81">
        <v>8</v>
      </c>
      <c r="E40" s="81">
        <v>8</v>
      </c>
      <c r="F40" s="21">
        <f t="shared" si="10"/>
        <v>0</v>
      </c>
      <c r="G40" s="22">
        <f t="shared" si="11"/>
        <v>0</v>
      </c>
      <c r="H40" s="83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2">
        <v>16</v>
      </c>
      <c r="E41" s="82">
        <v>16</v>
      </c>
      <c r="F41" s="47">
        <f t="shared" si="10"/>
        <v>0</v>
      </c>
      <c r="G41" s="48">
        <f t="shared" si="11"/>
        <v>0</v>
      </c>
      <c r="H41" s="84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1143142</v>
      </c>
      <c r="E42" s="21">
        <f>SUM(E36:E41)</f>
        <v>1143381</v>
      </c>
      <c r="F42" s="27">
        <f>SUM(F36:F41)</f>
        <v>-239</v>
      </c>
      <c r="G42" s="22">
        <f t="shared" si="11"/>
        <v>-2.0902918624675414E-4</v>
      </c>
      <c r="H42" s="27">
        <f>SUM(H36:H41)</f>
        <v>1129882</v>
      </c>
      <c r="I42" s="27">
        <f>SUM(I36:I41)</f>
        <v>13260</v>
      </c>
      <c r="J42" s="22">
        <f>+I42/H42</f>
        <v>1.1735738776261592E-2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7" t="s">
        <v>21</v>
      </c>
      <c r="C44" s="108"/>
      <c r="D44" s="108"/>
      <c r="E44" s="108"/>
      <c r="F44" s="108"/>
      <c r="G44" s="108"/>
      <c r="H44" s="108"/>
      <c r="I44" s="108"/>
      <c r="J44" s="108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2" t="s">
        <v>6</v>
      </c>
      <c r="I45" s="102"/>
      <c r="J45" s="102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5">
        <v>999004</v>
      </c>
      <c r="E47" s="85">
        <v>994878</v>
      </c>
      <c r="F47" s="21">
        <f>D47-E47</f>
        <v>4126</v>
      </c>
      <c r="G47" s="22">
        <f>F47/E47</f>
        <v>4.1472421744173657E-3</v>
      </c>
      <c r="H47" s="87">
        <v>986104</v>
      </c>
      <c r="I47" s="21">
        <f t="shared" ref="I47:I52" si="12">+D47-H47</f>
        <v>12900</v>
      </c>
      <c r="J47" s="22">
        <f t="shared" ref="J47:J52" si="13">+I47/H47</f>
        <v>1.3081784477093693E-2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5">
        <v>126990</v>
      </c>
      <c r="E48" s="85">
        <v>127247</v>
      </c>
      <c r="F48" s="21">
        <f t="shared" ref="F48:F52" si="14">D48-E48</f>
        <v>-257</v>
      </c>
      <c r="G48" s="22">
        <f t="shared" ref="G48:G53" si="15">F48/E48</f>
        <v>-2.0196939809975873E-3</v>
      </c>
      <c r="H48" s="87">
        <v>125236</v>
      </c>
      <c r="I48" s="21">
        <f t="shared" si="12"/>
        <v>1754</v>
      </c>
      <c r="J48" s="22">
        <f t="shared" si="13"/>
        <v>1.400555750742598E-2</v>
      </c>
    </row>
    <row r="49" spans="1:10" ht="17.399999999999999" x14ac:dyDescent="0.3">
      <c r="A49" s="46">
        <v>25</v>
      </c>
      <c r="B49" s="19" t="s">
        <v>39</v>
      </c>
      <c r="C49" s="20"/>
      <c r="D49" s="85">
        <v>3395</v>
      </c>
      <c r="E49" s="85">
        <v>3378</v>
      </c>
      <c r="F49" s="21">
        <f t="shared" si="14"/>
        <v>17</v>
      </c>
      <c r="G49" s="22">
        <f t="shared" si="15"/>
        <v>5.0325636471284787E-3</v>
      </c>
      <c r="H49" s="87">
        <v>3425</v>
      </c>
      <c r="I49" s="21">
        <f t="shared" si="12"/>
        <v>-30</v>
      </c>
      <c r="J49" s="22">
        <f t="shared" si="13"/>
        <v>-8.7591240875912416E-3</v>
      </c>
    </row>
    <row r="50" spans="1:10" ht="17.399999999999999" x14ac:dyDescent="0.3">
      <c r="A50" s="46">
        <v>26</v>
      </c>
      <c r="B50" s="19" t="s">
        <v>18</v>
      </c>
      <c r="C50" s="20"/>
      <c r="D50" s="85">
        <v>6736</v>
      </c>
      <c r="E50" s="85">
        <v>6193</v>
      </c>
      <c r="F50" s="21">
        <f t="shared" si="14"/>
        <v>543</v>
      </c>
      <c r="G50" s="22">
        <f t="shared" si="15"/>
        <v>8.7679638301307927E-2</v>
      </c>
      <c r="H50" s="87">
        <v>6485</v>
      </c>
      <c r="I50" s="21">
        <f t="shared" si="12"/>
        <v>251</v>
      </c>
      <c r="J50" s="22">
        <f t="shared" si="13"/>
        <v>3.8704703161141094E-2</v>
      </c>
    </row>
    <row r="51" spans="1:10" ht="17.399999999999999" x14ac:dyDescent="0.3">
      <c r="A51" s="46">
        <v>27</v>
      </c>
      <c r="B51" s="19" t="s">
        <v>40</v>
      </c>
      <c r="C51" s="23"/>
      <c r="D51" s="85">
        <v>8</v>
      </c>
      <c r="E51" s="85">
        <v>8</v>
      </c>
      <c r="F51" s="21">
        <f t="shared" si="14"/>
        <v>0</v>
      </c>
      <c r="G51" s="22">
        <f t="shared" si="15"/>
        <v>0</v>
      </c>
      <c r="H51" s="87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86">
        <v>16</v>
      </c>
      <c r="E52" s="86">
        <v>16</v>
      </c>
      <c r="F52" s="47">
        <f t="shared" si="14"/>
        <v>0</v>
      </c>
      <c r="G52" s="48">
        <f t="shared" si="15"/>
        <v>0</v>
      </c>
      <c r="H52" s="88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1136149</v>
      </c>
      <c r="E53" s="21">
        <f t="shared" ref="E53:F53" si="16">SUM(E47:E52)</f>
        <v>1131720</v>
      </c>
      <c r="F53" s="27">
        <f t="shared" si="16"/>
        <v>4429</v>
      </c>
      <c r="G53" s="22">
        <f t="shared" si="15"/>
        <v>3.9135121761566466E-3</v>
      </c>
      <c r="H53" s="27">
        <f>SUM(H47:H52)</f>
        <v>1121274</v>
      </c>
      <c r="I53" s="27">
        <f>SUM(I47:I52)</f>
        <v>14875</v>
      </c>
      <c r="J53" s="22">
        <f>+I53/H53</f>
        <v>1.3266159743292006E-2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" zoomScale="70" zoomScaleNormal="70" zoomScaleSheetLayoutView="70" workbookViewId="0">
      <selection activeCell="B2" sqref="B2:J2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49"/>
    </row>
    <row r="3" spans="1:11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49"/>
    </row>
    <row r="4" spans="1:11" ht="21" x14ac:dyDescent="0.4">
      <c r="B4" s="104" t="str">
        <f>'Elect. Customer Counts Pg 10a '!B4:J4</f>
        <v>1/31/2018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0" t="s">
        <v>36</v>
      </c>
      <c r="C6" s="110"/>
      <c r="D6" s="110"/>
      <c r="E6" s="110"/>
      <c r="F6" s="110"/>
      <c r="G6" s="110"/>
      <c r="H6" s="110"/>
      <c r="I6" s="110"/>
      <c r="J6" s="110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1" t="s">
        <v>3</v>
      </c>
      <c r="C11" s="111"/>
      <c r="D11" s="111"/>
      <c r="E11" s="111"/>
      <c r="F11" s="111"/>
      <c r="G11" s="111"/>
      <c r="H11" s="111"/>
      <c r="I11" s="111"/>
      <c r="J11" s="111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09" t="s">
        <v>6</v>
      </c>
      <c r="I12" s="109"/>
      <c r="J12" s="109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90">
        <v>768045</v>
      </c>
      <c r="E14" s="89">
        <v>767394</v>
      </c>
      <c r="F14" s="33">
        <f t="shared" ref="F14:F20" si="0">D14-E14</f>
        <v>651</v>
      </c>
      <c r="G14" s="35">
        <f t="shared" ref="G14:G20" si="1">F14/E14</f>
        <v>8.4832563194395575E-4</v>
      </c>
      <c r="H14" s="92">
        <v>757239</v>
      </c>
      <c r="I14" s="33">
        <f t="shared" ref="I14:I19" si="2">+D14-H14</f>
        <v>10806</v>
      </c>
      <c r="J14" s="57">
        <f t="shared" ref="J14:J20" si="3">+I14/H14</f>
        <v>1.4270263417494345E-2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90">
        <v>55699</v>
      </c>
      <c r="E15" s="89">
        <v>56103</v>
      </c>
      <c r="F15" s="33">
        <f t="shared" si="0"/>
        <v>-404</v>
      </c>
      <c r="G15" s="35">
        <f t="shared" si="1"/>
        <v>-7.2010409425520916E-3</v>
      </c>
      <c r="H15" s="92">
        <v>55421</v>
      </c>
      <c r="I15" s="33">
        <f t="shared" si="2"/>
        <v>278</v>
      </c>
      <c r="J15" s="57">
        <f t="shared" si="3"/>
        <v>5.0161491131520547E-3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90">
        <v>386</v>
      </c>
      <c r="E16" s="89">
        <v>255</v>
      </c>
      <c r="F16" s="33">
        <f t="shared" si="0"/>
        <v>131</v>
      </c>
      <c r="G16" s="35">
        <f t="shared" si="1"/>
        <v>0.51372549019607838</v>
      </c>
      <c r="H16" s="92">
        <v>391</v>
      </c>
      <c r="I16" s="33">
        <f t="shared" si="2"/>
        <v>-5</v>
      </c>
      <c r="J16" s="57">
        <f t="shared" si="3"/>
        <v>-1.278772378516624E-2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90">
        <v>2321</v>
      </c>
      <c r="E17" s="89">
        <v>2333</v>
      </c>
      <c r="F17" s="33">
        <f t="shared" si="0"/>
        <v>-12</v>
      </c>
      <c r="G17" s="35">
        <f t="shared" si="1"/>
        <v>-5.1435919417059583E-3</v>
      </c>
      <c r="H17" s="92">
        <v>2358</v>
      </c>
      <c r="I17" s="33">
        <f t="shared" si="2"/>
        <v>-37</v>
      </c>
      <c r="J17" s="57">
        <f t="shared" si="3"/>
        <v>-1.5691263782866838E-2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90">
        <v>10</v>
      </c>
      <c r="E18" s="89">
        <v>11</v>
      </c>
      <c r="F18" s="33">
        <f t="shared" si="0"/>
        <v>-1</v>
      </c>
      <c r="G18" s="35">
        <f t="shared" si="1"/>
        <v>-9.0909090909090912E-2</v>
      </c>
      <c r="H18" s="92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229</v>
      </c>
      <c r="E19" s="91">
        <v>234</v>
      </c>
      <c r="F19" s="58">
        <f t="shared" si="0"/>
        <v>-5</v>
      </c>
      <c r="G19" s="59">
        <f t="shared" si="1"/>
        <v>-2.1367521367521368E-2</v>
      </c>
      <c r="H19" s="93">
        <v>228</v>
      </c>
      <c r="I19" s="58">
        <f t="shared" si="2"/>
        <v>1</v>
      </c>
      <c r="J19" s="60">
        <f t="shared" si="3"/>
        <v>4.3859649122807015E-3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826690</v>
      </c>
      <c r="E20" s="27">
        <f>SUM(E14:E19)</f>
        <v>826330</v>
      </c>
      <c r="F20" s="34">
        <f t="shared" si="0"/>
        <v>360</v>
      </c>
      <c r="G20" s="35">
        <f t="shared" si="1"/>
        <v>4.3566129754456451E-4</v>
      </c>
      <c r="H20" s="27">
        <f>SUM(H14:H19)</f>
        <v>815648</v>
      </c>
      <c r="I20" s="34">
        <f>SUM(I14:I19)</f>
        <v>11042</v>
      </c>
      <c r="J20" s="57">
        <f t="shared" si="3"/>
        <v>1.3537702538349877E-2</v>
      </c>
      <c r="K20" s="57"/>
    </row>
    <row r="21" spans="1:11" ht="17.399999999999999" hidden="1" x14ac:dyDescent="0.3">
      <c r="A21" s="46">
        <v>8</v>
      </c>
      <c r="B21" s="113" t="s">
        <v>23</v>
      </c>
      <c r="C21" s="113"/>
      <c r="D21" s="113"/>
      <c r="E21" s="113"/>
      <c r="F21" s="113"/>
      <c r="G21" s="113"/>
      <c r="H21" s="113"/>
      <c r="I21" s="113"/>
      <c r="J21" s="113"/>
      <c r="K21" s="62"/>
    </row>
    <row r="22" spans="1:11" ht="17.399999999999999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09" t="s">
        <v>6</v>
      </c>
      <c r="I22" s="109"/>
      <c r="J22" s="109"/>
      <c r="K22" s="62"/>
    </row>
    <row r="23" spans="1:11" ht="17.399999999999999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hidden="1" x14ac:dyDescent="0.3">
      <c r="A24" s="46">
        <v>11</v>
      </c>
      <c r="B24" s="31" t="s">
        <v>13</v>
      </c>
      <c r="C24" s="63"/>
      <c r="D24" s="71"/>
      <c r="E24" s="71"/>
      <c r="F24" s="33">
        <f t="shared" ref="F24:F30" si="4">D24-E24</f>
        <v>0</v>
      </c>
      <c r="G24" s="35" t="e">
        <f t="shared" ref="G24:G30" si="5">F24/E24</f>
        <v>#DIV/0!</v>
      </c>
      <c r="H24" s="73"/>
      <c r="I24" s="33">
        <f t="shared" ref="I24:I29" si="6">+D24-H24</f>
        <v>0</v>
      </c>
      <c r="J24" s="57" t="e">
        <f t="shared" ref="J24:J30" si="7">+I24/H24</f>
        <v>#DIV/0!</v>
      </c>
      <c r="K24" s="62"/>
    </row>
    <row r="25" spans="1:11" ht="17.399999999999999" hidden="1" x14ac:dyDescent="0.3">
      <c r="A25" s="46">
        <v>12</v>
      </c>
      <c r="B25" s="31" t="s">
        <v>14</v>
      </c>
      <c r="C25" s="63"/>
      <c r="D25" s="71"/>
      <c r="E25" s="71"/>
      <c r="F25" s="33">
        <f t="shared" si="4"/>
        <v>0</v>
      </c>
      <c r="G25" s="35" t="e">
        <f t="shared" si="5"/>
        <v>#DIV/0!</v>
      </c>
      <c r="H25" s="73"/>
      <c r="I25" s="33">
        <f t="shared" si="6"/>
        <v>0</v>
      </c>
      <c r="J25" s="57" t="e">
        <f t="shared" si="7"/>
        <v>#DIV/0!</v>
      </c>
      <c r="K25" s="62"/>
    </row>
    <row r="26" spans="1:11" ht="17.399999999999999" hidden="1" x14ac:dyDescent="0.3">
      <c r="A26" s="46">
        <v>13</v>
      </c>
      <c r="B26" s="31" t="s">
        <v>15</v>
      </c>
      <c r="C26" s="63"/>
      <c r="D26" s="71"/>
      <c r="E26" s="71"/>
      <c r="F26" s="33">
        <f t="shared" si="4"/>
        <v>0</v>
      </c>
      <c r="G26" s="35" t="e">
        <f t="shared" si="5"/>
        <v>#DIV/0!</v>
      </c>
      <c r="H26" s="73"/>
      <c r="I26" s="33">
        <f t="shared" si="6"/>
        <v>0</v>
      </c>
      <c r="J26" s="57" t="e">
        <f t="shared" si="7"/>
        <v>#DIV/0!</v>
      </c>
      <c r="K26" s="62"/>
    </row>
    <row r="27" spans="1:11" ht="17.399999999999999" hidden="1" x14ac:dyDescent="0.3">
      <c r="A27" s="46">
        <v>14</v>
      </c>
      <c r="B27" s="31" t="s">
        <v>16</v>
      </c>
      <c r="C27" s="63"/>
      <c r="D27" s="71"/>
      <c r="E27" s="71"/>
      <c r="F27" s="33">
        <f t="shared" si="4"/>
        <v>0</v>
      </c>
      <c r="G27" s="35" t="e">
        <f t="shared" si="5"/>
        <v>#DIV/0!</v>
      </c>
      <c r="H27" s="73"/>
      <c r="I27" s="33">
        <f t="shared" si="6"/>
        <v>0</v>
      </c>
      <c r="J27" s="57" t="e">
        <f t="shared" si="7"/>
        <v>#DIV/0!</v>
      </c>
      <c r="K27" s="62"/>
    </row>
    <row r="28" spans="1:11" ht="17.399999999999999" hidden="1" x14ac:dyDescent="0.3">
      <c r="A28" s="46">
        <v>15</v>
      </c>
      <c r="B28" s="31" t="s">
        <v>17</v>
      </c>
      <c r="C28" s="63"/>
      <c r="D28" s="71"/>
      <c r="E28" s="71"/>
      <c r="F28" s="33">
        <f t="shared" si="4"/>
        <v>0</v>
      </c>
      <c r="G28" s="35" t="e">
        <f t="shared" si="5"/>
        <v>#DIV/0!</v>
      </c>
      <c r="H28" s="73"/>
      <c r="I28" s="33">
        <f t="shared" si="6"/>
        <v>0</v>
      </c>
      <c r="J28" s="57" t="e">
        <f t="shared" si="7"/>
        <v>#DIV/0!</v>
      </c>
      <c r="K28" s="62"/>
    </row>
    <row r="29" spans="1:11" ht="17.399999999999999" hidden="1" x14ac:dyDescent="0.3">
      <c r="A29" s="46">
        <v>16</v>
      </c>
      <c r="B29" s="31" t="s">
        <v>37</v>
      </c>
      <c r="C29" s="63"/>
      <c r="D29" s="72"/>
      <c r="E29" s="72"/>
      <c r="F29" s="58">
        <f t="shared" si="4"/>
        <v>0</v>
      </c>
      <c r="G29" s="59" t="e">
        <f t="shared" si="5"/>
        <v>#DIV/0!</v>
      </c>
      <c r="H29" s="74"/>
      <c r="I29" s="58">
        <f t="shared" si="6"/>
        <v>0</v>
      </c>
      <c r="J29" s="60" t="e">
        <f t="shared" si="7"/>
        <v>#DIV/0!</v>
      </c>
      <c r="K29" s="62"/>
    </row>
    <row r="30" spans="1:11" ht="17.399999999999999" hidden="1" x14ac:dyDescent="0.3">
      <c r="A30" s="46">
        <v>17</v>
      </c>
      <c r="B30" s="31" t="s">
        <v>20</v>
      </c>
      <c r="C30" s="63"/>
      <c r="D30" s="34">
        <f>SUM(D24:D29)</f>
        <v>0</v>
      </c>
      <c r="E30" s="27">
        <f>SUM(E24:E29)</f>
        <v>0</v>
      </c>
      <c r="F30" s="34">
        <f t="shared" si="4"/>
        <v>0</v>
      </c>
      <c r="G30" s="35" t="e">
        <f t="shared" si="5"/>
        <v>#DIV/0!</v>
      </c>
      <c r="H30" s="27">
        <f>SUM(H24:H29)</f>
        <v>0</v>
      </c>
      <c r="I30" s="34">
        <f>SUM(I24:I29)</f>
        <v>0</v>
      </c>
      <c r="J30" s="57" t="e">
        <f t="shared" si="7"/>
        <v>#DIV/0!</v>
      </c>
      <c r="K30" s="62"/>
    </row>
    <row r="31" spans="1:11" ht="17.399999999999999" x14ac:dyDescent="0.3">
      <c r="A31" s="46">
        <v>8</v>
      </c>
      <c r="B31" s="112" t="s">
        <v>22</v>
      </c>
      <c r="C31" s="112"/>
      <c r="D31" s="112"/>
      <c r="E31" s="112"/>
      <c r="F31" s="112"/>
      <c r="G31" s="112"/>
      <c r="H31" s="112"/>
      <c r="I31" s="112"/>
      <c r="J31" s="112"/>
      <c r="K31" s="62"/>
    </row>
    <row r="32" spans="1:11" ht="17.399999999999999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09" t="s">
        <v>6</v>
      </c>
      <c r="I32" s="109"/>
      <c r="J32" s="109"/>
      <c r="K32" s="62"/>
    </row>
    <row r="33" spans="1:11" ht="17.399999999999999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11</v>
      </c>
      <c r="B34" s="31" t="s">
        <v>13</v>
      </c>
      <c r="C34" s="63"/>
      <c r="D34" s="94">
        <v>768045</v>
      </c>
      <c r="E34" s="94">
        <v>767394</v>
      </c>
      <c r="F34" s="33">
        <f t="shared" ref="F34:F40" si="8">D34-E34</f>
        <v>651</v>
      </c>
      <c r="G34" s="35">
        <f t="shared" ref="G34:G40" si="9">F34/E34</f>
        <v>8.4832563194395575E-4</v>
      </c>
      <c r="H34" s="96">
        <v>757239</v>
      </c>
      <c r="I34" s="33">
        <f t="shared" ref="I34:I39" si="10">+D34-H34</f>
        <v>10806</v>
      </c>
      <c r="J34" s="57">
        <f t="shared" ref="J34:J40" si="11">+I34/H34</f>
        <v>1.4270263417494345E-2</v>
      </c>
      <c r="K34" s="62"/>
    </row>
    <row r="35" spans="1:11" ht="17.399999999999999" x14ac:dyDescent="0.3">
      <c r="A35" s="46">
        <v>12</v>
      </c>
      <c r="B35" s="31" t="s">
        <v>14</v>
      </c>
      <c r="C35" s="63"/>
      <c r="D35" s="94">
        <v>55699</v>
      </c>
      <c r="E35" s="94">
        <v>56103</v>
      </c>
      <c r="F35" s="33">
        <f t="shared" si="8"/>
        <v>-404</v>
      </c>
      <c r="G35" s="35">
        <f t="shared" si="9"/>
        <v>-7.2010409425520916E-3</v>
      </c>
      <c r="H35" s="96">
        <v>55421</v>
      </c>
      <c r="I35" s="33">
        <f t="shared" si="10"/>
        <v>278</v>
      </c>
      <c r="J35" s="57">
        <f t="shared" si="11"/>
        <v>5.0161491131520547E-3</v>
      </c>
      <c r="K35" s="62"/>
    </row>
    <row r="36" spans="1:11" ht="17.399999999999999" x14ac:dyDescent="0.3">
      <c r="A36" s="46">
        <v>13</v>
      </c>
      <c r="B36" s="31" t="s">
        <v>15</v>
      </c>
      <c r="C36" s="63"/>
      <c r="D36" s="94">
        <v>386</v>
      </c>
      <c r="E36" s="94">
        <v>255</v>
      </c>
      <c r="F36" s="33">
        <f t="shared" si="8"/>
        <v>131</v>
      </c>
      <c r="G36" s="35">
        <f t="shared" si="9"/>
        <v>0.51372549019607838</v>
      </c>
      <c r="H36" s="96">
        <v>391</v>
      </c>
      <c r="I36" s="33">
        <f t="shared" si="10"/>
        <v>-5</v>
      </c>
      <c r="J36" s="57">
        <f t="shared" si="11"/>
        <v>-1.278772378516624E-2</v>
      </c>
      <c r="K36" s="62"/>
    </row>
    <row r="37" spans="1:11" ht="17.399999999999999" x14ac:dyDescent="0.3">
      <c r="A37" s="46">
        <v>14</v>
      </c>
      <c r="B37" s="31" t="s">
        <v>16</v>
      </c>
      <c r="C37" s="63"/>
      <c r="D37" s="94">
        <v>2321</v>
      </c>
      <c r="E37" s="94">
        <v>2333</v>
      </c>
      <c r="F37" s="33">
        <f t="shared" si="8"/>
        <v>-12</v>
      </c>
      <c r="G37" s="35">
        <f t="shared" si="9"/>
        <v>-5.1435919417059583E-3</v>
      </c>
      <c r="H37" s="96">
        <v>2358</v>
      </c>
      <c r="I37" s="33">
        <f t="shared" si="10"/>
        <v>-37</v>
      </c>
      <c r="J37" s="57">
        <f t="shared" si="11"/>
        <v>-1.5691263782866838E-2</v>
      </c>
      <c r="K37" s="62"/>
    </row>
    <row r="38" spans="1:11" ht="17.399999999999999" x14ac:dyDescent="0.3">
      <c r="A38" s="46">
        <v>15</v>
      </c>
      <c r="B38" s="31" t="s">
        <v>17</v>
      </c>
      <c r="C38" s="63"/>
      <c r="D38" s="94">
        <v>10</v>
      </c>
      <c r="E38" s="94">
        <v>11</v>
      </c>
      <c r="F38" s="33">
        <f t="shared" si="8"/>
        <v>-1</v>
      </c>
      <c r="G38" s="35">
        <f t="shared" si="9"/>
        <v>-9.0909090909090912E-2</v>
      </c>
      <c r="H38" s="96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16</v>
      </c>
      <c r="B39" s="31" t="s">
        <v>37</v>
      </c>
      <c r="C39" s="63"/>
      <c r="D39" s="95">
        <v>229</v>
      </c>
      <c r="E39" s="95">
        <v>234</v>
      </c>
      <c r="F39" s="58">
        <f t="shared" si="8"/>
        <v>-5</v>
      </c>
      <c r="G39" s="59">
        <f t="shared" si="9"/>
        <v>-2.1367521367521368E-2</v>
      </c>
      <c r="H39" s="97">
        <v>228</v>
      </c>
      <c r="I39" s="58">
        <f t="shared" si="10"/>
        <v>1</v>
      </c>
      <c r="J39" s="60">
        <f t="shared" si="11"/>
        <v>4.3859649122807015E-3</v>
      </c>
      <c r="K39" s="62"/>
    </row>
    <row r="40" spans="1:11" ht="17.399999999999999" x14ac:dyDescent="0.3">
      <c r="A40" s="46">
        <v>17</v>
      </c>
      <c r="B40" s="31" t="s">
        <v>20</v>
      </c>
      <c r="C40" s="63"/>
      <c r="D40" s="34">
        <f>SUM(D34:D39)</f>
        <v>826690</v>
      </c>
      <c r="E40" s="27">
        <f>SUM(E34:E39)</f>
        <v>826330</v>
      </c>
      <c r="F40" s="34">
        <f t="shared" si="8"/>
        <v>360</v>
      </c>
      <c r="G40" s="35">
        <f t="shared" si="9"/>
        <v>4.3566129754456451E-4</v>
      </c>
      <c r="H40" s="27">
        <f>SUM(H34:H39)</f>
        <v>815648</v>
      </c>
      <c r="I40" s="34">
        <f>SUM(I34:I39)</f>
        <v>11042</v>
      </c>
      <c r="J40" s="57">
        <f t="shared" si="11"/>
        <v>1.3537702538349877E-2</v>
      </c>
      <c r="K40" s="62"/>
    </row>
    <row r="41" spans="1:11" ht="17.399999999999999" x14ac:dyDescent="0.3">
      <c r="A41" s="46">
        <v>18</v>
      </c>
      <c r="B41" s="112" t="s">
        <v>21</v>
      </c>
      <c r="C41" s="112"/>
      <c r="D41" s="112"/>
      <c r="E41" s="112"/>
      <c r="F41" s="112"/>
      <c r="G41" s="112"/>
      <c r="H41" s="112"/>
      <c r="I41" s="112"/>
      <c r="J41" s="112"/>
      <c r="K41" s="30"/>
    </row>
    <row r="42" spans="1:11" s="14" customFormat="1" ht="17.399999999999999" x14ac:dyDescent="0.3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09" t="s">
        <v>6</v>
      </c>
      <c r="J42" s="109"/>
      <c r="K42" s="55"/>
    </row>
    <row r="43" spans="1:11" s="14" customFormat="1" ht="17.399999999999999" x14ac:dyDescent="0.3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21</v>
      </c>
      <c r="B44" s="31" t="s">
        <v>13</v>
      </c>
      <c r="C44" s="31"/>
      <c r="D44" s="98">
        <v>761910</v>
      </c>
      <c r="E44" s="98">
        <v>759304</v>
      </c>
      <c r="F44" s="33">
        <f t="shared" ref="F44:F50" si="12">D44-E44</f>
        <v>2606</v>
      </c>
      <c r="G44" s="35">
        <f t="shared" ref="G44:G50" si="13">F44/E44</f>
        <v>3.4320904407193955E-3</v>
      </c>
      <c r="H44" s="100">
        <v>750682</v>
      </c>
      <c r="I44" s="33">
        <f t="shared" ref="I44:I49" si="14">+D44-H44</f>
        <v>11228</v>
      </c>
      <c r="J44" s="57">
        <f t="shared" ref="J44:J50" si="15">+I44/H44</f>
        <v>1.4957065708249298E-2</v>
      </c>
      <c r="K44" s="57"/>
    </row>
    <row r="45" spans="1:11" ht="17.399999999999999" x14ac:dyDescent="0.3">
      <c r="A45" s="46">
        <v>22</v>
      </c>
      <c r="B45" s="31" t="s">
        <v>14</v>
      </c>
      <c r="C45" s="31"/>
      <c r="D45" s="98">
        <v>55395</v>
      </c>
      <c r="E45" s="98">
        <v>55636</v>
      </c>
      <c r="F45" s="33">
        <f t="shared" si="12"/>
        <v>-241</v>
      </c>
      <c r="G45" s="35">
        <f t="shared" si="13"/>
        <v>-4.3317276583507078E-3</v>
      </c>
      <c r="H45" s="100">
        <v>55035</v>
      </c>
      <c r="I45" s="33">
        <f t="shared" si="14"/>
        <v>360</v>
      </c>
      <c r="J45" s="57">
        <f t="shared" si="15"/>
        <v>6.5412919051512676E-3</v>
      </c>
      <c r="K45" s="57"/>
    </row>
    <row r="46" spans="1:11" ht="17.399999999999999" x14ac:dyDescent="0.3">
      <c r="A46" s="46">
        <v>23</v>
      </c>
      <c r="B46" s="31" t="s">
        <v>15</v>
      </c>
      <c r="C46" s="31"/>
      <c r="D46" s="98">
        <v>388</v>
      </c>
      <c r="E46" s="98">
        <v>268</v>
      </c>
      <c r="F46" s="33">
        <f t="shared" si="12"/>
        <v>120</v>
      </c>
      <c r="G46" s="35">
        <f t="shared" si="13"/>
        <v>0.44776119402985076</v>
      </c>
      <c r="H46" s="100">
        <v>397</v>
      </c>
      <c r="I46" s="33">
        <f t="shared" si="14"/>
        <v>-9</v>
      </c>
      <c r="J46" s="57">
        <f t="shared" si="15"/>
        <v>-2.2670025188916875E-2</v>
      </c>
      <c r="K46" s="57"/>
    </row>
    <row r="47" spans="1:11" ht="17.399999999999999" x14ac:dyDescent="0.3">
      <c r="A47" s="46">
        <v>24</v>
      </c>
      <c r="B47" s="31" t="s">
        <v>16</v>
      </c>
      <c r="C47" s="31"/>
      <c r="D47" s="98">
        <v>2327</v>
      </c>
      <c r="E47" s="98">
        <v>2339</v>
      </c>
      <c r="F47" s="33">
        <f t="shared" si="12"/>
        <v>-12</v>
      </c>
      <c r="G47" s="35">
        <f t="shared" si="13"/>
        <v>-5.1303976058144508E-3</v>
      </c>
      <c r="H47" s="100">
        <v>2368</v>
      </c>
      <c r="I47" s="33">
        <f t="shared" si="14"/>
        <v>-41</v>
      </c>
      <c r="J47" s="57">
        <f t="shared" si="15"/>
        <v>-1.7314189189189189E-2</v>
      </c>
      <c r="K47" s="57"/>
    </row>
    <row r="48" spans="1:11" ht="17.399999999999999" x14ac:dyDescent="0.3">
      <c r="A48" s="46">
        <v>25</v>
      </c>
      <c r="B48" s="31" t="s">
        <v>17</v>
      </c>
      <c r="C48" s="31"/>
      <c r="D48" s="98">
        <v>10</v>
      </c>
      <c r="E48" s="98">
        <v>16</v>
      </c>
      <c r="F48" s="33">
        <f t="shared" si="12"/>
        <v>-6</v>
      </c>
      <c r="G48" s="35">
        <f t="shared" si="13"/>
        <v>-0.375</v>
      </c>
      <c r="H48" s="100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26</v>
      </c>
      <c r="B49" s="31" t="s">
        <v>37</v>
      </c>
      <c r="C49" s="31"/>
      <c r="D49" s="99">
        <v>226</v>
      </c>
      <c r="E49" s="99">
        <v>216</v>
      </c>
      <c r="F49" s="58">
        <f t="shared" si="12"/>
        <v>10</v>
      </c>
      <c r="G49" s="59">
        <f t="shared" si="13"/>
        <v>4.6296296296296294E-2</v>
      </c>
      <c r="H49" s="101">
        <v>227</v>
      </c>
      <c r="I49" s="58">
        <f t="shared" si="14"/>
        <v>-1</v>
      </c>
      <c r="J49" s="60">
        <f t="shared" si="15"/>
        <v>-4.4052863436123352E-3</v>
      </c>
      <c r="K49" s="61"/>
    </row>
    <row r="50" spans="1:11" ht="17.399999999999999" x14ac:dyDescent="0.3">
      <c r="A50" s="46">
        <v>27</v>
      </c>
      <c r="B50" s="31" t="s">
        <v>20</v>
      </c>
      <c r="C50" s="31"/>
      <c r="D50" s="34">
        <f>SUM(D44:D49)</f>
        <v>820256</v>
      </c>
      <c r="E50" s="27">
        <f>SUM(E44:E49)</f>
        <v>817779</v>
      </c>
      <c r="F50" s="34">
        <f t="shared" si="12"/>
        <v>2477</v>
      </c>
      <c r="G50" s="35">
        <f t="shared" si="13"/>
        <v>3.0289356904493756E-3</v>
      </c>
      <c r="H50" s="27">
        <f>SUM(H44:H49)</f>
        <v>808720</v>
      </c>
      <c r="I50" s="34">
        <f>SUM(I44:I49)</f>
        <v>11536</v>
      </c>
      <c r="J50" s="57">
        <f t="shared" si="15"/>
        <v>1.4264516767237116E-2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6E2777F5EB8345AB249850A8CCCC91" ma:contentTypeVersion="76" ma:contentTypeDescription="" ma:contentTypeScope="" ma:versionID="8d0e43fcbf2017016aff9af0b1e84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D6CD34-A1C6-417F-9B7E-A0D54C59BFB4}"/>
</file>

<file path=customXml/itemProps2.xml><?xml version="1.0" encoding="utf-8"?>
<ds:datastoreItem xmlns:ds="http://schemas.openxmlformats.org/officeDocument/2006/customXml" ds:itemID="{24EB24EA-8F50-43D2-8BCA-636CF64C8051}"/>
</file>

<file path=customXml/itemProps3.xml><?xml version="1.0" encoding="utf-8"?>
<ds:datastoreItem xmlns:ds="http://schemas.openxmlformats.org/officeDocument/2006/customXml" ds:itemID="{1F6667B1-23A5-4002-9A78-CC9ABB5DC2B1}"/>
</file>

<file path=customXml/itemProps4.xml><?xml version="1.0" encoding="utf-8"?>
<ds:datastoreItem xmlns:ds="http://schemas.openxmlformats.org/officeDocument/2006/customXml" ds:itemID="{DF92C9AF-C4B4-4E6A-9517-FA3F60A88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2017-10-02T21:55:08Z</cp:lastPrinted>
  <dcterms:created xsi:type="dcterms:W3CDTF">2014-01-09T00:48:14Z</dcterms:created>
  <dcterms:modified xsi:type="dcterms:W3CDTF">2018-05-01T14:27:47Z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0x0101006E56B4D1795A2E4DB2F0B01679ED314A009A6E2777F5EB8345AB249850A8CCCC91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