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2465"/>
  </bookViews>
  <sheets>
    <sheet name="WA Depr Termination Date" sheetId="4" r:id="rId1"/>
    <sheet name="WA Depreciation" sheetId="5" r:id="rId2"/>
    <sheet name="WA Depreciation  Est Feb-Apr" sheetId="7" r:id="rId3"/>
    <sheet name="Sheet1" sheetId="8" r:id="rId4"/>
    <sheet name="Sheet2" sheetId="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 localSheetId="0">[1]Jan!#REF!</definedName>
    <definedName name="\0">[1]Jan!#REF!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 localSheetId="0">#REF!</definedName>
    <definedName name="\BLOCK">#REF!</definedName>
    <definedName name="\BLOCKT" localSheetId="0">#REF!</definedName>
    <definedName name="\BLOCKT">#REF!</definedName>
    <definedName name="\C" localSheetId="0">#REF!</definedName>
    <definedName name="\C">#REF!</definedName>
    <definedName name="\COMP" localSheetId="0">#REF!</definedName>
    <definedName name="\COMP">#REF!</definedName>
    <definedName name="\COMPT" localSheetId="0">#REF!</definedName>
    <definedName name="\COMPT">#REF!</definedName>
    <definedName name="\G" localSheetId="0">#REF!</definedName>
    <definedName name="\G">#REF!</definedName>
    <definedName name="\I" localSheetId="0">#REF!</definedName>
    <definedName name="\I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[1]Jan!#REF!</definedName>
    <definedName name="\M">[1]Jan!#REF!</definedName>
    <definedName name="\P" localSheetId="0">#REF!</definedName>
    <definedName name="\P">#REF!</definedName>
    <definedName name="\Q" localSheetId="0">[2]Actual!#REF!</definedName>
    <definedName name="\Q">[2]Actual!#REF!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 localSheetId="0">#REF!</definedName>
    <definedName name="\TABLE2">#REF!</definedName>
    <definedName name="\TABLEA" localSheetId="0">#REF!</definedName>
    <definedName name="\TABLEA">#REF!</definedName>
    <definedName name="\TBL1" localSheetId="0">#REF!</definedName>
    <definedName name="\TBL1">#REF!</definedName>
    <definedName name="\TBL2" localSheetId="0">#REF!</definedName>
    <definedName name="\TBL2">#REF!</definedName>
    <definedName name="\TBL3" localSheetId="0">#REF!</definedName>
    <definedName name="\TBL3">#REF!</definedName>
    <definedName name="\TBL4" localSheetId="0">#REF!</definedName>
    <definedName name="\TBL4">#REF!</definedName>
    <definedName name="\TBL5" localSheetId="0">#REF!</definedName>
    <definedName name="\TBL5">#REF!</definedName>
    <definedName name="\W" localSheetId="0">#REF!</definedName>
    <definedName name="\W">#REF!</definedName>
    <definedName name="\WORK1" localSheetId="0">#REF!</definedName>
    <definedName name="\WORK1">#REF!</definedName>
    <definedName name="\X" localSheetId="0">#REF!</definedName>
    <definedName name="\X">#REF!</definedName>
    <definedName name="\Z" localSheetId="0">#REF!</definedName>
    <definedName name="\Z">#REF!</definedName>
    <definedName name="__123Graph_A" localSheetId="0" hidden="1">[3]Inputs!#REF!</definedName>
    <definedName name="__123Graph_A" localSheetId="1" hidden="1">'[4]OR Inputs'!#REF!</definedName>
    <definedName name="__123Graph_A" localSheetId="2" hidden="1">'[5]OR Inputs'!#REF!</definedName>
    <definedName name="__123Graph_A" hidden="1">[3]Inputs!#REF!</definedName>
    <definedName name="__123Graph_B" localSheetId="0" hidden="1">[3]Inputs!#REF!</definedName>
    <definedName name="__123Graph_B" localSheetId="1" hidden="1">'[4]OR Inputs'!#REF!</definedName>
    <definedName name="__123Graph_B" localSheetId="2" hidden="1">'[5]OR Inputs'!#REF!</definedName>
    <definedName name="__123Graph_B" hidden="1">[3]Inputs!#REF!</definedName>
    <definedName name="__123Graph_D" localSheetId="0" hidden="1">[3]Inputs!#REF!</definedName>
    <definedName name="__123Graph_D" localSheetId="1" hidden="1">'[4]OR Inputs'!#REF!</definedName>
    <definedName name="__123Graph_D" localSheetId="2" hidden="1">'[5]OR Inputs'!#REF!</definedName>
    <definedName name="__123Graph_D" hidden="1">[3]Inputs!#REF!</definedName>
    <definedName name="_5Price_Ta" localSheetId="0">#REF!</definedName>
    <definedName name="_5Price_Ta">#REF!</definedName>
    <definedName name="_B" localSheetId="0">#REF!</definedName>
    <definedName name="_B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EN2" localSheetId="0">[1]Jan!#REF!</definedName>
    <definedName name="_MEN2">[1]Jan!#REF!</definedName>
    <definedName name="_MEN3" localSheetId="0">[1]Jan!#REF!</definedName>
    <definedName name="_MEN3">[1]Jan!#REF!</definedName>
    <definedName name="_Order1" hidden="1">255</definedName>
    <definedName name="_Order2" hidden="1">0</definedName>
    <definedName name="_P" localSheetId="0">#REF!</definedName>
    <definedName name="_P">#REF!</definedName>
    <definedName name="_Sort" localSheetId="0" hidden="1">#REF!</definedName>
    <definedName name="_Sort" hidden="1">#REF!</definedName>
    <definedName name="_TOP1" localSheetId="0">[1]Jan!#REF!</definedName>
    <definedName name="_TOP1">[1]Jan!#REF!</definedName>
    <definedName name="a" localSheetId="1" hidden="1">#REF!</definedName>
    <definedName name="a" localSheetId="2" hidden="1">#REF!</definedName>
    <definedName name="a" hidden="1">'[3]DSM Output'!$J$21:$J$23</definedName>
    <definedName name="A_36" localSheetId="0">#REF!</definedName>
    <definedName name="A_36">#REF!</definedName>
    <definedName name="AcctTable">[6]Variables!$AK$42:$AK$396</definedName>
    <definedName name="actualror">[7]WorkArea!$F$86</definedName>
    <definedName name="Adjs2avg">[8]Inputs!$L$255:'[8]Inputs'!$T$505</definedName>
    <definedName name="ALL" localSheetId="0">#REF!</definedName>
    <definedName name="ALL">#REF!</definedName>
    <definedName name="all_months" localSheetId="0">#REF!</definedName>
    <definedName name="all_months">#REF!</definedName>
    <definedName name="APR" localSheetId="0">[1]Jan!#REF!</definedName>
    <definedName name="APR">[1]Jan!#REF!</definedName>
    <definedName name="APRT" localSheetId="0">#REF!</definedName>
    <definedName name="APRT">#REF!</definedName>
    <definedName name="AT_48" localSheetId="0">#REF!</definedName>
    <definedName name="AT_48">#REF!</definedName>
    <definedName name="AUG" localSheetId="0">[1]Jan!#REF!</definedName>
    <definedName name="AUG">[1]Jan!#REF!</definedName>
    <definedName name="AUGT" localSheetId="0">#REF!</definedName>
    <definedName name="AUGT">#REF!</definedName>
    <definedName name="AvgFactors">[6]Factors!$B$3:$P$99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 localSheetId="0">#REF!</definedName>
    <definedName name="BACKUP1">#REF!</definedName>
    <definedName name="Baseline" localSheetId="0">#REF!</definedName>
    <definedName name="Baseline">#REF!</definedName>
    <definedName name="BLOCK" localSheetId="0">#REF!</definedName>
    <definedName name="BLOCK">#REF!</definedName>
    <definedName name="BLOCKTOP" localSheetId="0">#REF!</definedName>
    <definedName name="BLOCKTOP">#REF!</definedName>
    <definedName name="BOOKADJ" localSheetId="0">#REF!</definedName>
    <definedName name="BOOKADJ">#REF!</definedName>
    <definedName name="cap">[9]Readings!$B$2</definedName>
    <definedName name="COMADJ" localSheetId="0">#REF!</definedName>
    <definedName name="COMADJ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 localSheetId="0">#REF!</definedName>
    <definedName name="COMPWEATHER">#REF!</definedName>
    <definedName name="_xlnm.Database" localSheetId="0">[10]Invoice!#REF!</definedName>
    <definedName name="_xlnm.Database" localSheetId="1">#REF!</definedName>
    <definedName name="_xlnm.Database" localSheetId="2">#REF!</definedName>
    <definedName name="_xlnm.Database">[10]Invoice!#REF!</definedName>
    <definedName name="DATE" localSheetId="0">[11]Jan!#REF!</definedName>
    <definedName name="DATE">[11]Jan!#REF!</definedName>
    <definedName name="DEC" localSheetId="0">[1]Jan!#REF!</definedName>
    <definedName name="DEC">[1]Jan!#REF!</definedName>
    <definedName name="DECT" localSheetId="0">#REF!</definedName>
    <definedName name="DECT">#REF!</definedName>
    <definedName name="Dist_factor" localSheetId="0">#REF!</definedName>
    <definedName name="Dist_factor">#REF!</definedName>
    <definedName name="DUDE" localSheetId="0" hidden="1">#REF!</definedName>
    <definedName name="DUDE" hidden="1">#REF!</definedName>
    <definedName name="energy">[9]Readings!$B$3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 localSheetId="0">#REF!</definedName>
    <definedName name="f140top">#REF!</definedName>
    <definedName name="FactorType">[6]Variables!$AK$2:$AL$12</definedName>
    <definedName name="FACTP" localSheetId="0">#REF!</definedName>
    <definedName name="FACTP">#REF!</definedName>
    <definedName name="FEB" localSheetId="0">[1]Jan!#REF!</definedName>
    <definedName name="FEB">[1]Jan!#REF!</definedName>
    <definedName name="FEBT" localSheetId="0">#REF!</definedName>
    <definedName name="FEBT">#REF!</definedName>
    <definedName name="FranchiseTax">[8]Variables!$D$26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 localSheetId="0">#REF!</definedName>
    <definedName name="Func_Percents">#REF!</definedName>
    <definedName name="Func_Rev_Req1" localSheetId="0">#REF!</definedName>
    <definedName name="Func_Rev_Req1">#REF!</definedName>
    <definedName name="Func_Rev_Req2" localSheetId="0">#REF!</definedName>
    <definedName name="Func_Rev_Req2">#REF!</definedName>
    <definedName name="Func_Revenue" localSheetId="0">#REF!</definedName>
    <definedName name="Func_Revenue">#REF!</definedName>
    <definedName name="GREATER10MW" localSheetId="0">#REF!</definedName>
    <definedName name="GREATER10MW">#REF!</definedName>
    <definedName name="GTD_Percents" localSheetId="0">#REF!</definedName>
    <definedName name="GTD_Percents">#REF!</definedName>
    <definedName name="HEIGHT" localSheetId="0">#REF!</definedName>
    <definedName name="HEIGHT">#REF!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DADJ" localSheetId="0">#REF!</definedName>
    <definedName name="INDADJ">#REF!</definedName>
    <definedName name="INPUT" localSheetId="0">[12]Summary!#REF!</definedName>
    <definedName name="INPUT">[12]Summary!#REF!</definedName>
    <definedName name="Instructions" localSheetId="0">#REF!</definedName>
    <definedName name="Instructions">#REF!</definedName>
    <definedName name="IRR" localSheetId="0">#REF!</definedName>
    <definedName name="IRR">#REF!</definedName>
    <definedName name="JAN" localSheetId="0">[1]Jan!#REF!</definedName>
    <definedName name="JAN">[1]Jan!#REF!</definedName>
    <definedName name="JANT" localSheetId="0">#REF!</definedName>
    <definedName name="JANT">#REF!</definedName>
    <definedName name="JUL" localSheetId="0">[1]Jan!#REF!</definedName>
    <definedName name="JUL">[1]Jan!#REF!</definedName>
    <definedName name="JULT" localSheetId="0">#REF!</definedName>
    <definedName name="JULT">#REF!</definedName>
    <definedName name="JUN" localSheetId="0">[1]Jan!#REF!</definedName>
    <definedName name="JUN">[1]Jan!#REF!</definedName>
    <definedName name="JUNT" localSheetId="0">#REF!</definedName>
    <definedName name="JUNT">#REF!</definedName>
    <definedName name="Jurisdiction">[6]Variables!$AK$15</definedName>
    <definedName name="JurisNumber">[6]Variables!$AL$15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imcount" hidden="1">1</definedName>
    <definedName name="Line_Ext_Credit" localSheetId="0">#REF!</definedName>
    <definedName name="Line_Ext_Credit">#REF!</definedName>
    <definedName name="LOG" localSheetId="0">[13]Backup!#REF!</definedName>
    <definedName name="LOG">[13]Backup!#REF!</definedName>
    <definedName name="LOSS" localSheetId="0">[13]Backup!#REF!</definedName>
    <definedName name="LOSS">[13]Backup!#REF!</definedName>
    <definedName name="MACTIT" localSheetId="0">#REF!</definedName>
    <definedName name="MACTIT">#REF!</definedName>
    <definedName name="MAR" localSheetId="0">[1]Jan!#REF!</definedName>
    <definedName name="MAR">[1]Jan!#REF!</definedName>
    <definedName name="MART" localSheetId="0">#REF!</definedName>
    <definedName name="MART">#REF!</definedName>
    <definedName name="MAY" localSheetId="0">[1]Jan!#REF!</definedName>
    <definedName name="MAY">[1]Jan!#REF!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EN" localSheetId="0">[1]Jan!#REF!</definedName>
    <definedName name="MEN">[1]Jan!#REF!</definedName>
    <definedName name="Menu_Large" localSheetId="0">[14]MacroBuilder!#REF!</definedName>
    <definedName name="Menu_Large">[14]MacroBuilder!#REF!</definedName>
    <definedName name="Menu_Small" localSheetId="0">[14]MacroBuilder!#REF!</definedName>
    <definedName name="Menu_Small">[14]MacroBuilder!#REF!</definedName>
    <definedName name="MONTH" localSheetId="0">[13]Backup!#REF!</definedName>
    <definedName name="MONTH">[13]Backup!#REF!</definedName>
    <definedName name="monthlist">[15]Table!$R$2:$S$13</definedName>
    <definedName name="monthtotals" localSheetId="1">#REF!</definedName>
    <definedName name="monthtotals" localSheetId="2">#REF!</definedName>
    <definedName name="monthtotals">'[15]WA SBC'!$D$40:$O$40</definedName>
    <definedName name="MSPAverageInput" localSheetId="0">[16]Inputs!#REF!</definedName>
    <definedName name="MSPAverageInput">[16]Inputs!#REF!</definedName>
    <definedName name="MSPYearEndInput" localSheetId="0">[16]Inputs!#REF!</definedName>
    <definedName name="MSPYearEndInput">[16]Inputs!#REF!</definedName>
    <definedName name="MTKWH" localSheetId="0">#REF!</definedName>
    <definedName name="MTKWH">#REF!</definedName>
    <definedName name="MTREV" localSheetId="0">#REF!</definedName>
    <definedName name="MTREV">#REF!</definedName>
    <definedName name="MULT" localSheetId="0">#REF!</definedName>
    <definedName name="MULT">#REF!</definedName>
    <definedName name="NetToGross">[8]Variables!$D$23</definedName>
    <definedName name="NEWMO1" localSheetId="0">[1]Jan!#REF!</definedName>
    <definedName name="NEWMO1">[1]Jan!#REF!</definedName>
    <definedName name="NEWMO2" localSheetId="0">[1]Jan!#REF!</definedName>
    <definedName name="NEWMO2">[1]Jan!#REF!</definedName>
    <definedName name="NEWMONTH" localSheetId="0">[1]Jan!#REF!</definedName>
    <definedName name="NEWMONTH">[1]Jan!#REF!</definedName>
    <definedName name="NONRES" localSheetId="0">#REF!</definedName>
    <definedName name="NONRES">#REF!</definedName>
    <definedName name="NORMALIZE" localSheetId="0">#REF!</definedName>
    <definedName name="NORMALIZE">#REF!</definedName>
    <definedName name="NOV" localSheetId="0">[1]Jan!#REF!</definedName>
    <definedName name="NOV">[1]Jan!#REF!</definedName>
    <definedName name="NOVT" localSheetId="0">#REF!</definedName>
    <definedName name="NOVT">#REF!</definedName>
    <definedName name="NUM" localSheetId="0">#REF!</definedName>
    <definedName name="NUM">#REF!</definedName>
    <definedName name="OCT" localSheetId="0">[1]Jan!#REF!</definedName>
    <definedName name="OCT">[1]Jan!#REF!</definedName>
    <definedName name="OCTT" localSheetId="0">#REF!</definedName>
    <definedName name="OCTT">#REF!</definedName>
    <definedName name="ONE" localSheetId="0">[1]Jan!#REF!</definedName>
    <definedName name="ONE">[1]Jan!#REF!</definedName>
    <definedName name="option">'[7]Dist Misc'!$F$120</definedName>
    <definedName name="OR_305_12mo_endg_200203" localSheetId="0">#REF!</definedName>
    <definedName name="OR_305_12mo_endg_200203">#REF!</definedName>
    <definedName name="page1" localSheetId="0">[12]Summary!#REF!</definedName>
    <definedName name="page1">[12]Summary!#REF!</definedName>
    <definedName name="Page2" localSheetId="0">'[17]Summary Table - Earned'!#REF!</definedName>
    <definedName name="Page2">'[17]Summary Table - Earned'!#REF!</definedName>
    <definedName name="PAGE3" localSheetId="0">#REF!</definedName>
    <definedName name="PAGE3">#REF!</definedName>
    <definedName name="Page62" localSheetId="0">[14]TransInvest!#REF!</definedName>
    <definedName name="Page62">[14]TransInvest!#REF!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 localSheetId="0">#REF!</definedName>
    <definedName name="page68">#REF!</definedName>
    <definedName name="page69" localSheetId="0">#REF!</definedName>
    <definedName name="page69">#REF!</definedName>
    <definedName name="PALL" localSheetId="0">#REF!</definedName>
    <definedName name="PA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 localSheetId="0">#REF!</definedName>
    <definedName name="PCOMPOSITES">#REF!</definedName>
    <definedName name="PCOMPWZ" localSheetId="0">#REF!</definedName>
    <definedName name="PCOMPWZ">#REF!</definedName>
    <definedName name="PMAC" localSheetId="0">[13]Backup!#REF!</definedName>
    <definedName name="PMAC">[13]Backup!#REF!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_xlnm.Print_Area" localSheetId="0">'WA Depr Termination Date'!$A$1:$G$32</definedName>
    <definedName name="_xlnm.Print_Area" localSheetId="1">'WA Depreciation'!$B$2:$AO$29</definedName>
    <definedName name="_xlnm.Print_Area" localSheetId="2">'WA Depreciation  Est Feb-Apr'!$B$2:$J$50</definedName>
    <definedName name="_xlnm.Print_Area">#REF!</definedName>
    <definedName name="PROPOSED" localSheetId="0">#REF!</definedName>
    <definedName name="PROPOSED">#REF!</definedName>
    <definedName name="ProRate1" localSheetId="0">#REF!</definedName>
    <definedName name="ProRate1">#REF!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 localSheetId="0">#REF!</definedName>
    <definedName name="PTMOD">#REF!</definedName>
    <definedName name="PTROLL" localSheetId="0">#REF!</definedName>
    <definedName name="PTROLL">#REF!</definedName>
    <definedName name="PWORKBACK" localSheetId="0">#REF!</definedName>
    <definedName name="PWORKBACK">#REF!</definedName>
    <definedName name="Query1" localSheetId="0">#REF!</definedName>
    <definedName name="Query1">#REF!</definedName>
    <definedName name="RateCd" localSheetId="0">#REF!</definedName>
    <definedName name="RateCd">#REF!</definedName>
    <definedName name="Rates" localSheetId="0">#REF!</definedName>
    <definedName name="Rates" localSheetId="1">[4]Codes!$A$1:$C$497</definedName>
    <definedName name="Rates" localSheetId="2">[5]Codes!$A$1:$C$497</definedName>
    <definedName name="Rates">#REF!</definedName>
    <definedName name="RC_ADJ" localSheetId="0">#REF!</definedName>
    <definedName name="RC_ADJ">#REF!</definedName>
    <definedName name="RESADJ" localSheetId="0">#REF!</definedName>
    <definedName name="RESADJ">#REF!</definedName>
    <definedName name="RESIDENTIAL" localSheetId="0">#REF!</definedName>
    <definedName name="RESIDENTIAL">#REF!</definedName>
    <definedName name="ResourceSupplier">[8]Variables!$D$28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Cl" localSheetId="0">#REF!</definedName>
    <definedName name="RevCl">#REF!</definedName>
    <definedName name="RevClass" localSheetId="0">#REF!</definedName>
    <definedName name="RevClass" localSheetId="1">[4]Codes!$F$2:$G$10</definedName>
    <definedName name="RevClass" localSheetId="2">[5]Codes!$F$2:$G$10</definedName>
    <definedName name="RevClass">#REF!</definedName>
    <definedName name="Revenue_by_month_take_2" localSheetId="0">#REF!</definedName>
    <definedName name="Revenue_by_month_take_2">#REF!</definedName>
    <definedName name="revenue3" localSheetId="0">#REF!</definedName>
    <definedName name="revenue3">#REF!</definedName>
    <definedName name="RevenueCheck" localSheetId="0">#REF!</definedName>
    <definedName name="RevenueCheck">#REF!</definedName>
    <definedName name="Revenues" localSheetId="0">#REF!</definedName>
    <definedName name="Revenues">#REF!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 localSheetId="0">#REF!</definedName>
    <definedName name="SCHED47">#REF!</definedName>
    <definedName name="se" localSheetId="0">#REF!</definedName>
    <definedName name="se">#REF!</definedName>
    <definedName name="SECOND" localSheetId="0">[1]Jan!#REF!</definedName>
    <definedName name="SECOND">[1]Jan!#REF!</definedName>
    <definedName name="SEP" localSheetId="0">[1]Jan!#REF!</definedName>
    <definedName name="SEP">[1]Jan!#REF!</definedName>
    <definedName name="SEPT" localSheetId="0">#REF!</definedName>
    <definedName name="SEPT">#REF!</definedName>
    <definedName name="September_2001_305_Detail" localSheetId="0">#REF!</definedName>
    <definedName name="September_2001_305_Detail">#REF!</definedName>
    <definedName name="SERVICES_3" localSheetId="0">#REF!</definedName>
    <definedName name="SERVICES_3">#REF!</definedName>
    <definedName name="sg" localSheetId="0">#REF!</definedName>
    <definedName name="sg">#REF!</definedName>
    <definedName name="START" localSheetId="0">[1]Jan!#REF!</definedName>
    <definedName name="START">[1]Jan!#REF!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 localSheetId="0">#REF!</definedName>
    <definedName name="TABLE_4">#REF!</definedName>
    <definedName name="TABLE_4_A" localSheetId="0">#REF!</definedName>
    <definedName name="TABLE_4_A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7" localSheetId="0">#REF!</definedName>
    <definedName name="TABLE_7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B" localSheetId="0">#REF!</definedName>
    <definedName name="TABLEB">#REF!</definedName>
    <definedName name="TABLEC" localSheetId="0">#REF!</definedName>
    <definedName name="TABLEC">#REF!</definedName>
    <definedName name="TABLEONE" localSheetId="0">#REF!</definedName>
    <definedName name="TABLEONE">#REF!</definedName>
    <definedName name="Targetror">[7]Variables!$I$38</definedName>
    <definedName name="TDMOD" localSheetId="0">#REF!</definedName>
    <definedName name="TDMOD">#REF!</definedName>
    <definedName name="TDROLL" localSheetId="0">#REF!</definedName>
    <definedName name="TDROLL">#REF!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RANSM_2">[18]Transm2!$A$1:$M$461:'[18]10 Yr FC'!$M$47</definedName>
    <definedName name="UNBILREV" localSheetId="0">#REF!</definedName>
    <definedName name="UNBILREV">#REF!</definedName>
    <definedName name="UncollectibleAccounts">[8]Variables!$D$25</definedName>
    <definedName name="USBR" localSheetId="0">#REF!</definedName>
    <definedName name="USBR">#REF!</definedName>
    <definedName name="UT_305A_FY_2002" localSheetId="0">#REF!</definedName>
    <definedName name="UT_305A_FY_2002">#REF!</definedName>
    <definedName name="UT_RVN_0302" localSheetId="0">#REF!</definedName>
    <definedName name="UT_RVN_0302">#REF!</definedName>
    <definedName name="UtGrossReceipts">[8]Variables!$D$29</definedName>
    <definedName name="ValidAccount">[6]Variables!$AK$43:$AK$369</definedName>
    <definedName name="VAR" localSheetId="0">[13]Backup!#REF!</definedName>
    <definedName name="VAR">[13]Backup!#REF!</definedName>
    <definedName name="VARIABLE" localSheetId="0">[12]Summary!#REF!</definedName>
    <definedName name="VARIABLE">[12]Summary!#REF!</definedName>
    <definedName name="VOUCHER" localSheetId="0">#REF!</definedName>
    <definedName name="VOUCHER">#REF!</definedName>
    <definedName name="WaRevenueTax">[8]Variables!$D$27</definedName>
    <definedName name="weather" localSheetId="0">[19]Weather!#REF!</definedName>
    <definedName name="weather">[19]Weather!#REF!</definedName>
    <definedName name="WEATHRNORM" localSheetId="0">#REF!</definedName>
    <definedName name="WEATHRNORM">#REF!</definedName>
    <definedName name="WIDTH" localSheetId="0">#REF!</definedName>
    <definedName name="WIDTH">#REF!</definedName>
    <definedName name="WinterPeak">'[20]Load Data'!$D$9:$H$12,'[20]Load Data'!$D$20:$H$22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'[21]Weather Present'!$K$7</definedName>
    <definedName name="y" localSheetId="1" hidden="1">#REF!</definedName>
    <definedName name="y" localSheetId="2" hidden="1">#REF!</definedName>
    <definedName name="y" hidden="1">'[3]DSM Output'!$B$21:$B$23</definedName>
    <definedName name="Year" localSheetId="0">#REF!</definedName>
    <definedName name="Year">#REF!</definedName>
    <definedName name="YEFactors">[6]Factors!$S$3:$AG$99</definedName>
    <definedName name="z" localSheetId="1" hidden="1">#REF!</definedName>
    <definedName name="z" localSheetId="2" hidden="1">#REF!</definedName>
    <definedName name="z" hidden="1">'[3]DSM Output'!$G$21:$G$23</definedName>
    <definedName name="ZA" localSheetId="0">'[22] annual balance '!#REF!</definedName>
    <definedName name="ZA">'[22] annual balance '!#REF!</definedName>
  </definedNames>
  <calcPr calcId="145621" calcMode="manual" iterate="1"/>
</workbook>
</file>

<file path=xl/calcChain.xml><?xml version="1.0" encoding="utf-8"?>
<calcChain xmlns="http://schemas.openxmlformats.org/spreadsheetml/2006/main">
  <c r="AO28" i="5" l="1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12" i="5"/>
  <c r="D29" i="4" l="1"/>
  <c r="G25" i="4" l="1"/>
  <c r="D9" i="4" l="1"/>
  <c r="D10" i="4" l="1"/>
  <c r="D11" i="4" s="1"/>
  <c r="D12" i="4" s="1"/>
  <c r="D13" i="4" s="1"/>
  <c r="D14" i="4" s="1"/>
  <c r="D15" i="4" s="1"/>
  <c r="D16" i="4" s="1"/>
  <c r="D17" i="4" s="1"/>
  <c r="D18" i="4" l="1"/>
  <c r="G46" i="7" l="1"/>
  <c r="J46" i="7" s="1"/>
  <c r="G45" i="7"/>
  <c r="J45" i="7" s="1"/>
  <c r="G44" i="7"/>
  <c r="J44" i="7" s="1"/>
  <c r="G43" i="7"/>
  <c r="J43" i="7" s="1"/>
  <c r="G39" i="7"/>
  <c r="J39" i="7" s="1"/>
  <c r="J40" i="7" s="1"/>
  <c r="G26" i="7"/>
  <c r="J26" i="7" s="1"/>
  <c r="G25" i="7"/>
  <c r="G24" i="7"/>
  <c r="J24" i="7" s="1"/>
  <c r="G23" i="7"/>
  <c r="G16" i="7"/>
  <c r="G15" i="7"/>
  <c r="G30" i="7" l="1"/>
  <c r="J30" i="7" s="1"/>
  <c r="J15" i="7"/>
  <c r="G17" i="7"/>
  <c r="J17" i="7" s="1"/>
  <c r="J16" i="7"/>
  <c r="G34" i="7"/>
  <c r="J25" i="7"/>
  <c r="J47" i="7"/>
  <c r="G18" i="7"/>
  <c r="J18" i="7" s="1"/>
  <c r="G31" i="7"/>
  <c r="J31" i="7" s="1"/>
  <c r="J23" i="7"/>
  <c r="G32" i="7"/>
  <c r="J32" i="7" s="1"/>
  <c r="G22" i="7"/>
  <c r="J22" i="7" s="1"/>
  <c r="G33" i="7"/>
  <c r="J33" i="7" s="1"/>
  <c r="J27" i="7" l="1"/>
  <c r="G35" i="7"/>
  <c r="J34" i="7"/>
  <c r="J19" i="7"/>
  <c r="H46" i="7"/>
  <c r="H44" i="7"/>
  <c r="H33" i="7"/>
  <c r="H45" i="7"/>
  <c r="H34" i="7"/>
  <c r="H31" i="7"/>
  <c r="H25" i="7"/>
  <c r="H32" i="7"/>
  <c r="H17" i="7"/>
  <c r="H18" i="7"/>
  <c r="H23" i="7"/>
  <c r="H26" i="7"/>
  <c r="H24" i="7"/>
  <c r="J35" i="7" l="1"/>
  <c r="J36" i="7" s="1"/>
  <c r="J49" i="7" s="1"/>
  <c r="D32" i="4" s="1"/>
  <c r="I35" i="7"/>
  <c r="H35" i="7"/>
  <c r="H39" i="7"/>
  <c r="H40" i="7" s="1"/>
  <c r="H30" i="7"/>
  <c r="H36" i="7" s="1"/>
  <c r="H15" i="7"/>
  <c r="I44" i="7"/>
  <c r="I26" i="7"/>
  <c r="I24" i="7"/>
  <c r="I18" i="7"/>
  <c r="I16" i="7"/>
  <c r="I46" i="7"/>
  <c r="I34" i="7"/>
  <c r="I31" i="7"/>
  <c r="I25" i="7"/>
  <c r="I32" i="7"/>
  <c r="I23" i="7"/>
  <c r="H22" i="7"/>
  <c r="H27" i="7" s="1"/>
  <c r="H43" i="7"/>
  <c r="H47" i="7" s="1"/>
  <c r="H16" i="7"/>
  <c r="I22" i="7" l="1"/>
  <c r="I27" i="7" s="1"/>
  <c r="I33" i="7"/>
  <c r="I17" i="7"/>
  <c r="I39" i="7"/>
  <c r="H19" i="7"/>
  <c r="H49" i="7" s="1"/>
  <c r="C20" i="4" s="1"/>
  <c r="D19" i="4"/>
  <c r="I43" i="7"/>
  <c r="I15" i="7"/>
  <c r="I30" i="7"/>
  <c r="I45" i="7"/>
  <c r="D20" i="4" l="1"/>
  <c r="I47" i="7"/>
  <c r="I40" i="7"/>
  <c r="I36" i="7"/>
  <c r="I19" i="7"/>
  <c r="I49" i="7" l="1"/>
  <c r="C21" i="4" l="1"/>
  <c r="D21" i="4" s="1"/>
  <c r="AF28" i="5"/>
  <c r="AD28" i="5"/>
  <c r="AB28" i="5"/>
  <c r="Z28" i="5"/>
  <c r="L28" i="5"/>
  <c r="I28" i="5"/>
  <c r="H28" i="5"/>
  <c r="AM26" i="5"/>
  <c r="AI26" i="5"/>
  <c r="AC26" i="5"/>
  <c r="AA26" i="5"/>
  <c r="Y26" i="5"/>
  <c r="X26" i="5"/>
  <c r="X28" i="5" s="1"/>
  <c r="AL26" i="5"/>
  <c r="AK26" i="5"/>
  <c r="AJ26" i="5"/>
  <c r="AH26" i="5"/>
  <c r="AE26" i="5"/>
  <c r="AG25" i="5"/>
  <c r="Y25" i="5"/>
  <c r="X25" i="5"/>
  <c r="AE25" i="5"/>
  <c r="AC25" i="5"/>
  <c r="AA25" i="5"/>
  <c r="AG24" i="5"/>
  <c r="AA24" i="5"/>
  <c r="Y24" i="5"/>
  <c r="X24" i="5"/>
  <c r="AE24" i="5"/>
  <c r="AC24" i="5"/>
  <c r="AG23" i="5"/>
  <c r="AA23" i="5"/>
  <c r="Y23" i="5"/>
  <c r="X23" i="5"/>
  <c r="AE23" i="5"/>
  <c r="AC23" i="5"/>
  <c r="AG22" i="5"/>
  <c r="Y22" i="5"/>
  <c r="X22" i="5"/>
  <c r="AE22" i="5"/>
  <c r="AC22" i="5"/>
  <c r="AA22" i="5"/>
  <c r="AG21" i="5"/>
  <c r="Y21" i="5"/>
  <c r="X21" i="5"/>
  <c r="AE21" i="5"/>
  <c r="AC21" i="5"/>
  <c r="AA21" i="5"/>
  <c r="AA20" i="5"/>
  <c r="Y20" i="5"/>
  <c r="X20" i="5"/>
  <c r="AC20" i="5"/>
  <c r="AG19" i="5"/>
  <c r="Y19" i="5"/>
  <c r="X19" i="5"/>
  <c r="AE19" i="5"/>
  <c r="AC19" i="5"/>
  <c r="AA19" i="5"/>
  <c r="AG18" i="5"/>
  <c r="Y18" i="5"/>
  <c r="X18" i="5"/>
  <c r="AE18" i="5"/>
  <c r="AC18" i="5"/>
  <c r="AA18" i="5"/>
  <c r="AG17" i="5"/>
  <c r="AA17" i="5"/>
  <c r="Y17" i="5"/>
  <c r="X17" i="5"/>
  <c r="AE17" i="5"/>
  <c r="AC17" i="5"/>
  <c r="AG16" i="5"/>
  <c r="AA16" i="5"/>
  <c r="Y16" i="5"/>
  <c r="X16" i="5"/>
  <c r="AE16" i="5"/>
  <c r="AC16" i="5"/>
  <c r="AG15" i="5"/>
  <c r="Y15" i="5"/>
  <c r="X15" i="5"/>
  <c r="AE15" i="5"/>
  <c r="AC15" i="5"/>
  <c r="AA15" i="5"/>
  <c r="AG14" i="5"/>
  <c r="Y14" i="5"/>
  <c r="X14" i="5"/>
  <c r="AE14" i="5"/>
  <c r="AC14" i="5"/>
  <c r="AA14" i="5"/>
  <c r="AG13" i="5"/>
  <c r="AA13" i="5"/>
  <c r="Y13" i="5"/>
  <c r="X13" i="5"/>
  <c r="AE13" i="5"/>
  <c r="AC13" i="5"/>
  <c r="AG12" i="5"/>
  <c r="Y12" i="5"/>
  <c r="X12" i="5"/>
  <c r="AC12" i="5"/>
  <c r="G28" i="5"/>
  <c r="E7" i="5"/>
  <c r="G7" i="5" s="1"/>
  <c r="H7" i="5" s="1"/>
  <c r="U6" i="5"/>
  <c r="AB6" i="5" l="1"/>
  <c r="I7" i="5"/>
  <c r="Z6" i="5"/>
  <c r="AA6" i="5" s="1"/>
  <c r="AA12" i="5"/>
  <c r="AA28" i="5" s="1"/>
  <c r="U26" i="5"/>
  <c r="AE20" i="5"/>
  <c r="AG26" i="5"/>
  <c r="AE12" i="5"/>
  <c r="AE28" i="5" s="1"/>
  <c r="F7" i="5"/>
  <c r="AC28" i="5"/>
  <c r="Y6" i="5"/>
  <c r="AN6" i="5"/>
  <c r="X6" i="5"/>
  <c r="Y28" i="5"/>
  <c r="F28" i="5"/>
  <c r="J28" i="5"/>
  <c r="AN26" i="5"/>
  <c r="K28" i="5" l="1"/>
  <c r="J7" i="5"/>
  <c r="AC6" i="5"/>
  <c r="M28" i="5"/>
  <c r="AG20" i="5"/>
  <c r="AG28" i="5" s="1"/>
  <c r="K7" i="5" l="1"/>
  <c r="AD6" i="5"/>
  <c r="L7" i="5" l="1"/>
  <c r="AE6" i="5"/>
  <c r="AF6" i="5" l="1"/>
  <c r="N7" i="5"/>
  <c r="M7" i="5"/>
  <c r="AG6" i="5" s="1"/>
  <c r="O7" i="5" l="1"/>
  <c r="AH6" i="5"/>
  <c r="AH18" i="5" l="1"/>
  <c r="AH17" i="5"/>
  <c r="N28" i="5"/>
  <c r="AH12" i="5"/>
  <c r="AH22" i="5"/>
  <c r="AH20" i="5"/>
  <c r="AH16" i="5"/>
  <c r="AH14" i="5"/>
  <c r="AH15" i="5"/>
  <c r="AH21" i="5"/>
  <c r="AH24" i="5"/>
  <c r="AH23" i="5"/>
  <c r="AH13" i="5"/>
  <c r="AH19" i="5"/>
  <c r="AH25" i="5"/>
  <c r="AI24" i="5"/>
  <c r="AI20" i="5"/>
  <c r="AI17" i="5"/>
  <c r="AI13" i="5"/>
  <c r="AI25" i="5"/>
  <c r="AI21" i="5"/>
  <c r="AI18" i="5"/>
  <c r="AI14" i="5"/>
  <c r="AI19" i="5"/>
  <c r="AI15" i="5"/>
  <c r="AI6" i="5"/>
  <c r="AI16" i="5"/>
  <c r="P7" i="5"/>
  <c r="AI22" i="5"/>
  <c r="AI23" i="5"/>
  <c r="AJ25" i="5" l="1"/>
  <c r="AJ24" i="5"/>
  <c r="AJ22" i="5"/>
  <c r="AJ21" i="5"/>
  <c r="AJ20" i="5"/>
  <c r="AJ19" i="5"/>
  <c r="AJ18" i="5"/>
  <c r="AJ16" i="5"/>
  <c r="AJ15" i="5"/>
  <c r="AJ6" i="5"/>
  <c r="Q7" i="5"/>
  <c r="AH28" i="5"/>
  <c r="O28" i="5"/>
  <c r="AI12" i="5"/>
  <c r="AI28" i="5" s="1"/>
  <c r="AJ23" i="5" l="1"/>
  <c r="AJ12" i="5"/>
  <c r="P28" i="5"/>
  <c r="AK23" i="5"/>
  <c r="AK20" i="5"/>
  <c r="AK19" i="5"/>
  <c r="AK17" i="5"/>
  <c r="AK16" i="5"/>
  <c r="AK14" i="5"/>
  <c r="AK13" i="5"/>
  <c r="R7" i="5"/>
  <c r="AK6" i="5"/>
  <c r="AJ13" i="5"/>
  <c r="AJ17" i="5"/>
  <c r="AJ14" i="5"/>
  <c r="S7" i="5" l="1"/>
  <c r="AL25" i="5"/>
  <c r="AL21" i="5"/>
  <c r="AL18" i="5"/>
  <c r="AL22" i="5"/>
  <c r="AL19" i="5"/>
  <c r="AL15" i="5"/>
  <c r="AL13" i="5"/>
  <c r="AL6" i="5"/>
  <c r="AL16" i="5"/>
  <c r="AL23" i="5"/>
  <c r="AL24" i="5"/>
  <c r="AL20" i="5"/>
  <c r="AK18" i="5"/>
  <c r="AK22" i="5"/>
  <c r="AK15" i="5"/>
  <c r="AJ28" i="5"/>
  <c r="Q28" i="5"/>
  <c r="AK12" i="5"/>
  <c r="AK24" i="5"/>
  <c r="AK21" i="5"/>
  <c r="AK25" i="5"/>
  <c r="AK28" i="5" l="1"/>
  <c r="AL14" i="5"/>
  <c r="AM17" i="5"/>
  <c r="AM6" i="5"/>
  <c r="AM14" i="5"/>
  <c r="R28" i="5"/>
  <c r="AL12" i="5"/>
  <c r="AL17" i="5"/>
  <c r="U17" i="5"/>
  <c r="AL28" i="5" l="1"/>
  <c r="AN14" i="5"/>
  <c r="S28" i="5"/>
  <c r="AM12" i="5"/>
  <c r="U12" i="5"/>
  <c r="AM15" i="5"/>
  <c r="AN15" i="5" s="1"/>
  <c r="U15" i="5"/>
  <c r="U14" i="5"/>
  <c r="AM18" i="5"/>
  <c r="AN18" i="5" s="1"/>
  <c r="U18" i="5"/>
  <c r="AN17" i="5"/>
  <c r="AM20" i="5"/>
  <c r="AN20" i="5" s="1"/>
  <c r="U20" i="5"/>
  <c r="AM19" i="5"/>
  <c r="AN19" i="5" s="1"/>
  <c r="U19" i="5"/>
  <c r="AM13" i="5"/>
  <c r="AN13" i="5" s="1"/>
  <c r="U13" i="5"/>
  <c r="AM21" i="5"/>
  <c r="AN21" i="5" s="1"/>
  <c r="U21" i="5"/>
  <c r="AM16" i="5"/>
  <c r="AN16" i="5" s="1"/>
  <c r="U16" i="5"/>
  <c r="AM22" i="5"/>
  <c r="AN22" i="5" s="1"/>
  <c r="U22" i="5"/>
  <c r="AM24" i="5"/>
  <c r="AN24" i="5" s="1"/>
  <c r="U24" i="5"/>
  <c r="AM25" i="5"/>
  <c r="AN25" i="5" s="1"/>
  <c r="U25" i="5"/>
  <c r="AM23" i="5"/>
  <c r="AN23" i="5" s="1"/>
  <c r="U23" i="5"/>
  <c r="U28" i="5" l="1"/>
  <c r="AM28" i="5"/>
  <c r="AP9" i="5" s="1"/>
  <c r="AN12" i="5"/>
  <c r="AN28" i="5" s="1"/>
  <c r="C22" i="4" l="1"/>
  <c r="D22" i="4" s="1"/>
</calcChain>
</file>

<file path=xl/sharedStrings.xml><?xml version="1.0" encoding="utf-8"?>
<sst xmlns="http://schemas.openxmlformats.org/spreadsheetml/2006/main" count="147" uniqueCount="48">
  <si>
    <t>WA Depreciation Decrease Deferral</t>
  </si>
  <si>
    <t>End Bal.</t>
  </si>
  <si>
    <t xml:space="preserve"> </t>
  </si>
  <si>
    <t>Residential</t>
  </si>
  <si>
    <t>Commercial</t>
  </si>
  <si>
    <t>Industrial</t>
  </si>
  <si>
    <t>Irrigation</t>
  </si>
  <si>
    <t>48T</t>
  </si>
  <si>
    <t>48T-Dedicated Facilities</t>
  </si>
  <si>
    <t>Allowance for Proration</t>
  </si>
  <si>
    <t>days</t>
  </si>
  <si>
    <t>Effective End Date</t>
  </si>
  <si>
    <t>PacifiCorp - State of Washington</t>
  </si>
  <si>
    <t>Washington Depreciation Adjustment (part of Sch 92)- All Schedules</t>
  </si>
  <si>
    <t>Sch. 92-D</t>
  </si>
  <si>
    <t>Pre-3/31/15</t>
  </si>
  <si>
    <t>Post 3/31/15</t>
  </si>
  <si>
    <t>Effective</t>
  </si>
  <si>
    <t>Total</t>
  </si>
  <si>
    <t>Schedule</t>
  </si>
  <si>
    <t>KWH</t>
  </si>
  <si>
    <t>per KWH</t>
  </si>
  <si>
    <t>Surcharge</t>
  </si>
  <si>
    <t>Totals</t>
  </si>
  <si>
    <t>Variance</t>
  </si>
  <si>
    <t>Class</t>
  </si>
  <si>
    <t>15</t>
  </si>
  <si>
    <t>Residential Total</t>
  </si>
  <si>
    <t>36</t>
  </si>
  <si>
    <t>Commercial Total</t>
  </si>
  <si>
    <t>Industrial Total</t>
  </si>
  <si>
    <t>Irrigation Total</t>
  </si>
  <si>
    <t>Public Street &amp; Highway Lighting</t>
  </si>
  <si>
    <t>51</t>
  </si>
  <si>
    <t>52</t>
  </si>
  <si>
    <t>53</t>
  </si>
  <si>
    <t>PS&amp;H Lighting Total</t>
  </si>
  <si>
    <t>Sch. 92</t>
  </si>
  <si>
    <t>April Ratio</t>
  </si>
  <si>
    <t>/30</t>
  </si>
  <si>
    <t>Days in April</t>
  </si>
  <si>
    <t>April Estimate</t>
  </si>
  <si>
    <t>Month</t>
  </si>
  <si>
    <t>Actuals</t>
  </si>
  <si>
    <t>Beginning Deferral Amount:</t>
  </si>
  <si>
    <t>Actual</t>
  </si>
  <si>
    <t>Estimates</t>
  </si>
  <si>
    <t>Schedule 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</si>
</sst>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General_)"/>
    <numFmt numFmtId="167" formatCode="&quot;$&quot;#,##0.00000_);\(&quot;$&quot;#,##0.00000\)"/>
    <numFmt numFmtId="168" formatCode="_(* #,##0.000_);_(* \(#,##0.000\);_(* &quot;-&quot;??_);_(@_)"/>
  </numFmts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7"/>
      <name val="Arial"/>
      <family val="2"/>
    </font>
    <font>
      <sz val="12"/>
      <color indexed="12"/>
      <name val="Times New Roman"/>
      <family val="1"/>
    </font>
    <font>
      <sz val="10"/>
      <name val="LinePrinter"/>
    </font>
    <font>
      <sz val="12"/>
      <name val="Arial MT"/>
    </font>
    <font>
      <b/>
      <sz val="14"/>
      <name val="Arial MT"/>
    </font>
    <font>
      <sz val="14"/>
      <name val="Arial MT"/>
    </font>
    <font>
      <u/>
      <sz val="14"/>
      <name val="Arial MT"/>
    </font>
    <font>
      <sz val="14"/>
      <color rgb="FF3399FF"/>
      <name val="Arial MT"/>
    </font>
    <font>
      <b/>
      <sz val="14"/>
      <color rgb="FF0070C0"/>
      <name val="Arial MT"/>
    </font>
    <font>
      <b/>
      <u/>
      <sz val="14"/>
      <color rgb="FF0070C0"/>
      <name val="Arial MT"/>
    </font>
    <font>
      <u/>
      <sz val="12"/>
      <name val="Arial MT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left"/>
    </xf>
    <xf numFmtId="165" fontId="8" fillId="0" borderId="0" applyFont="0" applyAlignment="0" applyProtection="0"/>
    <xf numFmtId="166" fontId="9" fillId="0" borderId="0">
      <alignment horizontal="left"/>
    </xf>
    <xf numFmtId="0" fontId="10" fillId="0" borderId="0"/>
    <xf numFmtId="0" fontId="10" fillId="0" borderId="0"/>
    <xf numFmtId="0" fontId="4" fillId="0" borderId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" fillId="0" borderId="0"/>
    <xf numFmtId="0" fontId="4" fillId="0" borderId="0"/>
    <xf numFmtId="0" fontId="18" fillId="0" borderId="0"/>
    <xf numFmtId="0" fontId="4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8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9" fontId="0" fillId="0" borderId="0" xfId="0" applyNumberFormat="1"/>
    <xf numFmtId="39" fontId="0" fillId="0" borderId="0" xfId="0" applyNumberFormat="1" applyFill="1"/>
    <xf numFmtId="39" fontId="4" fillId="0" borderId="0" xfId="0" applyNumberFormat="1" applyFont="1"/>
    <xf numFmtId="39" fontId="0" fillId="0" borderId="1" xfId="0" applyNumberFormat="1" applyFill="1" applyBorder="1"/>
    <xf numFmtId="164" fontId="0" fillId="0" borderId="0" xfId="0" applyNumberFormat="1"/>
    <xf numFmtId="39" fontId="3" fillId="0" borderId="2" xfId="0" applyNumberFormat="1" applyFont="1" applyFill="1" applyBorder="1"/>
    <xf numFmtId="0" fontId="4" fillId="0" borderId="0" xfId="0" quotePrefix="1" applyFont="1"/>
    <xf numFmtId="0" fontId="4" fillId="0" borderId="0" xfId="0" applyFont="1"/>
    <xf numFmtId="39" fontId="4" fillId="0" borderId="0" xfId="0" applyNumberFormat="1" applyFont="1" applyFill="1"/>
    <xf numFmtId="39" fontId="4" fillId="0" borderId="0" xfId="0" quotePrefix="1" applyNumberFormat="1" applyFont="1" applyFill="1"/>
    <xf numFmtId="37" fontId="0" fillId="0" borderId="0" xfId="0" applyNumberFormat="1"/>
    <xf numFmtId="37" fontId="4" fillId="0" borderId="0" xfId="0" applyNumberFormat="1" applyFont="1"/>
    <xf numFmtId="0" fontId="10" fillId="0" borderId="0" xfId="7" applyFill="1" applyAlignment="1">
      <alignment horizontal="center"/>
    </xf>
    <xf numFmtId="0" fontId="10" fillId="0" borderId="0" xfId="7" applyFill="1" applyAlignment="1">
      <alignment horizontal="centerContinuous"/>
    </xf>
    <xf numFmtId="0" fontId="12" fillId="0" borderId="0" xfId="7" applyFont="1" applyFill="1" applyAlignment="1">
      <alignment horizontal="centerContinuous"/>
    </xf>
    <xf numFmtId="0" fontId="10" fillId="0" borderId="0" xfId="7" applyFill="1"/>
    <xf numFmtId="37" fontId="12" fillId="0" borderId="0" xfId="7" applyNumberFormat="1" applyFont="1" applyFill="1" applyAlignment="1" applyProtection="1">
      <alignment horizontal="centerContinuous"/>
    </xf>
    <xf numFmtId="0" fontId="12" fillId="0" borderId="0" xfId="7" applyFont="1" applyFill="1"/>
    <xf numFmtId="0" fontId="12" fillId="0" borderId="0" xfId="7" applyFont="1" applyFill="1" applyAlignment="1">
      <alignment horizontal="center"/>
    </xf>
    <xf numFmtId="17" fontId="12" fillId="0" borderId="0" xfId="7" applyNumberFormat="1" applyFont="1" applyFill="1" applyAlignment="1">
      <alignment horizontal="center"/>
    </xf>
    <xf numFmtId="17" fontId="12" fillId="0" borderId="0" xfId="8" applyNumberFormat="1" applyFont="1" applyFill="1" applyAlignment="1">
      <alignment horizontal="center"/>
    </xf>
    <xf numFmtId="14" fontId="12" fillId="0" borderId="0" xfId="9" applyNumberFormat="1" applyFont="1" applyFill="1" applyAlignment="1">
      <alignment horizontal="center"/>
    </xf>
    <xf numFmtId="0" fontId="13" fillId="0" borderId="0" xfId="7" applyFont="1" applyFill="1" applyAlignment="1">
      <alignment horizontal="center"/>
    </xf>
    <xf numFmtId="14" fontId="13" fillId="0" borderId="0" xfId="7" applyNumberFormat="1" applyFont="1" applyFill="1" applyAlignment="1">
      <alignment horizontal="center"/>
    </xf>
    <xf numFmtId="0" fontId="13" fillId="0" borderId="0" xfId="8" applyFont="1" applyFill="1" applyAlignment="1">
      <alignment horizontal="center"/>
    </xf>
    <xf numFmtId="0" fontId="11" fillId="0" borderId="0" xfId="7" applyFont="1" applyFill="1"/>
    <xf numFmtId="5" fontId="11" fillId="0" borderId="0" xfId="7" applyNumberFormat="1" applyFont="1" applyFill="1" applyProtection="1"/>
    <xf numFmtId="37" fontId="12" fillId="0" borderId="0" xfId="7" applyNumberFormat="1" applyFont="1" applyFill="1" applyProtection="1"/>
    <xf numFmtId="5" fontId="12" fillId="0" borderId="0" xfId="7" applyNumberFormat="1" applyFont="1" applyFill="1" applyProtection="1"/>
    <xf numFmtId="167" fontId="12" fillId="0" borderId="0" xfId="7" applyNumberFormat="1" applyFont="1" applyFill="1" applyProtection="1"/>
    <xf numFmtId="5" fontId="12" fillId="0" borderId="0" xfId="8" applyNumberFormat="1" applyFont="1" applyFill="1" applyProtection="1"/>
    <xf numFmtId="37" fontId="14" fillId="0" borderId="0" xfId="7" applyNumberFormat="1" applyFont="1" applyFill="1" applyProtection="1"/>
    <xf numFmtId="0" fontId="12" fillId="0" borderId="0" xfId="7" applyFont="1" applyFill="1" applyAlignment="1">
      <alignment horizontal="right"/>
    </xf>
    <xf numFmtId="37" fontId="15" fillId="0" borderId="0" xfId="8" applyNumberFormat="1" applyFont="1" applyFill="1" applyProtection="1"/>
    <xf numFmtId="37" fontId="16" fillId="0" borderId="0" xfId="8" applyNumberFormat="1" applyFont="1" applyFill="1" applyProtection="1"/>
    <xf numFmtId="37" fontId="13" fillId="0" borderId="0" xfId="7" applyNumberFormat="1" applyFont="1" applyFill="1" applyProtection="1"/>
    <xf numFmtId="37" fontId="10" fillId="0" borderId="0" xfId="7" applyNumberFormat="1" applyFill="1"/>
    <xf numFmtId="0" fontId="17" fillId="0" borderId="0" xfId="7" applyFont="1" applyFill="1"/>
    <xf numFmtId="0" fontId="12" fillId="0" borderId="0" xfId="8" applyFont="1" applyFill="1" applyAlignment="1">
      <alignment horizontal="center"/>
    </xf>
    <xf numFmtId="5" fontId="10" fillId="0" borderId="0" xfId="7" applyNumberFormat="1" applyFill="1"/>
    <xf numFmtId="0" fontId="12" fillId="0" borderId="0" xfId="8" applyFont="1" applyFill="1" applyAlignment="1">
      <alignment horizontal="right"/>
    </xf>
    <xf numFmtId="165" fontId="12" fillId="0" borderId="0" xfId="1" applyNumberFormat="1" applyFont="1" applyFill="1" applyBorder="1" applyAlignment="1">
      <alignment horizontal="left"/>
    </xf>
    <xf numFmtId="168" fontId="12" fillId="0" borderId="0" xfId="1" applyNumberFormat="1" applyFont="1" applyFill="1" applyProtection="1"/>
    <xf numFmtId="167" fontId="13" fillId="0" borderId="0" xfId="7" applyNumberFormat="1" applyFont="1" applyFill="1" applyProtection="1"/>
    <xf numFmtId="5" fontId="13" fillId="0" borderId="0" xfId="7" applyNumberFormat="1" applyFont="1" applyFill="1" applyProtection="1"/>
    <xf numFmtId="5" fontId="13" fillId="0" borderId="0" xfId="8" applyNumberFormat="1" applyFont="1" applyFill="1" applyProtection="1"/>
    <xf numFmtId="164" fontId="4" fillId="0" borderId="1" xfId="0" applyNumberFormat="1" applyFont="1" applyBorder="1"/>
    <xf numFmtId="43" fontId="4" fillId="0" borderId="0" xfId="1" applyFont="1" applyBorder="1" applyAlignment="1">
      <alignment horizontal="center"/>
    </xf>
    <xf numFmtId="5" fontId="0" fillId="0" borderId="0" xfId="0" applyNumberFormat="1"/>
    <xf numFmtId="0" fontId="0" fillId="0" borderId="3" xfId="0" applyBorder="1"/>
    <xf numFmtId="43" fontId="4" fillId="0" borderId="3" xfId="1" applyFont="1" applyBorder="1" applyAlignment="1">
      <alignment horizontal="center"/>
    </xf>
    <xf numFmtId="39" fontId="4" fillId="0" borderId="3" xfId="1" applyNumberFormat="1" applyFont="1" applyBorder="1" applyAlignment="1">
      <alignment horizontal="center"/>
    </xf>
    <xf numFmtId="0" fontId="0" fillId="0" borderId="1" xfId="0" applyBorder="1"/>
    <xf numFmtId="43" fontId="4" fillId="0" borderId="1" xfId="1" applyFont="1" applyFill="1" applyBorder="1" applyAlignment="1">
      <alignment horizontal="center"/>
    </xf>
    <xf numFmtId="39" fontId="4" fillId="0" borderId="1" xfId="1" applyNumberFormat="1" applyFont="1" applyBorder="1"/>
    <xf numFmtId="0" fontId="4" fillId="0" borderId="4" xfId="0" applyFont="1" applyBorder="1"/>
    <xf numFmtId="0" fontId="19" fillId="0" borderId="0" xfId="0" applyFont="1"/>
    <xf numFmtId="39" fontId="4" fillId="2" borderId="0" xfId="0" applyNumberFormat="1" applyFont="1" applyFill="1"/>
    <xf numFmtId="14" fontId="0" fillId="2" borderId="0" xfId="0" applyNumberFormat="1" applyFill="1"/>
    <xf numFmtId="0" fontId="0" fillId="0" borderId="0" xfId="0" applyBorder="1"/>
    <xf numFmtId="164" fontId="4" fillId="0" borderId="0" xfId="0" applyNumberFormat="1" applyFont="1" applyBorder="1"/>
    <xf numFmtId="39" fontId="0" fillId="0" borderId="0" xfId="0" applyNumberFormat="1" applyFill="1" applyBorder="1"/>
    <xf numFmtId="0" fontId="4" fillId="0" borderId="1" xfId="0" applyFont="1" applyBorder="1"/>
    <xf numFmtId="0" fontId="11" fillId="0" borderId="0" xfId="8" applyFont="1" applyFill="1" applyAlignment="1">
      <alignment horizontal="left"/>
    </xf>
    <xf numFmtId="0" fontId="12" fillId="0" borderId="1" xfId="7" applyFont="1" applyFill="1" applyBorder="1" applyAlignment="1">
      <alignment horizontal="center"/>
    </xf>
  </cellXfs>
  <cellStyles count="33">
    <cellStyle name="Comma" xfId="1" builtinId="3"/>
    <cellStyle name="Comma 2" xfId="3"/>
    <cellStyle name="Comma 2 2" xfId="10"/>
    <cellStyle name="Comma 3" xfId="11"/>
    <cellStyle name="Currency 2" xfId="12"/>
    <cellStyle name="Currency 3" xfId="13"/>
    <cellStyle name="General" xfId="4"/>
    <cellStyle name="nONE" xfId="5"/>
    <cellStyle name="Normal" xfId="0" builtinId="0"/>
    <cellStyle name="Normal 10" xfId="14"/>
    <cellStyle name="Normal 10 2" xfId="15"/>
    <cellStyle name="Normal 11" xfId="16"/>
    <cellStyle name="Normal 12" xfId="17"/>
    <cellStyle name="Normal 13" xfId="18"/>
    <cellStyle name="Normal 14" xfId="19"/>
    <cellStyle name="Normal 15" xfId="20"/>
    <cellStyle name="Normal 16" xfId="21"/>
    <cellStyle name="Normal 17" xfId="22"/>
    <cellStyle name="Normal 18" xfId="23"/>
    <cellStyle name="Normal 2" xfId="2"/>
    <cellStyle name="Normal 2 2" xfId="24"/>
    <cellStyle name="Normal 3" xfId="8"/>
    <cellStyle name="Normal 4" xfId="25"/>
    <cellStyle name="Normal 5" xfId="26"/>
    <cellStyle name="Normal 6" xfId="27"/>
    <cellStyle name="Normal 7" xfId="28"/>
    <cellStyle name="Normal 8" xfId="29"/>
    <cellStyle name="Normal 9" xfId="30"/>
    <cellStyle name="Normal_RECOV01" xfId="7"/>
    <cellStyle name="Normal_RECOV02WA" xfId="9"/>
    <cellStyle name="Percent 2" xfId="31"/>
    <cellStyle name="Percent 3" xfId="32"/>
    <cellStyle name="TRANSMISSION RELIABILITY PORTION OF PROJEC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MFechner\Files\FILES\AMORT\ACCT99189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rge%20Qf's\Qf03\FALLS\Falls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1382\Local%20Settings\Temporary%20Internet%20Files\OLK1DE\JAM%20CY06%20OR%20PARTIAL%20SETTLEMENT-Updat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1\Integration%20plans\Rate%20design%20options\Wyo%202001%20COS%20Summary%20-%201st%20Draf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160\Local%20Settings\Temporary%20Internet%20Files\OLK2A\Wyoming%20Sept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5/RECOV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4/RECOV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CA\PwrStat\Penny\LARGEQUALIFIED\Qf99\Hdiv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Unadj Data for RAM"/>
      <sheetName val="CWC"/>
      <sheetName val="Inputs"/>
      <sheetName val="Adjustments"/>
      <sheetName val="Adj Summary"/>
      <sheetName val="UIEC Summary"/>
      <sheetName val="UAE Summary"/>
      <sheetName val="AARP Summary"/>
      <sheetName val="Revised(2) DPU Summary"/>
      <sheetName val="Revised DPU Summary"/>
      <sheetName val="DPU Summary"/>
      <sheetName val="Revised Inputs"/>
      <sheetName val="Variables"/>
      <sheetName val="Factors"/>
      <sheetName val="Embedded Cost"/>
      <sheetName val="Check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- Earned"/>
      <sheetName val="Summary Table - Target"/>
      <sheetName val="Unit Costs -  Earned"/>
      <sheetName val="Unit Costs - Targ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 East"/>
      <sheetName val="Table 1 - Rev (East)"/>
      <sheetName val="Table 1 - MWh (East)"/>
      <sheetName val="Table 2 - kWh  (East)"/>
      <sheetName val="Table 3 - Rev (East)"/>
      <sheetName val="Table 4 - Contracts (East)"/>
      <sheetName val="RVN West"/>
      <sheetName val="Table 1 - Rev (West)"/>
      <sheetName val="Table 1 - MWh (West)"/>
      <sheetName val="Table 2 - kWh (West)"/>
      <sheetName val="Table 3 - Rev (West)"/>
      <sheetName val="Weather"/>
      <sheetName val="OCI Rev (tariff)"/>
      <sheetName val="OCI kWh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UT Variance"/>
      <sheetName val="Sch 47 Unscheduled KWH"/>
      <sheetName val="CA CARE"/>
      <sheetName val="Property Sales"/>
      <sheetName val="Grid West Reg Asset"/>
      <sheetName val="2010 Protocol"/>
      <sheetName val="RAC Deferral"/>
      <sheetName val="OSIP"/>
      <sheetName val="Deer Creek"/>
      <sheetName val="WA SBC"/>
      <sheetName val="WA Depreciation"/>
      <sheetName val="WA Merwin"/>
      <sheetName val="CA ESA"/>
      <sheetName val="CA SI"/>
      <sheetName val="CA Pub Purp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WY New DSM Codes"/>
      <sheetName val="New WY DSM"/>
      <sheetName val="Prorations&gt;&gt;&gt;"/>
      <sheetName val="Prorate OR 01-15"/>
      <sheetName val="Prorate OR 02-15 OSIP"/>
      <sheetName val="Prorate OR 03-15 OSIP"/>
      <sheetName val="Prorate OR 04-15 OSIP"/>
      <sheetName val="Prorate OR 02-15 RAC"/>
      <sheetName val="Prorate OR 03-15 RAC"/>
      <sheetName val="Prorate 05-15 Deer Cr"/>
      <sheetName val="Prorate 06-15 Deer Cr"/>
      <sheetName val="Prorate 07-15 Deer Cr"/>
      <sheetName val="Prorate 08-15 Deer Cr"/>
      <sheetName val="Prorate 08-15 - CA SI"/>
      <sheetName val="Prorate 09-15 - CA SI"/>
      <sheetName val="Prorate 10-15 - CA SI"/>
      <sheetName val="Prorate WA 03-15 - Depr+Merwin"/>
      <sheetName val="Prorate WA 04-15 - Depr+Merwin"/>
      <sheetName val="Prorate WA 05-15 - Depr+Merwin"/>
      <sheetName val="Prorate WA 0615 - Depr + Merwin"/>
      <sheetName val="Prorate WA 08-15 - SBC"/>
      <sheetName val="Prorate WA 09-15 - SBC"/>
      <sheetName val="Prorate WA 10-15 - SBC"/>
    </sheetNames>
    <sheetDataSet>
      <sheetData sheetId="0"/>
      <sheetData sheetId="1"/>
      <sheetData sheetId="2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 t="str">
            <v>4&amp;5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 t="str">
            <v>4&amp;5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 t="str">
            <v>4&amp;5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 t="str">
            <v>4&amp;5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 t="str">
            <v>4&amp;5</v>
          </cell>
        </row>
        <row r="127">
          <cell r="A127">
            <v>21649</v>
          </cell>
          <cell r="B127" t="str">
            <v>01RENEW004 - 01RESD0004</v>
          </cell>
          <cell r="C127" t="str">
            <v>4&amp;5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 t="str">
            <v>4&amp;5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 t="str">
            <v>4&amp;5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 t="str">
            <v>4&amp;5</v>
          </cell>
        </row>
        <row r="255">
          <cell r="A255">
            <v>21972</v>
          </cell>
          <cell r="B255" t="str">
            <v>01COST004T-RES TOU ENERGY SUPPLY SVC</v>
          </cell>
          <cell r="C255" t="str">
            <v>4&amp;5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 t="str">
            <v>4&amp;5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  <row r="338">
          <cell r="A338">
            <v>21665</v>
          </cell>
          <cell r="B338" t="str">
            <v>01STDAY048 - 01LGNSV048</v>
          </cell>
          <cell r="C338">
            <v>48</v>
          </cell>
        </row>
        <row r="339">
          <cell r="A339">
            <v>11286</v>
          </cell>
          <cell r="B339" t="str">
            <v>SOLAR FEED-IN REVENUE</v>
          </cell>
          <cell r="C339" t="str">
            <v>AGA</v>
          </cell>
        </row>
        <row r="340">
          <cell r="A340">
            <v>20848</v>
          </cell>
          <cell r="B340" t="str">
            <v>08CFR00001-MTH FACILITY S</v>
          </cell>
          <cell r="C340" t="str">
            <v>AGA</v>
          </cell>
        </row>
        <row r="341">
          <cell r="A341">
            <v>20864</v>
          </cell>
          <cell r="B341" t="str">
            <v>08CHCK000R-UT RES CHECK M</v>
          </cell>
          <cell r="C341" t="str">
            <v>AGA</v>
          </cell>
        </row>
        <row r="342">
          <cell r="A342">
            <v>20948</v>
          </cell>
          <cell r="B342" t="str">
            <v>08OALT007R-SECURITY AR LG</v>
          </cell>
          <cell r="C342">
            <v>7</v>
          </cell>
        </row>
        <row r="343">
          <cell r="A343">
            <v>20957</v>
          </cell>
          <cell r="B343" t="str">
            <v>08RESD0001-RES SRVC</v>
          </cell>
          <cell r="C343">
            <v>1</v>
          </cell>
        </row>
        <row r="344">
          <cell r="A344">
            <v>20958</v>
          </cell>
          <cell r="B344" t="str">
            <v>08RESD0002-RES SRVC-OPTIO</v>
          </cell>
          <cell r="C344">
            <v>2</v>
          </cell>
        </row>
        <row r="345">
          <cell r="A345">
            <v>20970</v>
          </cell>
          <cell r="B345" t="str">
            <v>08UPPL000R-BASE SCH FALL</v>
          </cell>
          <cell r="C345" t="str">
            <v>AGA</v>
          </cell>
        </row>
        <row r="346">
          <cell r="A346">
            <v>21218</v>
          </cell>
          <cell r="B346" t="str">
            <v>08PTLD000R-POST TOP LIGHT</v>
          </cell>
          <cell r="C346" t="str">
            <v>AGA</v>
          </cell>
        </row>
        <row r="347">
          <cell r="A347">
            <v>21354</v>
          </cell>
          <cell r="B347" t="str">
            <v>08LNX00108-ANN COST MTHLY</v>
          </cell>
          <cell r="C347" t="str">
            <v>AGA</v>
          </cell>
        </row>
        <row r="348">
          <cell r="A348">
            <v>21582</v>
          </cell>
          <cell r="B348" t="str">
            <v>08RESD0003-LIFELINE PRGRM</v>
          </cell>
          <cell r="C348">
            <v>3</v>
          </cell>
        </row>
        <row r="349">
          <cell r="A349">
            <v>21584</v>
          </cell>
          <cell r="B349" t="str">
            <v>08LNX00005-MTHLY MIN GUAR</v>
          </cell>
          <cell r="C349" t="str">
            <v>AGA</v>
          </cell>
        </row>
        <row r="350">
          <cell r="A350">
            <v>21588</v>
          </cell>
          <cell r="B350" t="str">
            <v>08LNX00013-80% MNTHLY MIN</v>
          </cell>
          <cell r="C350" t="str">
            <v>AGA</v>
          </cell>
        </row>
        <row r="351">
          <cell r="A351">
            <v>21609</v>
          </cell>
          <cell r="B351" t="str">
            <v>08LNX00001-MTHLY 80% GUAR</v>
          </cell>
          <cell r="C351" t="str">
            <v>AGA</v>
          </cell>
        </row>
        <row r="352">
          <cell r="A352">
            <v>21719</v>
          </cell>
          <cell r="B352" t="str">
            <v>08NETMT135 - Net Metering</v>
          </cell>
          <cell r="C352">
            <v>1</v>
          </cell>
        </row>
        <row r="353">
          <cell r="A353">
            <v>21734</v>
          </cell>
          <cell r="B353" t="str">
            <v>08COOLKPRR - Utah Cool Keeper Program</v>
          </cell>
          <cell r="C353" t="str">
            <v>AGA</v>
          </cell>
        </row>
        <row r="354">
          <cell r="A354">
            <v>21999</v>
          </cell>
          <cell r="B354" t="str">
            <v>08MHTP0006-MOBILE HOME &amp; TRAILER</v>
          </cell>
          <cell r="C354">
            <v>6</v>
          </cell>
        </row>
        <row r="355">
          <cell r="A355">
            <v>22000</v>
          </cell>
          <cell r="B355" t="str">
            <v>08MHTP0023-MOBILE HOME &amp; TRAILER</v>
          </cell>
          <cell r="C355">
            <v>23</v>
          </cell>
        </row>
        <row r="356">
          <cell r="A356">
            <v>22001</v>
          </cell>
          <cell r="B356" t="str">
            <v>08RGNSV006-GEN SRVC-RES</v>
          </cell>
          <cell r="C356">
            <v>6</v>
          </cell>
        </row>
        <row r="357">
          <cell r="A357">
            <v>22002</v>
          </cell>
          <cell r="B357" t="str">
            <v>08RGNSV023-GEN SRVC-RES</v>
          </cell>
          <cell r="C357">
            <v>23</v>
          </cell>
        </row>
        <row r="358">
          <cell r="A358">
            <v>22004</v>
          </cell>
          <cell r="B358" t="str">
            <v>08RNM23135 - UT NET MTR, GEN SVC-RES</v>
          </cell>
          <cell r="C358">
            <v>23</v>
          </cell>
        </row>
        <row r="359">
          <cell r="A359">
            <v>22007</v>
          </cell>
          <cell r="B359" t="str">
            <v>08RGNSV06A-UT SMALL GENERAL SVC-RES-TOU</v>
          </cell>
          <cell r="C359" t="str">
            <v>6A</v>
          </cell>
        </row>
        <row r="360">
          <cell r="A360">
            <v>88</v>
          </cell>
          <cell r="B360" t="str">
            <v>UNBILLED REVENUE</v>
          </cell>
          <cell r="C360" t="str">
            <v>AGA</v>
          </cell>
        </row>
        <row r="361">
          <cell r="A361">
            <v>20868</v>
          </cell>
          <cell r="B361" t="str">
            <v>08EFOP0021-ELEC FURNACE O</v>
          </cell>
          <cell r="C361">
            <v>21</v>
          </cell>
        </row>
        <row r="362">
          <cell r="A362">
            <v>20870</v>
          </cell>
          <cell r="B362" t="str">
            <v>08GNSV0006-GEN SRVC-DISTR</v>
          </cell>
          <cell r="C362">
            <v>6</v>
          </cell>
        </row>
        <row r="363">
          <cell r="A363">
            <v>20871</v>
          </cell>
          <cell r="B363" t="str">
            <v>08GNSV0009-GEN SRVC-HI VO</v>
          </cell>
          <cell r="C363">
            <v>9</v>
          </cell>
        </row>
        <row r="364">
          <cell r="A364">
            <v>20872</v>
          </cell>
          <cell r="B364" t="str">
            <v>08GNSV0023-GEN SRVC-DISTR</v>
          </cell>
          <cell r="C364">
            <v>23</v>
          </cell>
        </row>
        <row r="365">
          <cell r="A365">
            <v>20874</v>
          </cell>
          <cell r="B365" t="str">
            <v>08GNSV006A-GEN SRVC-ENERG</v>
          </cell>
          <cell r="C365" t="str">
            <v>6A</v>
          </cell>
        </row>
        <row r="366">
          <cell r="A366">
            <v>20875</v>
          </cell>
          <cell r="B366" t="str">
            <v>08GNSV006B-GEN SRVC-DEM&amp;</v>
          </cell>
          <cell r="C366" t="str">
            <v>6B</v>
          </cell>
        </row>
        <row r="367">
          <cell r="A367">
            <v>20876</v>
          </cell>
          <cell r="B367" t="str">
            <v>08GNSV009A-GEN SRVC HI VO</v>
          </cell>
          <cell r="C367" t="str">
            <v>9A</v>
          </cell>
        </row>
        <row r="368">
          <cell r="A368">
            <v>20881</v>
          </cell>
          <cell r="B368" t="str">
            <v>08GNSV023F-GEN SRVC FIXED</v>
          </cell>
          <cell r="C368">
            <v>23</v>
          </cell>
        </row>
        <row r="369">
          <cell r="A369">
            <v>20947</v>
          </cell>
          <cell r="B369" t="str">
            <v>08OALT007N-SECURITY AR LG</v>
          </cell>
          <cell r="C369">
            <v>7</v>
          </cell>
        </row>
        <row r="370">
          <cell r="A370">
            <v>20961</v>
          </cell>
          <cell r="B370" t="str">
            <v>08TOSS0015-TRAF &amp;amp; OTHER S</v>
          </cell>
          <cell r="C370" t="str">
            <v>15TOS</v>
          </cell>
        </row>
        <row r="371">
          <cell r="A371">
            <v>20962</v>
          </cell>
          <cell r="B371" t="str">
            <v>08MONL0015-MTR OUTDONIGHT</v>
          </cell>
          <cell r="C371" t="str">
            <v>15MON</v>
          </cell>
        </row>
        <row r="372">
          <cell r="A372">
            <v>21224</v>
          </cell>
          <cell r="B372" t="str">
            <v>08CFR00051-MTH FAC SRVCHG</v>
          </cell>
          <cell r="C372">
            <v>51</v>
          </cell>
        </row>
        <row r="373">
          <cell r="A373">
            <v>21246</v>
          </cell>
          <cell r="B373" t="str">
            <v>08GNSV009M-MANL HIGH VOLT</v>
          </cell>
          <cell r="C373">
            <v>9</v>
          </cell>
        </row>
        <row r="374">
          <cell r="A374">
            <v>21253</v>
          </cell>
          <cell r="B374" t="str">
            <v>08GNSV06AM-MNL ENERGY TOD</v>
          </cell>
          <cell r="C374" t="str">
            <v>6A</v>
          </cell>
        </row>
        <row r="375">
          <cell r="A375">
            <v>21255</v>
          </cell>
          <cell r="B375" t="str">
            <v>08SPCL0001</v>
          </cell>
          <cell r="C375" t="str">
            <v>SPCL1</v>
          </cell>
        </row>
        <row r="376">
          <cell r="A376">
            <v>21256</v>
          </cell>
          <cell r="B376" t="str">
            <v>08SPCL0002</v>
          </cell>
          <cell r="C376" t="str">
            <v>SPCL2</v>
          </cell>
        </row>
        <row r="377">
          <cell r="A377">
            <v>21257</v>
          </cell>
          <cell r="B377" t="str">
            <v>08SPCL0003</v>
          </cell>
          <cell r="C377" t="str">
            <v>SPCL3</v>
          </cell>
        </row>
        <row r="378">
          <cell r="A378">
            <v>21264</v>
          </cell>
          <cell r="B378" t="str">
            <v>08GNSV09AM-MAN TOD HIVOLT</v>
          </cell>
          <cell r="C378" t="str">
            <v>9A</v>
          </cell>
        </row>
        <row r="379">
          <cell r="A379">
            <v>21275</v>
          </cell>
          <cell r="B379" t="str">
            <v>08PRSV031M-BKUP MNT&amp;SUPPL</v>
          </cell>
          <cell r="C379">
            <v>31</v>
          </cell>
        </row>
        <row r="380">
          <cell r="A380">
            <v>21320</v>
          </cell>
          <cell r="B380" t="str">
            <v>08EFOP021M-ELEC FURNACE O</v>
          </cell>
          <cell r="C380">
            <v>21</v>
          </cell>
        </row>
        <row r="381">
          <cell r="A381">
            <v>21562</v>
          </cell>
          <cell r="B381" t="str">
            <v>08GNSV06MN-GNSV DIST VOLT</v>
          </cell>
          <cell r="C381">
            <v>6</v>
          </cell>
        </row>
        <row r="382">
          <cell r="A382">
            <v>21571</v>
          </cell>
          <cell r="B382" t="str">
            <v>08LNX00014-80% MIN MNTHLY</v>
          </cell>
          <cell r="C382" t="str">
            <v>AGA</v>
          </cell>
        </row>
        <row r="383">
          <cell r="A383">
            <v>21574</v>
          </cell>
          <cell r="B383" t="str">
            <v>08LNX00002-MTHLY 80% GUAR</v>
          </cell>
          <cell r="C383" t="str">
            <v>AGA</v>
          </cell>
        </row>
        <row r="384">
          <cell r="A384">
            <v>21731</v>
          </cell>
          <cell r="B384" t="str">
            <v>08LNX00300 - LINE EXT 80% PLUS MONTHLY</v>
          </cell>
          <cell r="C384" t="str">
            <v>AGA</v>
          </cell>
        </row>
        <row r="385">
          <cell r="A385">
            <v>21803</v>
          </cell>
          <cell r="B385" t="str">
            <v>08NMT23135 - UT NET MTR, GEN, &lt; 25 KW</v>
          </cell>
          <cell r="C385">
            <v>23</v>
          </cell>
        </row>
        <row r="386">
          <cell r="A386">
            <v>21820</v>
          </cell>
          <cell r="B386" t="str">
            <v>08GNSV0008 - UT GEN SVC TOU &gt; 1000KW</v>
          </cell>
          <cell r="C386">
            <v>8</v>
          </cell>
        </row>
        <row r="387">
          <cell r="A387">
            <v>21821</v>
          </cell>
          <cell r="B387" t="str">
            <v>08GNSV008M - UT GEN SVC TOU &gt; 1000KW</v>
          </cell>
          <cell r="C387">
            <v>8</v>
          </cell>
        </row>
        <row r="388">
          <cell r="A388">
            <v>21822</v>
          </cell>
          <cell r="B388" t="str">
            <v>08LNX00311 - LINE EXT 80% GUARANTEE</v>
          </cell>
          <cell r="C388" t="str">
            <v>AGA</v>
          </cell>
        </row>
        <row r="389">
          <cell r="A389">
            <v>21944</v>
          </cell>
          <cell r="B389" t="str">
            <v>08NMT06135-UT NET METERING GEN SVC</v>
          </cell>
          <cell r="C389">
            <v>6</v>
          </cell>
        </row>
        <row r="390">
          <cell r="A390">
            <v>21966</v>
          </cell>
          <cell r="B390" t="str">
            <v>08NMT6A135-NET METERING GEN SVC TOU</v>
          </cell>
          <cell r="C390" t="str">
            <v>6A</v>
          </cell>
        </row>
        <row r="391">
          <cell r="A391">
            <v>11279</v>
          </cell>
          <cell r="B391" t="str">
            <v>367880-REVENUE ADJ PROPERTY INSUR-IRG</v>
          </cell>
          <cell r="C391" t="str">
            <v>AGA</v>
          </cell>
        </row>
        <row r="392">
          <cell r="A392">
            <v>20845</v>
          </cell>
          <cell r="B392" t="str">
            <v>08APSV0010-IRR &amp; SOIL DRA</v>
          </cell>
          <cell r="C392">
            <v>10</v>
          </cell>
        </row>
        <row r="393">
          <cell r="A393">
            <v>21604</v>
          </cell>
          <cell r="B393" t="str">
            <v>08LNX00017-ADV/REF&amp;80%ANN</v>
          </cell>
          <cell r="C393" t="str">
            <v>AGA</v>
          </cell>
        </row>
        <row r="394">
          <cell r="A394">
            <v>21610</v>
          </cell>
          <cell r="B394" t="str">
            <v>08LNX00004-ANNUAL 80%GUAR</v>
          </cell>
          <cell r="C394" t="str">
            <v>AGA</v>
          </cell>
        </row>
        <row r="395">
          <cell r="A395">
            <v>21611</v>
          </cell>
          <cell r="B395" t="str">
            <v>08LNX00014-80% MIN MNTHLY</v>
          </cell>
          <cell r="C395" t="str">
            <v>AGA</v>
          </cell>
        </row>
        <row r="396">
          <cell r="A396">
            <v>21696</v>
          </cell>
          <cell r="B396" t="str">
            <v>08APSV10NS- Irg Soil Drain Pump Non Seas</v>
          </cell>
          <cell r="C396">
            <v>10</v>
          </cell>
        </row>
        <row r="397">
          <cell r="A397">
            <v>21833</v>
          </cell>
          <cell r="B397" t="str">
            <v>08LNX00310 - IRR, 80% ANNUAL MIN + 80% ?</v>
          </cell>
          <cell r="C397" t="str">
            <v>AGA</v>
          </cell>
        </row>
        <row r="398">
          <cell r="A398">
            <v>21879</v>
          </cell>
          <cell r="B398" t="str">
            <v>08LNX00312 UT IRG LINE EXT</v>
          </cell>
          <cell r="C398" t="str">
            <v>AGA</v>
          </cell>
        </row>
        <row r="399">
          <cell r="A399">
            <v>21885</v>
          </cell>
          <cell r="B399" t="str">
            <v>08NMT10135-UT IRR_SOIL DRNG NET MTR SVC</v>
          </cell>
          <cell r="C399">
            <v>10</v>
          </cell>
        </row>
        <row r="400">
          <cell r="A400">
            <v>89</v>
          </cell>
          <cell r="B400" t="str">
            <v>UNBILLED REV - IRRIGATION</v>
          </cell>
          <cell r="C400" t="str">
            <v>AGA</v>
          </cell>
        </row>
        <row r="401">
          <cell r="A401">
            <v>20860</v>
          </cell>
          <cell r="B401" t="str">
            <v>08CFR00012-STR LGTS (CONV</v>
          </cell>
          <cell r="C401">
            <v>12</v>
          </cell>
        </row>
        <row r="402">
          <cell r="A402">
            <v>20960</v>
          </cell>
          <cell r="B402" t="str">
            <v>08SLCO0011-STR LGT CO-OWN</v>
          </cell>
          <cell r="C402">
            <v>11</v>
          </cell>
        </row>
        <row r="403">
          <cell r="A403">
            <v>20961</v>
          </cell>
          <cell r="B403" t="str">
            <v>08TOSS0015-TRAF &amp;amp; OTHER S</v>
          </cell>
          <cell r="C403">
            <v>15</v>
          </cell>
        </row>
        <row r="404">
          <cell r="A404">
            <v>20962</v>
          </cell>
          <cell r="B404" t="str">
            <v>08MONL0015-MTR OUTDONIGHT</v>
          </cell>
          <cell r="C404">
            <v>15</v>
          </cell>
        </row>
        <row r="405">
          <cell r="A405">
            <v>20963</v>
          </cell>
          <cell r="B405" t="str">
            <v>08SLCU012P-STR LGT CUST-O</v>
          </cell>
          <cell r="C405">
            <v>12</v>
          </cell>
        </row>
        <row r="406">
          <cell r="A406">
            <v>20964</v>
          </cell>
          <cell r="B406" t="str">
            <v>08SLCU012F-STR LGT CUST-O</v>
          </cell>
          <cell r="C406">
            <v>12</v>
          </cell>
        </row>
        <row r="407">
          <cell r="A407">
            <v>21220</v>
          </cell>
          <cell r="B407" t="str">
            <v>08TOSS015F-TRAFFIC SIG NM</v>
          </cell>
          <cell r="C407">
            <v>15</v>
          </cell>
        </row>
        <row r="408">
          <cell r="A408">
            <v>21224</v>
          </cell>
          <cell r="B408" t="str">
            <v>08CFR00051-MTH FAC SRVCHG</v>
          </cell>
          <cell r="C408">
            <v>51</v>
          </cell>
        </row>
        <row r="409">
          <cell r="A409">
            <v>21272</v>
          </cell>
          <cell r="B409" t="str">
            <v>08CFR00062-STREET LIGHTS</v>
          </cell>
          <cell r="C409" t="str">
            <v>AGA</v>
          </cell>
        </row>
        <row r="410">
          <cell r="A410">
            <v>21542</v>
          </cell>
          <cell r="B410" t="str">
            <v>08SLCU012E-DECOR CUST-OWN</v>
          </cell>
          <cell r="C410">
            <v>12</v>
          </cell>
        </row>
        <row r="411">
          <cell r="A411">
            <v>11263</v>
          </cell>
          <cell r="B411" t="str">
            <v>301770-DSM REVENUE-OPSA</v>
          </cell>
          <cell r="C411" t="str">
            <v>AGA</v>
          </cell>
        </row>
        <row r="412">
          <cell r="A412">
            <v>21246</v>
          </cell>
          <cell r="B412" t="str">
            <v>08GNSV009M-MANL HIGH VOLT</v>
          </cell>
          <cell r="C412">
            <v>9</v>
          </cell>
        </row>
        <row r="413">
          <cell r="A413">
            <v>21275</v>
          </cell>
          <cell r="B413" t="str">
            <v>08PRSV031M-BKUP MNT&amp;SUPPL</v>
          </cell>
          <cell r="C413">
            <v>31</v>
          </cell>
        </row>
        <row r="414">
          <cell r="A414">
            <v>21217</v>
          </cell>
          <cell r="B414" t="str">
            <v>08PTLD000N-POST TOP LIGHT</v>
          </cell>
          <cell r="C414" t="str">
            <v>AGA</v>
          </cell>
        </row>
        <row r="415">
          <cell r="A415">
            <v>21234</v>
          </cell>
          <cell r="B415" t="str">
            <v>08GNSV006M-MNL DIST VOLTG</v>
          </cell>
          <cell r="C415">
            <v>6</v>
          </cell>
        </row>
        <row r="416">
          <cell r="A416">
            <v>21249</v>
          </cell>
          <cell r="B416" t="str">
            <v>08POLE0075-POLES W/LIGHT</v>
          </cell>
          <cell r="C416" t="str">
            <v>AGA</v>
          </cell>
        </row>
        <row r="417">
          <cell r="A417">
            <v>21322</v>
          </cell>
          <cell r="B417" t="str">
            <v>08GNSV023M-GNSV DIST VOLT</v>
          </cell>
          <cell r="C417">
            <v>23</v>
          </cell>
        </row>
        <row r="418">
          <cell r="A418">
            <v>21391</v>
          </cell>
          <cell r="B418" t="str">
            <v>08LNX00158-ANNUALCOST MTH</v>
          </cell>
          <cell r="C418" t="str">
            <v>AGA</v>
          </cell>
        </row>
        <row r="419">
          <cell r="A419">
            <v>21583</v>
          </cell>
          <cell r="B419" t="str">
            <v>08LNX00017-ADV/REF&amp;80%ANN</v>
          </cell>
          <cell r="C419" t="str">
            <v>AGA</v>
          </cell>
        </row>
        <row r="420">
          <cell r="A420">
            <v>21587</v>
          </cell>
          <cell r="B420" t="str">
            <v>08LNX00006-FIXD MTHLY MIN</v>
          </cell>
          <cell r="C420" t="str">
            <v>AGA</v>
          </cell>
        </row>
        <row r="421">
          <cell r="A421">
            <v>21772</v>
          </cell>
          <cell r="B421" t="str">
            <v>08COOLKPRN - A/C DIRECT LOAD CONTROL</v>
          </cell>
          <cell r="C421" t="str">
            <v>AGA</v>
          </cell>
        </row>
        <row r="422">
          <cell r="A422">
            <v>21945</v>
          </cell>
          <cell r="B422" t="str">
            <v>08NMT08135 - NET METERING GEN SVC</v>
          </cell>
          <cell r="C422">
            <v>8</v>
          </cell>
        </row>
        <row r="423">
          <cell r="A423">
            <v>21989</v>
          </cell>
          <cell r="B423" t="str">
            <v>08ABL-NRES - APPLICANT BUILT LINE</v>
          </cell>
          <cell r="C423" t="str">
            <v>AGA</v>
          </cell>
        </row>
        <row r="424">
          <cell r="A424">
            <v>22024</v>
          </cell>
          <cell r="B424" t="str">
            <v>02NMT40135-WA NET METERING-IRG</v>
          </cell>
          <cell r="C424">
            <v>40</v>
          </cell>
        </row>
        <row r="425">
          <cell r="A425">
            <v>22027</v>
          </cell>
          <cell r="B425" t="str">
            <v>01CSTUSB41-USBR IRRIGATION CONTRACTS CSS</v>
          </cell>
          <cell r="C425">
            <v>41</v>
          </cell>
        </row>
        <row r="426">
          <cell r="A426">
            <v>22028</v>
          </cell>
          <cell r="B426" t="str">
            <v>01NMU41135 - OR NET MTR - PROJECT LAND</v>
          </cell>
          <cell r="C426">
            <v>41</v>
          </cell>
        </row>
        <row r="427">
          <cell r="A427">
            <v>22029</v>
          </cell>
          <cell r="B427" t="str">
            <v>01USBGV041-IRG TOU W/O BPA</v>
          </cell>
          <cell r="C427">
            <v>41</v>
          </cell>
        </row>
        <row r="428">
          <cell r="A428">
            <v>22030</v>
          </cell>
          <cell r="B428" t="str">
            <v>01USBOF041-KLAMATH BASIN IRG OFF PRJ LND</v>
          </cell>
          <cell r="C428">
            <v>41</v>
          </cell>
        </row>
        <row r="429">
          <cell r="A429">
            <v>22031</v>
          </cell>
          <cell r="B429" t="str">
            <v>01USBON041-KLAMATH BASIN IRG ON PJT LND</v>
          </cell>
          <cell r="C429">
            <v>41</v>
          </cell>
        </row>
        <row r="430">
          <cell r="A430">
            <v>22032</v>
          </cell>
          <cell r="B430" t="str">
            <v>01VRU41136-OR VOL INCENTIVE USB CONTRACT</v>
          </cell>
          <cell r="C430">
            <v>41</v>
          </cell>
        </row>
        <row r="431">
          <cell r="A431">
            <v>22038</v>
          </cell>
          <cell r="B431" t="str">
            <v>06NMT48135-CA GEN SVC NET MTR-&gt;500 KW</v>
          </cell>
          <cell r="C431" t="str">
            <v>AT48</v>
          </cell>
        </row>
        <row r="432">
          <cell r="A432">
            <v>22043</v>
          </cell>
          <cell r="B432" t="str">
            <v>02NMT48135-WA LG SVC NET METER=&gt;1000 KW</v>
          </cell>
          <cell r="C432" t="str">
            <v>48T</v>
          </cell>
        </row>
        <row r="433">
          <cell r="A433">
            <v>22040</v>
          </cell>
          <cell r="B433" t="str">
            <v>01RNETM023-NET METER RESIDENTIAL GEN SVC</v>
          </cell>
          <cell r="C433">
            <v>23</v>
          </cell>
        </row>
        <row r="434">
          <cell r="A434">
            <v>22045</v>
          </cell>
          <cell r="B434" t="str">
            <v>01GNSB0028-OR GENERAL SERVICE &gt; 30 KW</v>
          </cell>
          <cell r="C434">
            <v>28</v>
          </cell>
        </row>
        <row r="435">
          <cell r="A435">
            <v>21797</v>
          </cell>
          <cell r="B435" t="str">
            <v>06BLSKY01R - BLUESKY ENERGY</v>
          </cell>
          <cell r="C435" t="str">
            <v>AGA</v>
          </cell>
        </row>
        <row r="436">
          <cell r="A436">
            <v>22047</v>
          </cell>
          <cell r="B436" t="str">
            <v>06APSV020L-AG PMP SRVC-NO GHG CREDIT</v>
          </cell>
          <cell r="C436" t="str">
            <v>PA20</v>
          </cell>
        </row>
        <row r="437">
          <cell r="A437">
            <v>22048</v>
          </cell>
          <cell r="B437" t="str">
            <v>06USBR020L-KLAM IRG ONPRJ-NO CHG CREDIT</v>
          </cell>
          <cell r="C437" t="str">
            <v>PA20</v>
          </cell>
        </row>
        <row r="438">
          <cell r="A438">
            <v>22049</v>
          </cell>
          <cell r="B438" t="str">
            <v>06NML20135-AGRI PUMP-NET MTR NO GHG CR</v>
          </cell>
          <cell r="C438" t="str">
            <v>PA20</v>
          </cell>
        </row>
        <row r="439">
          <cell r="A439">
            <v>22050</v>
          </cell>
          <cell r="B439" t="str">
            <v>01RGNSB028 - GENERAL SVC &gt; 30 KW - RES</v>
          </cell>
          <cell r="C439">
            <v>28</v>
          </cell>
        </row>
        <row r="440">
          <cell r="A440">
            <v>22052</v>
          </cell>
          <cell r="B440" t="str">
            <v>01COSTR028, OR RES GEN SVC&gt;30KW CST BSD</v>
          </cell>
          <cell r="C440">
            <v>28</v>
          </cell>
        </row>
        <row r="441">
          <cell r="A441">
            <v>22053</v>
          </cell>
          <cell r="B441" t="str">
            <v>01APSV0215-OR IRRIGATION TOU PILOT</v>
          </cell>
          <cell r="C441">
            <v>215</v>
          </cell>
        </row>
        <row r="442">
          <cell r="A442">
            <v>22054</v>
          </cell>
          <cell r="B442" t="str">
            <v>01COST0215-OR TOU PILOT COST BASED SPPLY</v>
          </cell>
          <cell r="C442">
            <v>215</v>
          </cell>
        </row>
        <row r="443">
          <cell r="A443">
            <v>22055</v>
          </cell>
          <cell r="B443" t="str">
            <v>01USBR0215-OR IRG TOU PILOT USBR CUST</v>
          </cell>
          <cell r="C443">
            <v>215</v>
          </cell>
        </row>
        <row r="444">
          <cell r="A444">
            <v>11307</v>
          </cell>
          <cell r="B444" t="str">
            <v>367570-REVENUE ADJ I&amp;D RESERVE-RES</v>
          </cell>
          <cell r="C444" t="str">
            <v>AGA</v>
          </cell>
        </row>
        <row r="445">
          <cell r="A445">
            <v>11308</v>
          </cell>
          <cell r="B445" t="str">
            <v>367670-REVENUE ADJ I&amp;D RESERVE-COM</v>
          </cell>
          <cell r="C445" t="str">
            <v>AGA</v>
          </cell>
        </row>
        <row r="446">
          <cell r="A446">
            <v>11309</v>
          </cell>
          <cell r="B446" t="str">
            <v>367770-REVENUE ADJ I&amp;D RESERVE-IND</v>
          </cell>
          <cell r="C446" t="str">
            <v>AGA</v>
          </cell>
        </row>
        <row r="447">
          <cell r="A447">
            <v>11310</v>
          </cell>
          <cell r="B447" t="str">
            <v>367870-REVENUE ADJ I&amp;D RESERVE-IRG</v>
          </cell>
          <cell r="C447" t="str">
            <v>AGA</v>
          </cell>
        </row>
        <row r="448">
          <cell r="A448">
            <v>22069</v>
          </cell>
          <cell r="B448" t="str">
            <v>01NMT41215-OR NET METER APSV TOU PILOT</v>
          </cell>
          <cell r="C448">
            <v>215</v>
          </cell>
        </row>
        <row r="449">
          <cell r="A449">
            <v>22070</v>
          </cell>
          <cell r="B449" t="str">
            <v>01VRU41215-OR VOL INCENTIVE USB TOU PLT</v>
          </cell>
          <cell r="C449">
            <v>215</v>
          </cell>
        </row>
        <row r="450">
          <cell r="A450">
            <v>22073</v>
          </cell>
          <cell r="B450" t="str">
            <v>01NMU41215-IRG TOU PILOT USBR NET MTR</v>
          </cell>
          <cell r="C450">
            <v>215</v>
          </cell>
        </row>
        <row r="451">
          <cell r="A451">
            <v>22076</v>
          </cell>
          <cell r="B451" t="str">
            <v>01RESEV05T-RES ELECTRIC VEHICLE TOU VIR</v>
          </cell>
          <cell r="C451" t="str">
            <v>4&amp;5</v>
          </cell>
        </row>
        <row r="452">
          <cell r="A452">
            <v>22078</v>
          </cell>
          <cell r="B452" t="str">
            <v>01PTOU0005-01RESEV05T TOU ENERGY SUP SVC</v>
          </cell>
          <cell r="C452" t="str">
            <v>4&amp;5</v>
          </cell>
        </row>
      </sheetData>
      <sheetData sheetId="3">
        <row r="2">
          <cell r="H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5">
          <cell r="L35">
            <v>34434000</v>
          </cell>
        </row>
      </sheetData>
      <sheetData sheetId="19">
        <row r="12">
          <cell r="H12">
            <v>124720.26157425292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6">
          <cell r="B6">
            <v>267584.00432543538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UT Variance"/>
      <sheetName val="Sch 47 Unscheduled KWH"/>
      <sheetName val="CA CARE"/>
      <sheetName val="Property Sales"/>
      <sheetName val="Grid West Reg Asset"/>
      <sheetName val="2010 Protocol"/>
      <sheetName val="RAC Deferral"/>
      <sheetName val="OSIP"/>
      <sheetName val="WA SBC"/>
      <sheetName val="CA ESA"/>
      <sheetName val="CA SI"/>
      <sheetName val="CA Pub Purp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OR 02-14"/>
      <sheetName val="Prorate OR 03-14"/>
      <sheetName val="Prorate OR 04-14"/>
      <sheetName val="Prorate CA 04-14"/>
      <sheetName val="Prorate CA 05-14"/>
      <sheetName val="Prorate CA 06-14"/>
    </sheetNames>
    <sheetDataSet>
      <sheetData sheetId="0"/>
      <sheetData sheetId="1"/>
      <sheetData sheetId="2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  <row r="338">
          <cell r="A338">
            <v>21665</v>
          </cell>
          <cell r="B338" t="str">
            <v>01STDAY048 - 01LGNSV048</v>
          </cell>
          <cell r="C338">
            <v>48</v>
          </cell>
        </row>
        <row r="339">
          <cell r="A339">
            <v>11286</v>
          </cell>
          <cell r="B339" t="str">
            <v>SOLAR FEED-IN REVENUE</v>
          </cell>
          <cell r="C339" t="str">
            <v>AGA</v>
          </cell>
        </row>
        <row r="340">
          <cell r="A340">
            <v>20848</v>
          </cell>
          <cell r="B340" t="str">
            <v>08CFR00001-MTH FACILITY S</v>
          </cell>
          <cell r="C340" t="str">
            <v>AGA</v>
          </cell>
        </row>
        <row r="341">
          <cell r="A341">
            <v>20864</v>
          </cell>
          <cell r="B341" t="str">
            <v>08CHCK000R-UT RES CHECK M</v>
          </cell>
          <cell r="C341" t="str">
            <v>AGA</v>
          </cell>
        </row>
        <row r="342">
          <cell r="A342">
            <v>20948</v>
          </cell>
          <cell r="B342" t="str">
            <v>08OALT007R-SECURITY AR LG</v>
          </cell>
          <cell r="C342">
            <v>7</v>
          </cell>
        </row>
        <row r="343">
          <cell r="A343">
            <v>20957</v>
          </cell>
          <cell r="B343" t="str">
            <v>08RESD0001-RES SRVC</v>
          </cell>
          <cell r="C343">
            <v>1</v>
          </cell>
        </row>
        <row r="344">
          <cell r="A344">
            <v>20958</v>
          </cell>
          <cell r="B344" t="str">
            <v>08RESD0002-RES SRVC-OPTIO</v>
          </cell>
          <cell r="C344">
            <v>2</v>
          </cell>
        </row>
        <row r="345">
          <cell r="A345">
            <v>20970</v>
          </cell>
          <cell r="B345" t="str">
            <v>08UPPL000R-BASE SCH FALL</v>
          </cell>
          <cell r="C345" t="str">
            <v>AGA</v>
          </cell>
        </row>
        <row r="346">
          <cell r="A346">
            <v>21218</v>
          </cell>
          <cell r="B346" t="str">
            <v>08PTLD000R-POST TOP LIGHT</v>
          </cell>
          <cell r="C346" t="str">
            <v>AGA</v>
          </cell>
        </row>
        <row r="347">
          <cell r="A347">
            <v>21354</v>
          </cell>
          <cell r="B347" t="str">
            <v>08LNX00108-ANN COST MTHLY</v>
          </cell>
          <cell r="C347" t="str">
            <v>AGA</v>
          </cell>
        </row>
        <row r="348">
          <cell r="A348">
            <v>21582</v>
          </cell>
          <cell r="B348" t="str">
            <v>08RESD0003-LIFELINE PRGRM</v>
          </cell>
          <cell r="C348">
            <v>3</v>
          </cell>
        </row>
        <row r="349">
          <cell r="A349">
            <v>21584</v>
          </cell>
          <cell r="B349" t="str">
            <v>08LNX00005-MTHLY MIN GUAR</v>
          </cell>
          <cell r="C349" t="str">
            <v>AGA</v>
          </cell>
        </row>
        <row r="350">
          <cell r="A350">
            <v>21588</v>
          </cell>
          <cell r="B350" t="str">
            <v>08LNX00013-80% MNTHLY MIN</v>
          </cell>
          <cell r="C350" t="str">
            <v>AGA</v>
          </cell>
        </row>
        <row r="351">
          <cell r="A351">
            <v>21609</v>
          </cell>
          <cell r="B351" t="str">
            <v>08LNX00001-MTHLY 80% GUAR</v>
          </cell>
          <cell r="C351" t="str">
            <v>AGA</v>
          </cell>
        </row>
        <row r="352">
          <cell r="A352">
            <v>21719</v>
          </cell>
          <cell r="B352" t="str">
            <v>08NETMT135 - Net Metering</v>
          </cell>
          <cell r="C352">
            <v>1</v>
          </cell>
        </row>
        <row r="353">
          <cell r="A353">
            <v>21734</v>
          </cell>
          <cell r="B353" t="str">
            <v>08COOLKPRR - Utah Cool Keeper Program</v>
          </cell>
          <cell r="C353" t="str">
            <v>AGA</v>
          </cell>
        </row>
        <row r="354">
          <cell r="A354">
            <v>21999</v>
          </cell>
          <cell r="B354" t="str">
            <v>08MHTP0006-MOBILE HOME &amp; TRAILER</v>
          </cell>
          <cell r="C354">
            <v>6</v>
          </cell>
        </row>
        <row r="355">
          <cell r="A355">
            <v>22000</v>
          </cell>
          <cell r="B355" t="str">
            <v>08MHTP0023-MOBILE HOME &amp; TRAILER</v>
          </cell>
          <cell r="C355">
            <v>23</v>
          </cell>
        </row>
        <row r="356">
          <cell r="A356">
            <v>22001</v>
          </cell>
          <cell r="B356" t="str">
            <v>08RGNSV006-GEN SRVC-RES</v>
          </cell>
          <cell r="C356">
            <v>6</v>
          </cell>
        </row>
        <row r="357">
          <cell r="A357">
            <v>22002</v>
          </cell>
          <cell r="B357" t="str">
            <v>08RGNSV023-GEN SRVC-RES</v>
          </cell>
          <cell r="C357">
            <v>23</v>
          </cell>
        </row>
        <row r="358">
          <cell r="A358">
            <v>22004</v>
          </cell>
          <cell r="B358" t="str">
            <v>08RNM23135 - UT NET MTR, GEN SVC-RES</v>
          </cell>
          <cell r="C358">
            <v>23</v>
          </cell>
        </row>
        <row r="359">
          <cell r="A359">
            <v>22007</v>
          </cell>
          <cell r="B359" t="str">
            <v>08RGNSV06A-UT SMALL GENERAL SVC-RES-TOU</v>
          </cell>
          <cell r="C359" t="str">
            <v>6A</v>
          </cell>
        </row>
        <row r="360">
          <cell r="A360">
            <v>88</v>
          </cell>
          <cell r="B360" t="str">
            <v>UNBILLED REVENUE</v>
          </cell>
          <cell r="C360" t="str">
            <v>AGA</v>
          </cell>
        </row>
        <row r="361">
          <cell r="A361">
            <v>20868</v>
          </cell>
          <cell r="B361" t="str">
            <v>08EFOP0021-ELEC FURNACE O</v>
          </cell>
          <cell r="C361">
            <v>21</v>
          </cell>
        </row>
        <row r="362">
          <cell r="A362">
            <v>20870</v>
          </cell>
          <cell r="B362" t="str">
            <v>08GNSV0006-GEN SRVC-DISTR</v>
          </cell>
          <cell r="C362">
            <v>6</v>
          </cell>
        </row>
        <row r="363">
          <cell r="A363">
            <v>20871</v>
          </cell>
          <cell r="B363" t="str">
            <v>08GNSV0009-GEN SRVC-HI VO</v>
          </cell>
          <cell r="C363">
            <v>9</v>
          </cell>
        </row>
        <row r="364">
          <cell r="A364">
            <v>20872</v>
          </cell>
          <cell r="B364" t="str">
            <v>08GNSV0023-GEN SRVC-DISTR</v>
          </cell>
          <cell r="C364">
            <v>23</v>
          </cell>
        </row>
        <row r="365">
          <cell r="A365">
            <v>20874</v>
          </cell>
          <cell r="B365" t="str">
            <v>08GNSV006A-GEN SRVC-ENERG</v>
          </cell>
          <cell r="C365" t="str">
            <v>6A</v>
          </cell>
        </row>
        <row r="366">
          <cell r="A366">
            <v>20875</v>
          </cell>
          <cell r="B366" t="str">
            <v>08GNSV006B-GEN SRVC-DEM&amp;</v>
          </cell>
          <cell r="C366" t="str">
            <v>6B</v>
          </cell>
        </row>
        <row r="367">
          <cell r="A367">
            <v>20876</v>
          </cell>
          <cell r="B367" t="str">
            <v>08GNSV009A-GEN SRVC HI VO</v>
          </cell>
          <cell r="C367" t="str">
            <v>9A</v>
          </cell>
        </row>
        <row r="368">
          <cell r="A368">
            <v>20881</v>
          </cell>
          <cell r="B368" t="str">
            <v>08GNSV023F-GEN SRVC FIXED</v>
          </cell>
          <cell r="C368">
            <v>23</v>
          </cell>
        </row>
        <row r="369">
          <cell r="A369">
            <v>20947</v>
          </cell>
          <cell r="B369" t="str">
            <v>08OALT007N-SECURITY AR LG</v>
          </cell>
          <cell r="C369">
            <v>7</v>
          </cell>
        </row>
        <row r="370">
          <cell r="A370">
            <v>20961</v>
          </cell>
          <cell r="B370" t="str">
            <v>08TOSS0015-TRAF &amp;amp; OTHER S</v>
          </cell>
          <cell r="C370" t="str">
            <v>15TOS</v>
          </cell>
        </row>
        <row r="371">
          <cell r="A371">
            <v>20962</v>
          </cell>
          <cell r="B371" t="str">
            <v>08MONL0015-MTR OUTDONIGHT</v>
          </cell>
          <cell r="C371" t="str">
            <v>15MON</v>
          </cell>
        </row>
        <row r="372">
          <cell r="A372">
            <v>21224</v>
          </cell>
          <cell r="B372" t="str">
            <v>08CFR00051-MTH FAC SRVCHG</v>
          </cell>
          <cell r="C372">
            <v>51</v>
          </cell>
        </row>
        <row r="373">
          <cell r="A373">
            <v>21246</v>
          </cell>
          <cell r="B373" t="str">
            <v>08GNSV009M-MANL HIGH VOLT</v>
          </cell>
          <cell r="C373">
            <v>9</v>
          </cell>
        </row>
        <row r="374">
          <cell r="A374">
            <v>21253</v>
          </cell>
          <cell r="B374" t="str">
            <v>08GNSV06AM-MNL ENERGY TOD</v>
          </cell>
          <cell r="C374" t="str">
            <v>6A</v>
          </cell>
        </row>
        <row r="375">
          <cell r="A375">
            <v>21255</v>
          </cell>
          <cell r="B375" t="str">
            <v>08SPCL0001</v>
          </cell>
          <cell r="C375" t="str">
            <v>SPCL1</v>
          </cell>
        </row>
        <row r="376">
          <cell r="A376">
            <v>21256</v>
          </cell>
          <cell r="B376" t="str">
            <v>08SPCL0002</v>
          </cell>
          <cell r="C376" t="str">
            <v>SPCL2</v>
          </cell>
        </row>
        <row r="377">
          <cell r="A377">
            <v>21257</v>
          </cell>
          <cell r="B377" t="str">
            <v>08SPCL0003</v>
          </cell>
          <cell r="C377" t="str">
            <v>SPCL3</v>
          </cell>
        </row>
        <row r="378">
          <cell r="A378">
            <v>21264</v>
          </cell>
          <cell r="B378" t="str">
            <v>08GNSV09AM-MAN TOD HIVOLT</v>
          </cell>
          <cell r="C378" t="str">
            <v>9A</v>
          </cell>
        </row>
        <row r="379">
          <cell r="A379">
            <v>21275</v>
          </cell>
          <cell r="B379" t="str">
            <v>08PRSV031M-BKUP MNT&amp;SUPPL</v>
          </cell>
          <cell r="C379">
            <v>31</v>
          </cell>
        </row>
        <row r="380">
          <cell r="A380">
            <v>21320</v>
          </cell>
          <cell r="B380" t="str">
            <v>08EFOP021M-ELEC FURNACE O</v>
          </cell>
          <cell r="C380">
            <v>21</v>
          </cell>
        </row>
        <row r="381">
          <cell r="A381">
            <v>21562</v>
          </cell>
          <cell r="B381" t="str">
            <v>08GNSV06MN-GNSV DIST VOLT</v>
          </cell>
          <cell r="C381">
            <v>6</v>
          </cell>
        </row>
        <row r="382">
          <cell r="A382">
            <v>21571</v>
          </cell>
          <cell r="B382" t="str">
            <v>08LNX00014-80% MIN MNTHLY</v>
          </cell>
          <cell r="C382" t="str">
            <v>AGA</v>
          </cell>
        </row>
        <row r="383">
          <cell r="A383">
            <v>21574</v>
          </cell>
          <cell r="B383" t="str">
            <v>08LNX00002-MTHLY 80% GUAR</v>
          </cell>
          <cell r="C383" t="str">
            <v>AGA</v>
          </cell>
        </row>
        <row r="384">
          <cell r="A384">
            <v>21731</v>
          </cell>
          <cell r="B384" t="str">
            <v>08LNX00300 - LINE EXT 80% PLUS MONTHLY</v>
          </cell>
          <cell r="C384" t="str">
            <v>AGA</v>
          </cell>
        </row>
        <row r="385">
          <cell r="A385">
            <v>21803</v>
          </cell>
          <cell r="B385" t="str">
            <v>08NMT23135 - UT NET MTR, GEN, &lt; 25 KW</v>
          </cell>
          <cell r="C385">
            <v>23</v>
          </cell>
        </row>
        <row r="386">
          <cell r="A386">
            <v>21820</v>
          </cell>
          <cell r="B386" t="str">
            <v>08GNSV0008 - UT GEN SVC TOU &gt; 1000KW</v>
          </cell>
          <cell r="C386">
            <v>8</v>
          </cell>
        </row>
        <row r="387">
          <cell r="A387">
            <v>21821</v>
          </cell>
          <cell r="B387" t="str">
            <v>08GNSV008M - UT GEN SVC TOU &gt; 1000KW</v>
          </cell>
          <cell r="C387">
            <v>8</v>
          </cell>
        </row>
        <row r="388">
          <cell r="A388">
            <v>21822</v>
          </cell>
          <cell r="B388" t="str">
            <v>08LNX00311 - LINE EXT 80% GUARANTEE</v>
          </cell>
          <cell r="C388" t="str">
            <v>AGA</v>
          </cell>
        </row>
        <row r="389">
          <cell r="A389">
            <v>21944</v>
          </cell>
          <cell r="B389" t="str">
            <v>08NMT06135-UT NET METERING GEN SVC</v>
          </cell>
          <cell r="C389">
            <v>6</v>
          </cell>
        </row>
        <row r="390">
          <cell r="A390">
            <v>21966</v>
          </cell>
          <cell r="B390" t="str">
            <v>08NMT6A135-NET METERING GEN SVC TOU</v>
          </cell>
          <cell r="C390" t="str">
            <v>6A</v>
          </cell>
        </row>
        <row r="391">
          <cell r="A391">
            <v>11279</v>
          </cell>
          <cell r="B391" t="str">
            <v>367880-REVENUE ADJ PROPERTY INSUR-IRG</v>
          </cell>
          <cell r="C391" t="str">
            <v>AGA</v>
          </cell>
        </row>
        <row r="392">
          <cell r="A392">
            <v>20845</v>
          </cell>
          <cell r="B392" t="str">
            <v>08APSV0010-IRR &amp; SOIL DRA</v>
          </cell>
          <cell r="C392">
            <v>10</v>
          </cell>
        </row>
        <row r="393">
          <cell r="A393">
            <v>21604</v>
          </cell>
          <cell r="B393" t="str">
            <v>08LNX00017-ADV/REF&amp;80%ANN</v>
          </cell>
          <cell r="C393" t="str">
            <v>AGA</v>
          </cell>
        </row>
        <row r="394">
          <cell r="A394">
            <v>21610</v>
          </cell>
          <cell r="B394" t="str">
            <v>08LNX00004-ANNUAL 80%GUAR</v>
          </cell>
          <cell r="C394" t="str">
            <v>AGA</v>
          </cell>
        </row>
        <row r="395">
          <cell r="A395">
            <v>21611</v>
          </cell>
          <cell r="B395" t="str">
            <v>08LNX00014-80% MIN MNTHLY</v>
          </cell>
          <cell r="C395" t="str">
            <v>AGA</v>
          </cell>
        </row>
        <row r="396">
          <cell r="A396">
            <v>21696</v>
          </cell>
          <cell r="B396" t="str">
            <v>08APSV10NS- Irg Soil Drain Pump Non Seas</v>
          </cell>
          <cell r="C396">
            <v>10</v>
          </cell>
        </row>
        <row r="397">
          <cell r="A397">
            <v>21833</v>
          </cell>
          <cell r="B397" t="str">
            <v>08LNX00310 - IRR, 80% ANNUAL MIN + 80% ?</v>
          </cell>
          <cell r="C397" t="str">
            <v>AGA</v>
          </cell>
        </row>
        <row r="398">
          <cell r="A398">
            <v>21879</v>
          </cell>
          <cell r="B398" t="str">
            <v>08LNX00312 UT IRG LINE EXT</v>
          </cell>
          <cell r="C398" t="str">
            <v>AGA</v>
          </cell>
        </row>
        <row r="399">
          <cell r="A399">
            <v>21885</v>
          </cell>
          <cell r="B399" t="str">
            <v>08NMT10135-UT IRR_SOIL DRNG NET MTR SVC</v>
          </cell>
          <cell r="C399">
            <v>10</v>
          </cell>
        </row>
        <row r="400">
          <cell r="A400">
            <v>89</v>
          </cell>
          <cell r="B400" t="str">
            <v>UNBILLED REV - IRRIGATION</v>
          </cell>
          <cell r="C400" t="str">
            <v>AGA</v>
          </cell>
        </row>
        <row r="401">
          <cell r="A401">
            <v>20860</v>
          </cell>
          <cell r="B401" t="str">
            <v>08CFR00012-STR LGTS (CONV</v>
          </cell>
          <cell r="C401">
            <v>12</v>
          </cell>
        </row>
        <row r="402">
          <cell r="A402">
            <v>20960</v>
          </cell>
          <cell r="B402" t="str">
            <v>08SLCO0011-STR LGT CO-OWN</v>
          </cell>
          <cell r="C402">
            <v>11</v>
          </cell>
        </row>
        <row r="403">
          <cell r="A403">
            <v>20961</v>
          </cell>
          <cell r="B403" t="str">
            <v>08TOSS0015-TRAF &amp;amp; OTHER S</v>
          </cell>
          <cell r="C403">
            <v>15</v>
          </cell>
        </row>
        <row r="404">
          <cell r="A404">
            <v>20962</v>
          </cell>
          <cell r="B404" t="str">
            <v>08MONL0015-MTR OUTDONIGHT</v>
          </cell>
          <cell r="C404">
            <v>15</v>
          </cell>
        </row>
        <row r="405">
          <cell r="A405">
            <v>20963</v>
          </cell>
          <cell r="B405" t="str">
            <v>08SLCU012P-STR LGT CUST-O</v>
          </cell>
          <cell r="C405">
            <v>12</v>
          </cell>
        </row>
        <row r="406">
          <cell r="A406">
            <v>20964</v>
          </cell>
          <cell r="B406" t="str">
            <v>08SLCU012F-STR LGT CUST-O</v>
          </cell>
          <cell r="C406">
            <v>12</v>
          </cell>
        </row>
        <row r="407">
          <cell r="A407">
            <v>21220</v>
          </cell>
          <cell r="B407" t="str">
            <v>08TOSS015F-TRAFFIC SIG NM</v>
          </cell>
          <cell r="C407">
            <v>15</v>
          </cell>
        </row>
        <row r="408">
          <cell r="A408">
            <v>21224</v>
          </cell>
          <cell r="B408" t="str">
            <v>08CFR00051-MTH FAC SRVCHG</v>
          </cell>
          <cell r="C408">
            <v>51</v>
          </cell>
        </row>
        <row r="409">
          <cell r="A409">
            <v>21272</v>
          </cell>
          <cell r="B409" t="str">
            <v>08CFR00062-STREET LIGHTS</v>
          </cell>
          <cell r="C409" t="str">
            <v>AGA</v>
          </cell>
        </row>
        <row r="410">
          <cell r="A410">
            <v>21542</v>
          </cell>
          <cell r="B410" t="str">
            <v>08SLCU012E-DECOR CUST-OWN</v>
          </cell>
          <cell r="C410">
            <v>12</v>
          </cell>
        </row>
        <row r="411">
          <cell r="A411">
            <v>11263</v>
          </cell>
          <cell r="B411" t="str">
            <v>301770-DSM REVENUE-OPSA</v>
          </cell>
          <cell r="C411" t="str">
            <v>AGA</v>
          </cell>
        </row>
        <row r="412">
          <cell r="A412">
            <v>21246</v>
          </cell>
          <cell r="B412" t="str">
            <v>08GNSV009M-MANL HIGH VOLT</v>
          </cell>
          <cell r="C412">
            <v>9</v>
          </cell>
        </row>
        <row r="413">
          <cell r="A413">
            <v>21275</v>
          </cell>
          <cell r="B413" t="str">
            <v>08PRSV031M-BKUP MNT&amp;SUPPL</v>
          </cell>
          <cell r="C413">
            <v>31</v>
          </cell>
        </row>
        <row r="414">
          <cell r="A414">
            <v>21217</v>
          </cell>
          <cell r="B414" t="str">
            <v>08PTLD000N-POST TOP LIGHT</v>
          </cell>
          <cell r="C414" t="str">
            <v>AGA</v>
          </cell>
        </row>
        <row r="415">
          <cell r="A415">
            <v>21234</v>
          </cell>
          <cell r="B415" t="str">
            <v>08GNSV006M-MNL DIST VOLTG</v>
          </cell>
          <cell r="C415">
            <v>6</v>
          </cell>
        </row>
        <row r="416">
          <cell r="A416">
            <v>21249</v>
          </cell>
          <cell r="B416" t="str">
            <v>08POLE0075-POLES W/LIGHT</v>
          </cell>
          <cell r="C416" t="str">
            <v>AGA</v>
          </cell>
        </row>
        <row r="417">
          <cell r="A417">
            <v>21322</v>
          </cell>
          <cell r="B417" t="str">
            <v>08GNSV023M-GNSV DIST VOLT</v>
          </cell>
          <cell r="C417">
            <v>23</v>
          </cell>
        </row>
        <row r="418">
          <cell r="A418">
            <v>21391</v>
          </cell>
          <cell r="B418" t="str">
            <v>08LNX00158-ANNUALCOST MTH</v>
          </cell>
          <cell r="C418" t="str">
            <v>AGA</v>
          </cell>
        </row>
        <row r="419">
          <cell r="A419">
            <v>21583</v>
          </cell>
          <cell r="B419" t="str">
            <v>08LNX00017-ADV/REF&amp;80%ANN</v>
          </cell>
          <cell r="C419" t="str">
            <v>AGA</v>
          </cell>
        </row>
        <row r="420">
          <cell r="A420">
            <v>21587</v>
          </cell>
          <cell r="B420" t="str">
            <v>08LNX00006-FIXD MTHLY MIN</v>
          </cell>
          <cell r="C420" t="str">
            <v>AGA</v>
          </cell>
        </row>
        <row r="421">
          <cell r="A421">
            <v>21772</v>
          </cell>
          <cell r="B421" t="str">
            <v>08COOLKPRN - A/C DIRECT LOAD CONTROL</v>
          </cell>
          <cell r="C421" t="str">
            <v>AGA</v>
          </cell>
        </row>
        <row r="422">
          <cell r="A422">
            <v>21945</v>
          </cell>
          <cell r="B422" t="str">
            <v>08NMT08135 - NET METERING GEN SVC</v>
          </cell>
          <cell r="C422">
            <v>8</v>
          </cell>
        </row>
        <row r="423">
          <cell r="A423">
            <v>21989</v>
          </cell>
          <cell r="B423" t="str">
            <v>08ABL-NRES - APPLICANT BUILT LINE</v>
          </cell>
          <cell r="C423" t="str">
            <v>AGA</v>
          </cell>
        </row>
        <row r="424">
          <cell r="A424">
            <v>22024</v>
          </cell>
          <cell r="B424" t="str">
            <v>02NMT40135-WA NET METERING-IRG</v>
          </cell>
          <cell r="C424">
            <v>40</v>
          </cell>
        </row>
        <row r="425">
          <cell r="A425">
            <v>22027</v>
          </cell>
          <cell r="B425" t="str">
            <v>01CSTUSB41-USBR IRRIGATION CONTRACTS CSS</v>
          </cell>
          <cell r="C425">
            <v>41</v>
          </cell>
        </row>
        <row r="426">
          <cell r="A426">
            <v>22028</v>
          </cell>
          <cell r="B426" t="str">
            <v>01NMU41135 - OR NET MTR - PROJECT LAND</v>
          </cell>
          <cell r="C426">
            <v>41</v>
          </cell>
        </row>
        <row r="427">
          <cell r="A427">
            <v>22029</v>
          </cell>
          <cell r="B427" t="str">
            <v>01USBGV041-IRG TOU W/O BPA</v>
          </cell>
          <cell r="C427">
            <v>41</v>
          </cell>
        </row>
        <row r="428">
          <cell r="A428">
            <v>22030</v>
          </cell>
          <cell r="B428" t="str">
            <v>01USBOF041-KLAMATH BASIN IRG OFF PRJ LND</v>
          </cell>
          <cell r="C428">
            <v>41</v>
          </cell>
        </row>
        <row r="429">
          <cell r="A429">
            <v>22031</v>
          </cell>
          <cell r="B429" t="str">
            <v>01USBON041-KLAMATH BASIN IRG ON PJT LND</v>
          </cell>
          <cell r="C429">
            <v>41</v>
          </cell>
        </row>
        <row r="430">
          <cell r="A430">
            <v>22032</v>
          </cell>
          <cell r="B430" t="str">
            <v>01VRU41136-OR VOL INCENTIVE USB CONTRACT</v>
          </cell>
          <cell r="C430">
            <v>41</v>
          </cell>
        </row>
        <row r="431">
          <cell r="A431">
            <v>22038</v>
          </cell>
          <cell r="B431" t="str">
            <v>06NMT48135-CA GEN SVC NET MTR-&gt;500 KW</v>
          </cell>
          <cell r="C431" t="str">
            <v>AT48</v>
          </cell>
        </row>
        <row r="432">
          <cell r="A432">
            <v>22043</v>
          </cell>
          <cell r="B432" t="str">
            <v>02NMT48135-WA LG SVC NET METER=&gt;1000 KW</v>
          </cell>
          <cell r="C432" t="str">
            <v>48T</v>
          </cell>
        </row>
        <row r="433">
          <cell r="A433">
            <v>22040</v>
          </cell>
          <cell r="B433" t="str">
            <v>01RNETM023-NET METER RESIDENTIAL GEN SVC</v>
          </cell>
          <cell r="C433">
            <v>23</v>
          </cell>
        </row>
        <row r="434">
          <cell r="A434">
            <v>22045</v>
          </cell>
          <cell r="B434" t="str">
            <v>01GNSB0028-OR GENERAL SERVICE &gt; 30 KW</v>
          </cell>
          <cell r="C434">
            <v>28</v>
          </cell>
        </row>
        <row r="435">
          <cell r="A435">
            <v>21797</v>
          </cell>
          <cell r="B435" t="str">
            <v>06BLSKY01R - BLUESKY ENERGY</v>
          </cell>
          <cell r="C435" t="str">
            <v>AGA</v>
          </cell>
        </row>
        <row r="436">
          <cell r="A436">
            <v>22047</v>
          </cell>
          <cell r="B436" t="str">
            <v>06APSV020L-AG PMP SRVC-NO GHG CREDIT</v>
          </cell>
          <cell r="C436" t="str">
            <v>PA20</v>
          </cell>
        </row>
        <row r="437">
          <cell r="A437">
            <v>22048</v>
          </cell>
          <cell r="B437" t="str">
            <v>06USBR020L-KLAM IRG ONPRJ-NO CHG CREDIT</v>
          </cell>
          <cell r="C437" t="str">
            <v>PA20</v>
          </cell>
        </row>
        <row r="438">
          <cell r="A438">
            <v>22049</v>
          </cell>
          <cell r="B438" t="str">
            <v>06NML20135-AGRI PUMP-NET MTR NO GHG CR</v>
          </cell>
          <cell r="C438" t="str">
            <v>PA20</v>
          </cell>
        </row>
        <row r="439">
          <cell r="A439">
            <v>22050</v>
          </cell>
          <cell r="B439" t="str">
            <v>01RGNSB028 - GENERAL SVC &gt; 30 KW - RES</v>
          </cell>
          <cell r="C439">
            <v>28</v>
          </cell>
        </row>
        <row r="440">
          <cell r="A440">
            <v>22052</v>
          </cell>
          <cell r="B440" t="str">
            <v>01COSTR028, OR RES GEN SVC&gt;30KW CST BSD</v>
          </cell>
          <cell r="C440">
            <v>28</v>
          </cell>
        </row>
        <row r="441">
          <cell r="A441">
            <v>22053</v>
          </cell>
          <cell r="B441" t="str">
            <v>01APSV0215-OR IRRIGATION TOU PILOT</v>
          </cell>
          <cell r="C441">
            <v>215</v>
          </cell>
        </row>
        <row r="442">
          <cell r="A442">
            <v>22054</v>
          </cell>
          <cell r="B442" t="str">
            <v>01COST0215-OR TOU PILOT COST BASED SPPLY</v>
          </cell>
          <cell r="C442">
            <v>215</v>
          </cell>
        </row>
        <row r="443">
          <cell r="A443">
            <v>22055</v>
          </cell>
          <cell r="B443" t="str">
            <v>01USBR0215-OR IRG TOU PILOT USBR CUST</v>
          </cell>
          <cell r="C443">
            <v>215</v>
          </cell>
        </row>
        <row r="444">
          <cell r="A444">
            <v>11307</v>
          </cell>
          <cell r="B444" t="str">
            <v>367570-REVENUE ADJ I&amp;D RESERVE-RES</v>
          </cell>
          <cell r="C444" t="str">
            <v>AGA</v>
          </cell>
        </row>
        <row r="445">
          <cell r="A445">
            <v>11308</v>
          </cell>
          <cell r="B445" t="str">
            <v>367670-REVENUE ADJ I&amp;D RESERVE-COM</v>
          </cell>
          <cell r="C445" t="str">
            <v>AGA</v>
          </cell>
        </row>
        <row r="446">
          <cell r="A446">
            <v>11309</v>
          </cell>
          <cell r="B446" t="str">
            <v>367770-REVENUE ADJ I&amp;D RESERVE-IND</v>
          </cell>
          <cell r="C446" t="str">
            <v>AGA</v>
          </cell>
        </row>
        <row r="447">
          <cell r="A447">
            <v>11310</v>
          </cell>
          <cell r="B447" t="str">
            <v>367870-REVENUE ADJ I&amp;D RESERVE-IRG</v>
          </cell>
          <cell r="C447" t="str">
            <v>AGA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>
        <row r="86">
          <cell r="F86">
            <v>5.9243639404432336E-2</v>
          </cell>
        </row>
      </sheetData>
      <sheetData sheetId="42"/>
      <sheetData sheetId="43"/>
      <sheetData sheetId="4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6"/>
  <sheetViews>
    <sheetView tabSelected="1" view="pageBreakPreview" zoomScale="60" zoomScaleNormal="100" workbookViewId="0">
      <selection activeCell="U14" sqref="U12:U14"/>
    </sheetView>
  </sheetViews>
  <sheetFormatPr defaultRowHeight="12.75"/>
  <cols>
    <col min="1" max="1" width="11.140625" customWidth="1"/>
    <col min="2" max="2" width="7.7109375" customWidth="1"/>
    <col min="3" max="3" width="17.5703125" bestFit="1" customWidth="1"/>
    <col min="4" max="4" width="15.28515625" customWidth="1"/>
    <col min="5" max="5" width="6.5703125" customWidth="1"/>
    <col min="6" max="6" width="10.85546875" customWidth="1"/>
  </cols>
  <sheetData>
    <row r="1" spans="1:5" s="1" customFormat="1" ht="18.75">
      <c r="A1" s="60" t="s">
        <v>0</v>
      </c>
    </row>
    <row r="2" spans="1:5" s="1" customFormat="1" ht="18.75">
      <c r="A2" s="60" t="s">
        <v>47</v>
      </c>
    </row>
    <row r="3" spans="1:5">
      <c r="A3" s="2"/>
    </row>
    <row r="4" spans="1:5">
      <c r="A4" t="s">
        <v>44</v>
      </c>
      <c r="C4" s="52">
        <v>-877345</v>
      </c>
    </row>
    <row r="7" spans="1:5">
      <c r="B7" s="56"/>
      <c r="C7" s="57"/>
      <c r="D7" s="58"/>
    </row>
    <row r="8" spans="1:5">
      <c r="A8" s="59" t="s">
        <v>2</v>
      </c>
      <c r="B8" s="53" t="s">
        <v>42</v>
      </c>
      <c r="C8" s="54" t="s">
        <v>45</v>
      </c>
      <c r="D8" s="55" t="s">
        <v>1</v>
      </c>
    </row>
    <row r="9" spans="1:5">
      <c r="A9" t="s">
        <v>43</v>
      </c>
      <c r="B9" s="3">
        <v>42064</v>
      </c>
      <c r="C9" s="51"/>
      <c r="D9" s="5">
        <f>C4</f>
        <v>-877345</v>
      </c>
    </row>
    <row r="10" spans="1:5">
      <c r="B10" s="3">
        <v>42095</v>
      </c>
      <c r="C10" s="4">
        <v>28271</v>
      </c>
      <c r="D10" s="5">
        <f>D9+C10</f>
        <v>-849074</v>
      </c>
      <c r="E10" s="14"/>
    </row>
    <row r="11" spans="1:5">
      <c r="B11" s="3">
        <v>42125</v>
      </c>
      <c r="C11" s="4">
        <v>62402</v>
      </c>
      <c r="D11" s="5">
        <f t="shared" ref="D11:D22" si="0">D10+C11</f>
        <v>-786672</v>
      </c>
      <c r="E11" s="14"/>
    </row>
    <row r="12" spans="1:5">
      <c r="B12" s="3">
        <v>42156</v>
      </c>
      <c r="C12" s="4">
        <v>68901</v>
      </c>
      <c r="D12" s="5">
        <f t="shared" si="0"/>
        <v>-717771</v>
      </c>
      <c r="E12" s="14"/>
    </row>
    <row r="13" spans="1:5">
      <c r="B13" s="3">
        <v>42186</v>
      </c>
      <c r="C13" s="4">
        <v>86587</v>
      </c>
      <c r="D13" s="5">
        <f t="shared" si="0"/>
        <v>-631184</v>
      </c>
      <c r="E13" s="14"/>
    </row>
    <row r="14" spans="1:5">
      <c r="B14" s="3">
        <v>42217</v>
      </c>
      <c r="C14" s="4">
        <v>78413</v>
      </c>
      <c r="D14" s="5">
        <f t="shared" si="0"/>
        <v>-552771</v>
      </c>
      <c r="E14" s="14"/>
    </row>
    <row r="15" spans="1:5">
      <c r="B15" s="3">
        <v>42248</v>
      </c>
      <c r="C15" s="4">
        <v>77358</v>
      </c>
      <c r="D15" s="5">
        <f t="shared" si="0"/>
        <v>-475413</v>
      </c>
      <c r="E15" s="14"/>
    </row>
    <row r="16" spans="1:5">
      <c r="B16" s="3">
        <v>42278</v>
      </c>
      <c r="C16" s="4">
        <v>65903</v>
      </c>
      <c r="D16" s="5">
        <f t="shared" si="0"/>
        <v>-409510</v>
      </c>
      <c r="E16" s="14"/>
    </row>
    <row r="17" spans="1:7">
      <c r="B17" s="3">
        <v>42309</v>
      </c>
      <c r="C17" s="4">
        <v>68064</v>
      </c>
      <c r="D17" s="5">
        <f t="shared" si="0"/>
        <v>-341446</v>
      </c>
      <c r="E17" s="14"/>
      <c r="F17" s="10"/>
    </row>
    <row r="18" spans="1:7">
      <c r="A18" s="63"/>
      <c r="B18" s="64">
        <v>42339</v>
      </c>
      <c r="C18" s="65">
        <v>87326</v>
      </c>
      <c r="D18" s="65">
        <f t="shared" si="0"/>
        <v>-254120</v>
      </c>
      <c r="E18" s="14"/>
      <c r="F18" s="11"/>
    </row>
    <row r="19" spans="1:7">
      <c r="A19" s="66" t="s">
        <v>2</v>
      </c>
      <c r="B19" s="50">
        <v>42370</v>
      </c>
      <c r="C19" s="7">
        <v>92889</v>
      </c>
      <c r="D19" s="7">
        <f t="shared" si="0"/>
        <v>-161231</v>
      </c>
      <c r="E19" s="14"/>
      <c r="F19" s="10"/>
    </row>
    <row r="20" spans="1:7">
      <c r="A20" s="11" t="s">
        <v>46</v>
      </c>
      <c r="B20" s="3">
        <v>42401</v>
      </c>
      <c r="C20" s="5">
        <f>-'WA Depreciation  Est Feb-Apr'!H49</f>
        <v>76739.126230000009</v>
      </c>
      <c r="D20" s="5">
        <f t="shared" si="0"/>
        <v>-84491.873769999991</v>
      </c>
      <c r="E20" s="14"/>
      <c r="F20" s="11"/>
    </row>
    <row r="21" spans="1:7">
      <c r="B21" s="3">
        <v>42430</v>
      </c>
      <c r="C21" s="5">
        <f>-'WA Depreciation  Est Feb-Apr'!I49</f>
        <v>66138.478659999993</v>
      </c>
      <c r="D21" s="5">
        <f t="shared" si="0"/>
        <v>-18353.395109999998</v>
      </c>
      <c r="F21" s="11"/>
    </row>
    <row r="22" spans="1:7">
      <c r="B22" s="3">
        <v>42461</v>
      </c>
      <c r="C22" s="4">
        <f>D32*G25</f>
        <v>18353.395109999994</v>
      </c>
      <c r="D22" s="5">
        <f t="shared" si="0"/>
        <v>0</v>
      </c>
      <c r="F22" s="11"/>
    </row>
    <row r="23" spans="1:7">
      <c r="B23" s="3"/>
      <c r="C23" s="6" t="s">
        <v>2</v>
      </c>
      <c r="D23" s="12"/>
      <c r="F23" s="11"/>
    </row>
    <row r="24" spans="1:7">
      <c r="B24" s="3"/>
      <c r="C24" s="4"/>
      <c r="D24" s="12"/>
      <c r="F24" s="11"/>
      <c r="G24" s="11" t="s">
        <v>2</v>
      </c>
    </row>
    <row r="25" spans="1:7">
      <c r="B25" s="3"/>
      <c r="C25" s="6" t="s">
        <v>40</v>
      </c>
      <c r="D25" s="14">
        <v>8.9341663423985711</v>
      </c>
      <c r="E25" s="13" t="s">
        <v>39</v>
      </c>
      <c r="F25" s="11" t="s">
        <v>38</v>
      </c>
      <c r="G25">
        <f>D25/30</f>
        <v>0.29780554474661902</v>
      </c>
    </row>
    <row r="26" spans="1:7">
      <c r="B26" s="3"/>
      <c r="C26" s="4"/>
      <c r="D26" s="6" t="s">
        <v>2</v>
      </c>
      <c r="E26" s="12"/>
      <c r="F26" s="11"/>
    </row>
    <row r="27" spans="1:7">
      <c r="B27" s="3"/>
      <c r="C27" s="6" t="s">
        <v>9</v>
      </c>
      <c r="D27" s="15">
        <v>15</v>
      </c>
      <c r="E27" s="12" t="s">
        <v>10</v>
      </c>
      <c r="F27" s="11"/>
    </row>
    <row r="28" spans="1:7">
      <c r="B28" s="3"/>
      <c r="C28" s="4"/>
      <c r="D28" s="6"/>
      <c r="E28" s="12"/>
      <c r="F28" s="11"/>
    </row>
    <row r="29" spans="1:7">
      <c r="B29" s="3"/>
      <c r="C29" s="61" t="s">
        <v>11</v>
      </c>
      <c r="D29" s="62">
        <f>DATE(2016,4,(ROUNDUP(D25,0)-D27)+1)</f>
        <v>42455</v>
      </c>
      <c r="E29" s="12"/>
      <c r="F29" s="11"/>
    </row>
    <row r="30" spans="1:7">
      <c r="B30" s="3"/>
      <c r="C30" s="4"/>
      <c r="D30" s="6"/>
      <c r="E30" s="12"/>
      <c r="F30" s="11"/>
    </row>
    <row r="31" spans="1:7">
      <c r="B31" s="3"/>
      <c r="C31" s="4"/>
      <c r="D31" s="4"/>
      <c r="E31" s="12"/>
      <c r="F31" s="11"/>
    </row>
    <row r="32" spans="1:7">
      <c r="B32" s="3"/>
      <c r="C32" s="4" t="s">
        <v>41</v>
      </c>
      <c r="D32" s="5">
        <f>-'WA Depreciation  Est Feb-Apr'!J49</f>
        <v>61628.789099999995</v>
      </c>
      <c r="E32" s="5" t="s">
        <v>2</v>
      </c>
      <c r="F32" s="11"/>
    </row>
    <row r="33" spans="2:5">
      <c r="B33" s="3"/>
      <c r="C33" s="4"/>
      <c r="D33" s="12"/>
      <c r="E33" s="11"/>
    </row>
    <row r="34" spans="2:5">
      <c r="B34" s="3"/>
    </row>
    <row r="35" spans="2:5">
      <c r="B35" s="3"/>
      <c r="C35" s="4"/>
      <c r="D35" s="12"/>
      <c r="E35" s="11"/>
    </row>
    <row r="36" spans="2:5">
      <c r="B36" s="3"/>
      <c r="C36" s="4"/>
      <c r="D36" s="5"/>
    </row>
    <row r="37" spans="2:5">
      <c r="B37" s="3"/>
      <c r="C37" s="4"/>
      <c r="D37" s="5"/>
    </row>
    <row r="38" spans="2:5">
      <c r="B38" s="3"/>
      <c r="C38" s="4"/>
      <c r="D38" s="5"/>
    </row>
    <row r="39" spans="2:5">
      <c r="B39" s="3"/>
      <c r="C39" s="4"/>
      <c r="D39" s="5"/>
    </row>
    <row r="40" spans="2:5">
      <c r="B40" s="3"/>
      <c r="C40" s="4"/>
      <c r="D40" s="5"/>
    </row>
    <row r="41" spans="2:5">
      <c r="B41" s="3"/>
      <c r="C41" s="4"/>
      <c r="D41" s="5"/>
    </row>
    <row r="42" spans="2:5">
      <c r="B42" s="3"/>
      <c r="C42" s="4"/>
      <c r="D42" s="5"/>
    </row>
    <row r="43" spans="2:5">
      <c r="B43" s="3"/>
      <c r="C43" s="4"/>
      <c r="D43" s="5"/>
    </row>
    <row r="44" spans="2:5">
      <c r="B44" s="3"/>
      <c r="C44" s="4"/>
      <c r="D44" s="5"/>
    </row>
    <row r="45" spans="2:5">
      <c r="B45" s="3"/>
      <c r="C45" s="4"/>
      <c r="D45" s="5"/>
    </row>
    <row r="46" spans="2:5">
      <c r="B46" s="3"/>
      <c r="C46" s="4"/>
      <c r="D46" s="5"/>
    </row>
    <row r="47" spans="2:5">
      <c r="B47" s="3"/>
      <c r="C47" s="4"/>
      <c r="D47" s="5"/>
    </row>
    <row r="48" spans="2:5">
      <c r="B48" s="3"/>
      <c r="C48" s="4"/>
      <c r="D48" s="5"/>
    </row>
    <row r="49" spans="2:4">
      <c r="B49" s="3"/>
      <c r="C49" s="4"/>
      <c r="D49" s="5"/>
    </row>
    <row r="50" spans="2:4">
      <c r="B50" s="3"/>
      <c r="C50" s="4"/>
      <c r="D50" s="5"/>
    </row>
    <row r="51" spans="2:4">
      <c r="B51" s="3"/>
      <c r="C51" s="4"/>
      <c r="D51" s="5"/>
    </row>
    <row r="52" spans="2:4">
      <c r="B52" s="3"/>
      <c r="C52" s="4"/>
      <c r="D52" s="5"/>
    </row>
    <row r="53" spans="2:4">
      <c r="B53" s="3"/>
      <c r="C53" s="4"/>
      <c r="D53" s="5"/>
    </row>
    <row r="54" spans="2:4">
      <c r="B54" s="3"/>
      <c r="C54" s="4"/>
      <c r="D54" s="5"/>
    </row>
    <row r="55" spans="2:4">
      <c r="B55" s="3"/>
      <c r="C55" s="4"/>
      <c r="D55" s="5"/>
    </row>
    <row r="56" spans="2:4">
      <c r="B56" s="3"/>
      <c r="C56" s="4"/>
      <c r="D56" s="5"/>
    </row>
    <row r="57" spans="2:4">
      <c r="B57" s="3"/>
      <c r="C57" s="4"/>
      <c r="D57" s="5"/>
    </row>
    <row r="58" spans="2:4">
      <c r="B58" s="3"/>
      <c r="C58" s="4"/>
      <c r="D58" s="5"/>
    </row>
    <row r="59" spans="2:4">
      <c r="B59" s="3"/>
      <c r="C59" s="4"/>
      <c r="D59" s="5"/>
    </row>
    <row r="60" spans="2:4">
      <c r="B60" s="3"/>
      <c r="C60" s="4"/>
      <c r="D60" s="5"/>
    </row>
    <row r="61" spans="2:4">
      <c r="B61" s="3"/>
      <c r="C61" s="4"/>
      <c r="D61" s="5"/>
    </row>
    <row r="62" spans="2:4">
      <c r="B62" s="3"/>
      <c r="C62" s="4"/>
      <c r="D62" s="5"/>
    </row>
    <row r="63" spans="2:4">
      <c r="B63" s="3"/>
      <c r="C63" s="4"/>
      <c r="D63" s="5"/>
    </row>
    <row r="64" spans="2:4">
      <c r="B64" s="3"/>
      <c r="C64" s="4"/>
      <c r="D64" s="5"/>
    </row>
    <row r="65" spans="2:4">
      <c r="B65" s="3"/>
      <c r="C65" s="4"/>
      <c r="D65" s="5"/>
    </row>
    <row r="66" spans="2:4">
      <c r="B66" s="3"/>
      <c r="C66" s="4"/>
      <c r="D66" s="5"/>
    </row>
    <row r="67" spans="2:4">
      <c r="B67" s="3"/>
      <c r="C67" s="4"/>
      <c r="D67" s="5"/>
    </row>
    <row r="68" spans="2:4">
      <c r="B68" s="3"/>
      <c r="C68" s="4"/>
      <c r="D68" s="5"/>
    </row>
    <row r="69" spans="2:4">
      <c r="B69" s="3"/>
      <c r="C69" s="4"/>
      <c r="D69" s="5"/>
    </row>
    <row r="70" spans="2:4">
      <c r="B70" s="3"/>
      <c r="C70" s="4"/>
      <c r="D70" s="5"/>
    </row>
    <row r="71" spans="2:4">
      <c r="B71" s="3"/>
      <c r="C71" s="4"/>
      <c r="D71" s="5"/>
    </row>
    <row r="72" spans="2:4">
      <c r="B72" s="3"/>
      <c r="C72" s="4"/>
      <c r="D72" s="5"/>
    </row>
    <row r="73" spans="2:4">
      <c r="B73" s="3"/>
      <c r="C73" s="4"/>
      <c r="D73" s="5"/>
    </row>
    <row r="74" spans="2:4">
      <c r="B74" s="3"/>
      <c r="C74" s="4"/>
      <c r="D74" s="5"/>
    </row>
    <row r="75" spans="2:4">
      <c r="B75" s="3"/>
      <c r="C75" s="4"/>
      <c r="D75" s="5"/>
    </row>
    <row r="76" spans="2:4">
      <c r="B76" s="3"/>
      <c r="C76" s="4"/>
      <c r="D76" s="5"/>
    </row>
    <row r="77" spans="2:4">
      <c r="B77" s="3"/>
      <c r="C77" s="4"/>
      <c r="D77" s="5"/>
    </row>
    <row r="78" spans="2:4">
      <c r="B78" s="3"/>
      <c r="C78" s="4"/>
      <c r="D78" s="5"/>
    </row>
    <row r="79" spans="2:4">
      <c r="B79" s="3"/>
      <c r="C79" s="4"/>
      <c r="D79" s="5"/>
    </row>
    <row r="80" spans="2:4">
      <c r="B80" s="3"/>
      <c r="C80" s="4"/>
      <c r="D80" s="5"/>
    </row>
    <row r="81" spans="2:4">
      <c r="B81" s="3"/>
      <c r="C81" s="4"/>
      <c r="D81" s="5"/>
    </row>
    <row r="82" spans="2:4" ht="13.5" thickBot="1">
      <c r="B82" s="3"/>
      <c r="C82" s="4"/>
      <c r="D82" s="5"/>
    </row>
    <row r="83" spans="2:4" ht="13.5" thickBot="1">
      <c r="B83" s="8"/>
      <c r="C83" s="9"/>
      <c r="D83" s="5"/>
    </row>
    <row r="84" spans="2:4">
      <c r="B84" s="8"/>
      <c r="C84" s="4"/>
      <c r="D84" s="5"/>
    </row>
    <row r="85" spans="2:4">
      <c r="B85" s="8"/>
      <c r="C85" s="4"/>
      <c r="D85" s="5"/>
    </row>
    <row r="86" spans="2:4">
      <c r="B86" s="8"/>
      <c r="C86" s="4"/>
      <c r="D86" s="5"/>
    </row>
    <row r="87" spans="2:4">
      <c r="B87" s="8"/>
      <c r="C87" s="4"/>
      <c r="D87" s="5"/>
    </row>
    <row r="88" spans="2:4">
      <c r="B88" s="8"/>
      <c r="C88" s="4"/>
      <c r="D88" s="4"/>
    </row>
    <row r="89" spans="2:4">
      <c r="B89" s="8"/>
      <c r="C89" s="4"/>
      <c r="D89" s="5"/>
    </row>
    <row r="90" spans="2:4">
      <c r="B90" s="8"/>
      <c r="C90" s="4"/>
      <c r="D90" s="4"/>
    </row>
    <row r="91" spans="2:4">
      <c r="B91" s="8"/>
      <c r="C91" s="4"/>
      <c r="D91" s="4"/>
    </row>
    <row r="92" spans="2:4">
      <c r="B92" s="8"/>
      <c r="C92" s="4"/>
      <c r="D92" s="4"/>
    </row>
    <row r="93" spans="2:4">
      <c r="B93" s="8"/>
      <c r="C93" s="4"/>
      <c r="D93" s="4"/>
    </row>
    <row r="94" spans="2:4">
      <c r="B94" s="8"/>
      <c r="C94" s="4"/>
      <c r="D94" s="4"/>
    </row>
    <row r="95" spans="2:4">
      <c r="B95" s="8"/>
      <c r="C95" s="4"/>
      <c r="D95" s="4"/>
    </row>
    <row r="96" spans="2:4">
      <c r="B96" s="8"/>
      <c r="C96" s="4"/>
      <c r="D96" s="4"/>
    </row>
    <row r="97" spans="2:4">
      <c r="B97" s="8"/>
      <c r="C97" s="4"/>
      <c r="D97" s="4"/>
    </row>
    <row r="98" spans="2:4">
      <c r="B98" s="8"/>
      <c r="C98" s="4"/>
      <c r="D98" s="4"/>
    </row>
    <row r="99" spans="2:4">
      <c r="B99" s="8"/>
      <c r="C99" s="4"/>
      <c r="D99" s="4"/>
    </row>
    <row r="100" spans="2:4">
      <c r="B100" s="8"/>
      <c r="C100" s="4"/>
      <c r="D100" s="4"/>
    </row>
    <row r="101" spans="2:4">
      <c r="B101" s="8"/>
      <c r="C101" s="4"/>
      <c r="D101" s="4"/>
    </row>
    <row r="102" spans="2:4">
      <c r="B102" s="8"/>
      <c r="C102" s="4"/>
      <c r="D102" s="4"/>
    </row>
    <row r="103" spans="2:4">
      <c r="B103" s="8"/>
      <c r="C103" s="4"/>
      <c r="D103" s="4"/>
    </row>
    <row r="104" spans="2:4">
      <c r="B104" s="8"/>
      <c r="C104" s="4"/>
      <c r="D104" s="4"/>
    </row>
    <row r="105" spans="2:4">
      <c r="B105" s="8"/>
      <c r="C105" s="4"/>
      <c r="D105" s="4"/>
    </row>
    <row r="106" spans="2:4">
      <c r="B106" s="8"/>
      <c r="C106" s="4"/>
      <c r="D106" s="4"/>
    </row>
    <row r="107" spans="2:4">
      <c r="B107" s="8"/>
      <c r="C107" s="4"/>
      <c r="D107" s="4"/>
    </row>
    <row r="108" spans="2:4">
      <c r="B108" s="8"/>
      <c r="C108" s="4"/>
      <c r="D108" s="4"/>
    </row>
    <row r="109" spans="2:4">
      <c r="B109" s="8"/>
      <c r="C109" s="4"/>
      <c r="D109" s="4"/>
    </row>
    <row r="110" spans="2:4">
      <c r="B110" s="8"/>
      <c r="C110" s="4"/>
      <c r="D110" s="4"/>
    </row>
    <row r="111" spans="2:4">
      <c r="B111" s="8"/>
      <c r="C111" s="4"/>
      <c r="D111" s="4"/>
    </row>
    <row r="112" spans="2:4">
      <c r="B112" s="8"/>
      <c r="C112" s="4"/>
      <c r="D112" s="4"/>
    </row>
    <row r="113" spans="2:4">
      <c r="B113" s="8"/>
      <c r="C113" s="4"/>
      <c r="D113" s="4"/>
    </row>
    <row r="114" spans="2:4">
      <c r="B114" s="8"/>
      <c r="C114" s="4"/>
      <c r="D114" s="4"/>
    </row>
    <row r="115" spans="2:4">
      <c r="B115" s="8"/>
      <c r="C115" s="4"/>
      <c r="D115" s="4"/>
    </row>
    <row r="116" spans="2:4">
      <c r="B116" s="8"/>
      <c r="C116" s="4"/>
      <c r="D116" s="4"/>
    </row>
    <row r="117" spans="2:4">
      <c r="B117" s="8"/>
      <c r="C117" s="4"/>
      <c r="D117" s="4"/>
    </row>
    <row r="118" spans="2:4">
      <c r="B118" s="8"/>
      <c r="C118" s="4"/>
      <c r="D118" s="4"/>
    </row>
    <row r="119" spans="2:4">
      <c r="B119" s="8"/>
      <c r="C119" s="4"/>
      <c r="D119" s="4"/>
    </row>
    <row r="120" spans="2:4">
      <c r="B120" s="8"/>
      <c r="C120" s="4"/>
      <c r="D120" s="4"/>
    </row>
    <row r="121" spans="2:4">
      <c r="B121" s="8"/>
      <c r="C121" s="4"/>
      <c r="D121" s="4"/>
    </row>
    <row r="122" spans="2:4">
      <c r="B122" s="8"/>
      <c r="C122" s="4"/>
      <c r="D122" s="4"/>
    </row>
    <row r="123" spans="2:4">
      <c r="B123" s="8"/>
      <c r="C123" s="4"/>
      <c r="D123" s="4"/>
    </row>
    <row r="124" spans="2:4">
      <c r="B124" s="8"/>
      <c r="C124" s="4"/>
      <c r="D124" s="4"/>
    </row>
    <row r="125" spans="2:4">
      <c r="B125" s="8"/>
      <c r="C125" s="4"/>
      <c r="D125" s="4"/>
    </row>
    <row r="126" spans="2:4">
      <c r="B126" s="8"/>
      <c r="C126" s="4"/>
      <c r="D126" s="4"/>
    </row>
    <row r="127" spans="2:4">
      <c r="B127" s="8"/>
      <c r="C127" s="4"/>
      <c r="D127" s="4"/>
    </row>
    <row r="128" spans="2:4">
      <c r="B128" s="8"/>
      <c r="C128" s="4"/>
      <c r="D128" s="4"/>
    </row>
    <row r="129" spans="2:4">
      <c r="B129" s="8"/>
      <c r="C129" s="4"/>
      <c r="D129" s="4"/>
    </row>
    <row r="130" spans="2:4">
      <c r="B130" s="8"/>
      <c r="C130" s="4"/>
      <c r="D130" s="4"/>
    </row>
    <row r="131" spans="2:4">
      <c r="B131" s="8"/>
      <c r="C131" s="4"/>
      <c r="D131" s="4"/>
    </row>
    <row r="132" spans="2:4">
      <c r="B132" s="8"/>
      <c r="C132" s="4"/>
      <c r="D132" s="4"/>
    </row>
    <row r="133" spans="2:4">
      <c r="B133" s="8"/>
      <c r="C133" s="4"/>
      <c r="D133" s="4"/>
    </row>
    <row r="134" spans="2:4">
      <c r="B134" s="8"/>
      <c r="C134" s="4"/>
      <c r="D134" s="4"/>
    </row>
    <row r="135" spans="2:4">
      <c r="C135" s="4"/>
      <c r="D135" s="4"/>
    </row>
    <row r="136" spans="2:4">
      <c r="C136" s="4"/>
      <c r="D136" s="4"/>
    </row>
  </sheetData>
  <printOptions gridLines="1"/>
  <pageMargins left="0.44" right="0.38" top="0.75" bottom="0.75" header="0.3" footer="0.3"/>
  <pageSetup orientation="portrait" r:id="rId1"/>
  <headerFooter>
    <oddFooter xml:space="preserve">&amp;CAttachment C
Depreciation Expense Amortization Calculation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AP38"/>
  <sheetViews>
    <sheetView tabSelected="1" view="pageBreakPreview" zoomScale="60" zoomScaleNormal="55" workbookViewId="0">
      <pane xSplit="3" ySplit="8" topLeftCell="O9" activePane="bottomRight" state="frozen"/>
      <selection activeCell="U14" sqref="U12:U14"/>
      <selection pane="topRight" activeCell="U14" sqref="U12:U14"/>
      <selection pane="bottomLeft" activeCell="U14" sqref="U12:U14"/>
      <selection pane="bottomRight" activeCell="U14" sqref="U12:U14"/>
    </sheetView>
  </sheetViews>
  <sheetFormatPr defaultColWidth="12.5703125" defaultRowHeight="15"/>
  <cols>
    <col min="1" max="1" width="6.140625" style="19" customWidth="1"/>
    <col min="2" max="2" width="15.7109375" style="19" customWidth="1"/>
    <col min="3" max="3" width="13.85546875" style="19" customWidth="1"/>
    <col min="4" max="5" width="20.28515625" style="19" hidden="1" customWidth="1"/>
    <col min="6" max="6" width="18" style="19" bestFit="1" customWidth="1"/>
    <col min="7" max="7" width="17" style="19" bestFit="1" customWidth="1"/>
    <col min="8" max="9" width="18" style="19" bestFit="1" customWidth="1"/>
    <col min="10" max="10" width="15.85546875" style="19" bestFit="1" customWidth="1"/>
    <col min="11" max="11" width="20.28515625" style="19" customWidth="1"/>
    <col min="12" max="12" width="15.85546875" style="19" bestFit="1" customWidth="1"/>
    <col min="13" max="17" width="18" style="19" bestFit="1" customWidth="1"/>
    <col min="18" max="20" width="18" style="19" customWidth="1"/>
    <col min="21" max="21" width="20.28515625" style="19" customWidth="1"/>
    <col min="22" max="22" width="20" style="19" customWidth="1"/>
    <col min="23" max="23" width="15.140625" style="19" customWidth="1"/>
    <col min="24" max="25" width="16.42578125" style="19" hidden="1" customWidth="1"/>
    <col min="26" max="26" width="15.85546875" style="19" customWidth="1"/>
    <col min="27" max="27" width="17" style="19" bestFit="1" customWidth="1"/>
    <col min="28" max="28" width="15.85546875" style="19" bestFit="1" customWidth="1"/>
    <col min="29" max="29" width="17" style="19" bestFit="1" customWidth="1"/>
    <col min="30" max="30" width="15.85546875" style="19" bestFit="1" customWidth="1"/>
    <col min="31" max="31" width="17" style="19" bestFit="1" customWidth="1"/>
    <col min="32" max="32" width="15.85546875" style="19" bestFit="1" customWidth="1"/>
    <col min="33" max="33" width="17" style="19" bestFit="1" customWidth="1"/>
    <col min="34" max="39" width="13.85546875" style="19" bestFit="1" customWidth="1"/>
    <col min="40" max="40" width="16.42578125" style="19" hidden="1" customWidth="1"/>
    <col min="41" max="41" width="13.85546875" style="19" bestFit="1" customWidth="1"/>
    <col min="42" max="42" width="14.85546875" style="19" bestFit="1" customWidth="1"/>
    <col min="43" max="16384" width="12.5703125" style="19"/>
  </cols>
  <sheetData>
    <row r="2" spans="1:42" ht="18">
      <c r="A2" s="16"/>
      <c r="B2" s="67" t="s">
        <v>12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7"/>
    </row>
    <row r="3" spans="1:42" ht="18">
      <c r="A3" s="16"/>
      <c r="B3" s="67" t="s">
        <v>13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17"/>
    </row>
    <row r="4" spans="1:42" ht="18">
      <c r="A4" s="16"/>
      <c r="B4" s="18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7"/>
      <c r="O4" s="18"/>
      <c r="P4" s="18"/>
      <c r="Q4" s="18"/>
      <c r="R4" s="18"/>
      <c r="S4" s="18"/>
      <c r="T4" s="18"/>
      <c r="U4" s="18"/>
      <c r="V4" s="17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7"/>
    </row>
    <row r="5" spans="1:42" ht="18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 t="s">
        <v>14</v>
      </c>
      <c r="X5" s="22"/>
      <c r="Y5" s="22"/>
      <c r="Z5" s="23" t="s">
        <v>15</v>
      </c>
      <c r="AA5" s="23" t="s">
        <v>16</v>
      </c>
      <c r="AB5" s="23" t="s">
        <v>15</v>
      </c>
      <c r="AC5" s="23" t="s">
        <v>16</v>
      </c>
      <c r="AD5" s="23" t="s">
        <v>15</v>
      </c>
      <c r="AE5" s="23" t="s">
        <v>16</v>
      </c>
      <c r="AF5" s="22" t="s">
        <v>15</v>
      </c>
      <c r="AG5" s="22" t="s">
        <v>16</v>
      </c>
      <c r="AK5" s="22"/>
      <c r="AL5" s="22"/>
      <c r="AM5" s="22"/>
    </row>
    <row r="6" spans="1:42" ht="18">
      <c r="B6" s="22"/>
      <c r="C6" s="22"/>
      <c r="D6" s="23"/>
      <c r="E6" s="22"/>
      <c r="F6" s="23" t="s">
        <v>15</v>
      </c>
      <c r="G6" s="23" t="s">
        <v>16</v>
      </c>
      <c r="H6" s="23" t="s">
        <v>15</v>
      </c>
      <c r="I6" s="23" t="s">
        <v>16</v>
      </c>
      <c r="J6" s="23" t="s">
        <v>15</v>
      </c>
      <c r="K6" s="23" t="s">
        <v>16</v>
      </c>
      <c r="L6" s="23" t="s">
        <v>15</v>
      </c>
      <c r="M6" s="23" t="s">
        <v>16</v>
      </c>
      <c r="Q6" s="22"/>
      <c r="R6" s="22"/>
      <c r="S6" s="22"/>
      <c r="T6" s="22"/>
      <c r="U6" s="22">
        <f>YEAR($D$7)</f>
        <v>2015</v>
      </c>
      <c r="V6" s="22"/>
      <c r="W6" s="22" t="s">
        <v>17</v>
      </c>
      <c r="X6" s="24">
        <f>D7</f>
        <v>42005</v>
      </c>
      <c r="Y6" s="24">
        <f>E7</f>
        <v>42036</v>
      </c>
      <c r="Z6" s="24">
        <f>G7</f>
        <v>42064</v>
      </c>
      <c r="AA6" s="24">
        <f>Z6</f>
        <v>42064</v>
      </c>
      <c r="AB6" s="24">
        <f t="shared" ref="AB6:AM6" si="0">H7</f>
        <v>42095</v>
      </c>
      <c r="AC6" s="24">
        <f t="shared" si="0"/>
        <v>42095</v>
      </c>
      <c r="AD6" s="24">
        <f t="shared" si="0"/>
        <v>42125</v>
      </c>
      <c r="AE6" s="24">
        <f t="shared" si="0"/>
        <v>42125</v>
      </c>
      <c r="AF6" s="24">
        <f t="shared" si="0"/>
        <v>42156</v>
      </c>
      <c r="AG6" s="24">
        <f t="shared" si="0"/>
        <v>42156</v>
      </c>
      <c r="AH6" s="24">
        <f t="shared" si="0"/>
        <v>42186</v>
      </c>
      <c r="AI6" s="24">
        <f t="shared" si="0"/>
        <v>42217</v>
      </c>
      <c r="AJ6" s="24">
        <f t="shared" si="0"/>
        <v>42248</v>
      </c>
      <c r="AK6" s="24">
        <f t="shared" si="0"/>
        <v>42278</v>
      </c>
      <c r="AL6" s="24">
        <f t="shared" si="0"/>
        <v>42309</v>
      </c>
      <c r="AM6" s="24">
        <f t="shared" si="0"/>
        <v>42339</v>
      </c>
      <c r="AN6" s="22">
        <f>YEAR($D$7)</f>
        <v>2015</v>
      </c>
      <c r="AO6" s="23">
        <v>42370</v>
      </c>
      <c r="AP6" s="24" t="s">
        <v>18</v>
      </c>
    </row>
    <row r="7" spans="1:42" ht="18">
      <c r="B7" s="22"/>
      <c r="C7" s="23"/>
      <c r="D7" s="23">
        <v>42005</v>
      </c>
      <c r="E7" s="23">
        <f>DATE(IF(MONTH(D7)=12,YEAR(D7)+1,YEAR(D7)),IF(MONTH(D7)=12,1,MONTH(D7)+1),1)</f>
        <v>42036</v>
      </c>
      <c r="F7" s="23">
        <f>DATE(IF(MONTH(E7)=12,YEAR(E7)+1,YEAR(E7)),IF(MONTH(E7)=12,1,MONTH(E7)+1),1)</f>
        <v>42064</v>
      </c>
      <c r="G7" s="23">
        <f>DATE(IF(MONTH(E7)=12,YEAR(E7)+1,YEAR(E7)),IF(MONTH(E7)=12,1,MONTH(E7)+1),1)</f>
        <v>42064</v>
      </c>
      <c r="H7" s="23">
        <f>DATE(IF(MONTH(G7)=12,YEAR(G7)+1,YEAR(G7)),IF(MONTH(G7)=12,1,MONTH(G7)+1),1)</f>
        <v>42095</v>
      </c>
      <c r="I7" s="23">
        <f>H7</f>
        <v>42095</v>
      </c>
      <c r="J7" s="23">
        <f>DATE(IF(MONTH(I7)=12,YEAR(I7)+1,YEAR(I7)),IF(MONTH(I7)=12,1,MONTH(I7)+1),1)</f>
        <v>42125</v>
      </c>
      <c r="K7" s="23">
        <f>J7</f>
        <v>42125</v>
      </c>
      <c r="L7" s="23">
        <f>DATE(IF(MONTH(K7)=12,YEAR(K7)+1,YEAR(K7)),IF(MONTH(K7)=12,1,MONTH(K7)+1),1)</f>
        <v>42156</v>
      </c>
      <c r="M7" s="23">
        <f>L7</f>
        <v>42156</v>
      </c>
      <c r="N7" s="23">
        <f>DATE(IF(MONTH(L7)=12,YEAR(L7)+1,YEAR(L7)),IF(MONTH(L7)=12,1,MONTH(L7)+1),1)</f>
        <v>42186</v>
      </c>
      <c r="O7" s="23">
        <f>DATE(IF(MONTH(N7)=12,YEAR(N7)+1,YEAR(N7)),IF(MONTH(N7)=12,1,MONTH(N7)+1),1)</f>
        <v>42217</v>
      </c>
      <c r="P7" s="23">
        <f>DATE(IF(MONTH(O7)=12,YEAR(O7)+1,YEAR(O7)),IF(MONTH(O7)=12,1,MONTH(O7)+1),1)</f>
        <v>42248</v>
      </c>
      <c r="Q7" s="23">
        <f>DATE(IF(MONTH(P7)=12,YEAR(P7)+1,YEAR(P7)),IF(MONTH(P7)=12,1,MONTH(P7)+1),1)</f>
        <v>42278</v>
      </c>
      <c r="R7" s="23">
        <f t="shared" ref="R7:S7" si="1">DATE(IF(MONTH(Q7)=12,YEAR(Q7)+1,YEAR(Q7)),IF(MONTH(Q7)=12,1,MONTH(Q7)+1),1)</f>
        <v>42309</v>
      </c>
      <c r="S7" s="23">
        <f t="shared" si="1"/>
        <v>42339</v>
      </c>
      <c r="T7" s="23">
        <v>42370</v>
      </c>
      <c r="U7" s="23" t="s">
        <v>18</v>
      </c>
      <c r="V7" s="23"/>
      <c r="W7" s="25">
        <v>42094</v>
      </c>
      <c r="X7" s="22" t="s">
        <v>14</v>
      </c>
      <c r="Y7" s="22" t="s">
        <v>14</v>
      </c>
      <c r="Z7" s="22" t="s">
        <v>14</v>
      </c>
      <c r="AA7" s="22" t="s">
        <v>14</v>
      </c>
      <c r="AB7" s="22" t="s">
        <v>14</v>
      </c>
      <c r="AC7" s="22" t="s">
        <v>14</v>
      </c>
      <c r="AD7" s="22" t="s">
        <v>14</v>
      </c>
      <c r="AE7" s="22" t="s">
        <v>14</v>
      </c>
      <c r="AF7" s="22" t="s">
        <v>14</v>
      </c>
      <c r="AG7" s="22" t="s">
        <v>14</v>
      </c>
      <c r="AH7" s="22" t="s">
        <v>14</v>
      </c>
      <c r="AI7" s="22" t="s">
        <v>14</v>
      </c>
      <c r="AJ7" s="22" t="s">
        <v>14</v>
      </c>
      <c r="AK7" s="22" t="s">
        <v>14</v>
      </c>
      <c r="AL7" s="22" t="s">
        <v>14</v>
      </c>
      <c r="AM7" s="22" t="s">
        <v>14</v>
      </c>
      <c r="AN7" s="22" t="s">
        <v>14</v>
      </c>
      <c r="AO7" s="22" t="s">
        <v>14</v>
      </c>
      <c r="AP7" s="22" t="s">
        <v>14</v>
      </c>
    </row>
    <row r="8" spans="1:42" ht="18">
      <c r="B8" s="26"/>
      <c r="C8" s="26" t="s">
        <v>19</v>
      </c>
      <c r="D8" s="26" t="s">
        <v>20</v>
      </c>
      <c r="E8" s="26" t="s">
        <v>20</v>
      </c>
      <c r="F8" s="26" t="s">
        <v>20</v>
      </c>
      <c r="G8" s="26" t="s">
        <v>20</v>
      </c>
      <c r="H8" s="26" t="s">
        <v>20</v>
      </c>
      <c r="I8" s="26" t="s">
        <v>20</v>
      </c>
      <c r="J8" s="26" t="s">
        <v>20</v>
      </c>
      <c r="K8" s="26" t="s">
        <v>20</v>
      </c>
      <c r="L8" s="26" t="s">
        <v>20</v>
      </c>
      <c r="M8" s="26" t="s">
        <v>20</v>
      </c>
      <c r="N8" s="26" t="s">
        <v>20</v>
      </c>
      <c r="O8" s="26" t="s">
        <v>20</v>
      </c>
      <c r="P8" s="26" t="s">
        <v>20</v>
      </c>
      <c r="Q8" s="26" t="s">
        <v>20</v>
      </c>
      <c r="R8" s="26" t="s">
        <v>20</v>
      </c>
      <c r="S8" s="26" t="s">
        <v>20</v>
      </c>
      <c r="T8" s="26" t="s">
        <v>20</v>
      </c>
      <c r="U8" s="27" t="s">
        <v>20</v>
      </c>
      <c r="V8" s="26" t="s">
        <v>19</v>
      </c>
      <c r="W8" s="26" t="s">
        <v>21</v>
      </c>
      <c r="X8" s="28" t="s">
        <v>22</v>
      </c>
      <c r="Y8" s="28" t="s">
        <v>22</v>
      </c>
      <c r="Z8" s="28" t="s">
        <v>22</v>
      </c>
      <c r="AA8" s="28" t="s">
        <v>22</v>
      </c>
      <c r="AB8" s="28" t="s">
        <v>22</v>
      </c>
      <c r="AC8" s="28" t="s">
        <v>22</v>
      </c>
      <c r="AD8" s="28" t="s">
        <v>22</v>
      </c>
      <c r="AE8" s="28" t="s">
        <v>22</v>
      </c>
      <c r="AF8" s="28" t="s">
        <v>22</v>
      </c>
      <c r="AG8" s="28" t="s">
        <v>22</v>
      </c>
      <c r="AH8" s="28" t="s">
        <v>22</v>
      </c>
      <c r="AI8" s="28" t="s">
        <v>22</v>
      </c>
      <c r="AJ8" s="28" t="s">
        <v>22</v>
      </c>
      <c r="AK8" s="28" t="s">
        <v>22</v>
      </c>
      <c r="AL8" s="28" t="s">
        <v>22</v>
      </c>
      <c r="AM8" s="28" t="s">
        <v>22</v>
      </c>
      <c r="AN8" s="26" t="s">
        <v>22</v>
      </c>
      <c r="AO8" s="26" t="s">
        <v>22</v>
      </c>
      <c r="AP8" s="28" t="s">
        <v>22</v>
      </c>
    </row>
    <row r="9" spans="1:42" ht="18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30">
        <f>SUM(X28:AM28)</f>
        <v>-623224.73916718212</v>
      </c>
    </row>
    <row r="10" spans="1:42" ht="18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2" ht="18">
      <c r="A11" s="31"/>
      <c r="B11" s="32"/>
    </row>
    <row r="12" spans="1:42" ht="18">
      <c r="A12" s="31"/>
      <c r="B12" s="32"/>
      <c r="C12" s="22">
        <v>15</v>
      </c>
      <c r="D12" s="31">
        <v>0</v>
      </c>
      <c r="E12" s="31">
        <v>0</v>
      </c>
      <c r="F12" s="31">
        <v>267584.00432543538</v>
      </c>
      <c r="G12" s="31">
        <v>1346.6949300504816</v>
      </c>
      <c r="H12" s="31">
        <v>124720.26157425292</v>
      </c>
      <c r="I12" s="31">
        <v>145825.12422912955</v>
      </c>
      <c r="J12" s="31">
        <v>-31196.57297259249</v>
      </c>
      <c r="K12" s="31">
        <v>268510.81359935063</v>
      </c>
      <c r="L12" s="31">
        <v>-1165.6377079482399</v>
      </c>
      <c r="M12" s="31">
        <v>268301.50046119251</v>
      </c>
      <c r="N12" s="31">
        <v>268994</v>
      </c>
      <c r="O12" s="31">
        <v>265272</v>
      </c>
      <c r="P12" s="31">
        <v>272353</v>
      </c>
      <c r="Q12" s="31">
        <v>262863</v>
      </c>
      <c r="R12" s="31">
        <v>267199</v>
      </c>
      <c r="S12" s="31">
        <v>268051</v>
      </c>
      <c r="T12" s="31">
        <v>267254</v>
      </c>
      <c r="U12" s="31">
        <f t="shared" ref="U12:U26" si="2">SUM(D12:S12)</f>
        <v>2648658.1884388709</v>
      </c>
      <c r="V12" s="22">
        <v>15</v>
      </c>
      <c r="W12" s="33">
        <v>-3.6999999999999999E-4</v>
      </c>
      <c r="X12" s="34">
        <f t="shared" ref="X12:X26" si="3">D12*W12</f>
        <v>0</v>
      </c>
      <c r="Y12" s="34">
        <f t="shared" ref="Y12:Y26" si="4">E12*$W12</f>
        <v>0</v>
      </c>
      <c r="Z12" s="34">
        <v>0</v>
      </c>
      <c r="AA12" s="34">
        <f t="shared" ref="AA12:AA26" si="5">G12*$W12</f>
        <v>-0.49827712411867819</v>
      </c>
      <c r="AB12" s="34">
        <v>0</v>
      </c>
      <c r="AC12" s="34">
        <f t="shared" ref="AC12:AC26" si="6">I12*$W12</f>
        <v>-53.955295964777932</v>
      </c>
      <c r="AD12" s="34">
        <v>0</v>
      </c>
      <c r="AE12" s="34">
        <f t="shared" ref="AE12:AE26" si="7">K12*$W12</f>
        <v>-99.349001031759727</v>
      </c>
      <c r="AF12" s="34">
        <v>0</v>
      </c>
      <c r="AG12" s="34">
        <f t="shared" ref="AG12:AG26" si="8">M12*$W12</f>
        <v>-99.271555170641221</v>
      </c>
      <c r="AH12" s="34">
        <f t="shared" ref="AH12:AH26" si="9">N12*$W12</f>
        <v>-99.527779999999993</v>
      </c>
      <c r="AI12" s="34">
        <f t="shared" ref="AI12:AI26" si="10">O12*$W12</f>
        <v>-98.150639999999996</v>
      </c>
      <c r="AJ12" s="34">
        <f t="shared" ref="AJ12:AJ26" si="11">P12*$W12</f>
        <v>-100.77061</v>
      </c>
      <c r="AK12" s="34">
        <f t="shared" ref="AK12:AK26" si="12">Q12*$W12</f>
        <v>-97.259309999999999</v>
      </c>
      <c r="AL12" s="34">
        <f t="shared" ref="AL12:AL26" si="13">R12*$W12</f>
        <v>-98.863630000000001</v>
      </c>
      <c r="AM12" s="34">
        <f t="shared" ref="AM12:AM26" si="14">S12*$W12</f>
        <v>-99.178870000000003</v>
      </c>
      <c r="AN12" s="32">
        <f>SUM(X12:AM12)</f>
        <v>-846.82496929129752</v>
      </c>
      <c r="AO12" s="32">
        <f>T12*W12</f>
        <v>-98.883979999999994</v>
      </c>
    </row>
    <row r="13" spans="1:42" ht="18">
      <c r="A13" s="31"/>
      <c r="B13" s="32"/>
      <c r="C13" s="22">
        <v>16</v>
      </c>
      <c r="D13" s="31">
        <v>0</v>
      </c>
      <c r="E13" s="31">
        <v>0</v>
      </c>
      <c r="F13" s="31">
        <v>114277651.27113202</v>
      </c>
      <c r="G13" s="31">
        <v>127597.66831784844</v>
      </c>
      <c r="H13" s="31">
        <v>45889562.582904294</v>
      </c>
      <c r="I13" s="31">
        <v>47978452.856677562</v>
      </c>
      <c r="J13" s="31">
        <v>62943.110181737095</v>
      </c>
      <c r="K13" s="31">
        <v>84268709.067439228</v>
      </c>
      <c r="L13" s="31">
        <v>32032.631911950499</v>
      </c>
      <c r="M13" s="31">
        <v>97054638.755691484</v>
      </c>
      <c r="N13" s="31">
        <v>130671518</v>
      </c>
      <c r="O13" s="31">
        <v>117983964</v>
      </c>
      <c r="P13" s="31">
        <v>97070515</v>
      </c>
      <c r="Q13" s="31">
        <v>80733780</v>
      </c>
      <c r="R13" s="31">
        <v>104709518</v>
      </c>
      <c r="S13" s="31">
        <v>179736333</v>
      </c>
      <c r="T13" s="31">
        <v>198154852</v>
      </c>
      <c r="U13" s="31">
        <f t="shared" si="2"/>
        <v>1100597215.9442561</v>
      </c>
      <c r="V13" s="22">
        <v>16</v>
      </c>
      <c r="W13" s="33">
        <v>-2.5000000000000001E-4</v>
      </c>
      <c r="X13" s="34">
        <f t="shared" si="3"/>
        <v>0</v>
      </c>
      <c r="Y13" s="34">
        <f t="shared" si="4"/>
        <v>0</v>
      </c>
      <c r="Z13" s="34">
        <v>0</v>
      </c>
      <c r="AA13" s="34">
        <f t="shared" si="5"/>
        <v>-31.899417079462111</v>
      </c>
      <c r="AB13" s="34">
        <v>0</v>
      </c>
      <c r="AC13" s="34">
        <f t="shared" si="6"/>
        <v>-11994.613214169391</v>
      </c>
      <c r="AD13" s="34">
        <v>0</v>
      </c>
      <c r="AE13" s="34">
        <f t="shared" si="7"/>
        <v>-21067.177266859806</v>
      </c>
      <c r="AF13" s="34">
        <v>0</v>
      </c>
      <c r="AG13" s="34">
        <f t="shared" si="8"/>
        <v>-24263.659688922871</v>
      </c>
      <c r="AH13" s="34">
        <f t="shared" si="9"/>
        <v>-32667.879499999999</v>
      </c>
      <c r="AI13" s="34">
        <f t="shared" si="10"/>
        <v>-29495.991000000002</v>
      </c>
      <c r="AJ13" s="34">
        <f t="shared" si="11"/>
        <v>-24267.62875</v>
      </c>
      <c r="AK13" s="34">
        <f t="shared" si="12"/>
        <v>-20183.445</v>
      </c>
      <c r="AL13" s="34">
        <f t="shared" si="13"/>
        <v>-26177.379499999999</v>
      </c>
      <c r="AM13" s="34">
        <f t="shared" si="14"/>
        <v>-44934.083250000003</v>
      </c>
      <c r="AN13" s="32">
        <f t="shared" ref="AN13:AN26" si="15">SUM(X13:AM13)</f>
        <v>-235083.75658703153</v>
      </c>
      <c r="AO13" s="32">
        <f t="shared" ref="AO13:AO26" si="16">T13*W13</f>
        <v>-49538.713000000003</v>
      </c>
    </row>
    <row r="14" spans="1:42" ht="18">
      <c r="C14" s="22">
        <v>17</v>
      </c>
      <c r="D14" s="31">
        <v>0</v>
      </c>
      <c r="E14" s="31">
        <v>0</v>
      </c>
      <c r="F14" s="31">
        <v>7919576.8497377504</v>
      </c>
      <c r="G14" s="31">
        <v>15148.121474438471</v>
      </c>
      <c r="H14" s="31">
        <v>3287638.2247869996</v>
      </c>
      <c r="I14" s="31">
        <v>3104643.5054983003</v>
      </c>
      <c r="J14" s="31">
        <v>483.05898130695522</v>
      </c>
      <c r="K14" s="31">
        <v>5593797.7653081296</v>
      </c>
      <c r="L14" s="31">
        <v>-595.9000858432031</v>
      </c>
      <c r="M14" s="31">
        <v>5784138.1810596194</v>
      </c>
      <c r="N14" s="31">
        <v>7240592</v>
      </c>
      <c r="O14" s="31">
        <v>6680330</v>
      </c>
      <c r="P14" s="31">
        <v>5722895</v>
      </c>
      <c r="Q14" s="31">
        <v>4478788</v>
      </c>
      <c r="R14" s="31">
        <v>4245423</v>
      </c>
      <c r="S14" s="31">
        <v>7368415</v>
      </c>
      <c r="T14" s="31">
        <v>9208695</v>
      </c>
      <c r="U14" s="31">
        <f t="shared" si="2"/>
        <v>61441272.806760699</v>
      </c>
      <c r="V14" s="22">
        <v>17</v>
      </c>
      <c r="W14" s="33">
        <v>-2.5000000000000001E-4</v>
      </c>
      <c r="X14" s="34">
        <f t="shared" si="3"/>
        <v>0</v>
      </c>
      <c r="Y14" s="34">
        <f t="shared" si="4"/>
        <v>0</v>
      </c>
      <c r="Z14" s="34">
        <v>0</v>
      </c>
      <c r="AA14" s="34">
        <f t="shared" si="5"/>
        <v>-3.7870303686096176</v>
      </c>
      <c r="AB14" s="34">
        <v>0</v>
      </c>
      <c r="AC14" s="34">
        <f t="shared" si="6"/>
        <v>-776.16087637457508</v>
      </c>
      <c r="AD14" s="34">
        <v>0</v>
      </c>
      <c r="AE14" s="34">
        <f t="shared" si="7"/>
        <v>-1398.4494413270324</v>
      </c>
      <c r="AF14" s="34">
        <v>0</v>
      </c>
      <c r="AG14" s="34">
        <f t="shared" si="8"/>
        <v>-1446.0345452649049</v>
      </c>
      <c r="AH14" s="34">
        <f t="shared" si="9"/>
        <v>-1810.1480000000001</v>
      </c>
      <c r="AI14" s="34">
        <f t="shared" si="10"/>
        <v>-1670.0825</v>
      </c>
      <c r="AJ14" s="34">
        <f t="shared" si="11"/>
        <v>-1430.7237500000001</v>
      </c>
      <c r="AK14" s="34">
        <f t="shared" si="12"/>
        <v>-1119.6970000000001</v>
      </c>
      <c r="AL14" s="34">
        <f t="shared" si="13"/>
        <v>-1061.3557499999999</v>
      </c>
      <c r="AM14" s="34">
        <f t="shared" si="14"/>
        <v>-1842.10375</v>
      </c>
      <c r="AN14" s="32">
        <f t="shared" si="15"/>
        <v>-12558.542643335124</v>
      </c>
      <c r="AO14" s="32">
        <f t="shared" si="16"/>
        <v>-2302.1737499999999</v>
      </c>
    </row>
    <row r="15" spans="1:42" ht="18">
      <c r="B15" s="32"/>
      <c r="C15" s="22">
        <v>18</v>
      </c>
      <c r="D15" s="31">
        <v>0</v>
      </c>
      <c r="E15" s="31">
        <v>0</v>
      </c>
      <c r="F15" s="31">
        <v>205855.46747886779</v>
      </c>
      <c r="G15" s="31">
        <v>55.130187858419994</v>
      </c>
      <c r="H15" s="31">
        <v>76840.337232427322</v>
      </c>
      <c r="I15" s="31">
        <v>87571.946405014547</v>
      </c>
      <c r="J15" s="31">
        <v>270.08431574413203</v>
      </c>
      <c r="K15" s="31">
        <v>176717.95663647479</v>
      </c>
      <c r="L15" s="31">
        <v>0</v>
      </c>
      <c r="M15" s="31">
        <v>197812.37212784559</v>
      </c>
      <c r="N15" s="31">
        <v>262370</v>
      </c>
      <c r="O15" s="31">
        <v>234879</v>
      </c>
      <c r="P15" s="31">
        <v>199691</v>
      </c>
      <c r="Q15" s="31">
        <v>158556</v>
      </c>
      <c r="R15" s="31">
        <v>178044</v>
      </c>
      <c r="S15" s="31">
        <v>258405</v>
      </c>
      <c r="T15" s="31">
        <v>277444</v>
      </c>
      <c r="U15" s="31">
        <f t="shared" si="2"/>
        <v>2037068.2943842325</v>
      </c>
      <c r="V15" s="22">
        <v>18</v>
      </c>
      <c r="W15" s="33">
        <v>-2.5000000000000001E-4</v>
      </c>
      <c r="X15" s="34">
        <f t="shared" si="3"/>
        <v>0</v>
      </c>
      <c r="Y15" s="34">
        <f t="shared" si="4"/>
        <v>0</v>
      </c>
      <c r="Z15" s="34">
        <v>0</v>
      </c>
      <c r="AA15" s="34">
        <f t="shared" si="5"/>
        <v>-1.3782546964604998E-2</v>
      </c>
      <c r="AB15" s="34">
        <v>0</v>
      </c>
      <c r="AC15" s="34">
        <f t="shared" si="6"/>
        <v>-21.892986601253636</v>
      </c>
      <c r="AD15" s="34">
        <v>0</v>
      </c>
      <c r="AE15" s="34">
        <f t="shared" si="7"/>
        <v>-44.179489159118695</v>
      </c>
      <c r="AF15" s="34">
        <v>0</v>
      </c>
      <c r="AG15" s="34">
        <f t="shared" si="8"/>
        <v>-49.453093031961401</v>
      </c>
      <c r="AH15" s="34">
        <f t="shared" si="9"/>
        <v>-65.592500000000001</v>
      </c>
      <c r="AI15" s="34">
        <f t="shared" si="10"/>
        <v>-58.719750000000005</v>
      </c>
      <c r="AJ15" s="34">
        <f t="shared" si="11"/>
        <v>-49.922750000000001</v>
      </c>
      <c r="AK15" s="34">
        <f t="shared" si="12"/>
        <v>-39.639000000000003</v>
      </c>
      <c r="AL15" s="34">
        <f t="shared" si="13"/>
        <v>-44.511000000000003</v>
      </c>
      <c r="AM15" s="34">
        <f t="shared" si="14"/>
        <v>-64.601250000000007</v>
      </c>
      <c r="AN15" s="32">
        <f t="shared" si="15"/>
        <v>-438.52560133929836</v>
      </c>
      <c r="AO15" s="32">
        <f t="shared" si="16"/>
        <v>-69.361000000000004</v>
      </c>
    </row>
    <row r="16" spans="1:42" ht="18">
      <c r="A16" s="31"/>
      <c r="B16" s="32"/>
      <c r="C16" s="22">
        <v>24</v>
      </c>
      <c r="D16" s="31">
        <v>0</v>
      </c>
      <c r="E16" s="31">
        <v>0</v>
      </c>
      <c r="F16" s="31">
        <v>40899912.943122141</v>
      </c>
      <c r="G16" s="31">
        <v>43232.048883238043</v>
      </c>
      <c r="H16" s="31">
        <v>21452619.868362073</v>
      </c>
      <c r="I16" s="31">
        <v>16971222.115871679</v>
      </c>
      <c r="J16" s="31">
        <v>160304.12538454187</v>
      </c>
      <c r="K16" s="31">
        <v>39225555.5260107</v>
      </c>
      <c r="L16" s="31">
        <v>-28032.175361683388</v>
      </c>
      <c r="M16" s="31">
        <v>44909711.877236776</v>
      </c>
      <c r="N16" s="31">
        <v>52963906</v>
      </c>
      <c r="O16" s="31">
        <v>51275704</v>
      </c>
      <c r="P16" s="31">
        <v>49051381</v>
      </c>
      <c r="Q16" s="31">
        <v>41449034</v>
      </c>
      <c r="R16" s="31">
        <v>40894223</v>
      </c>
      <c r="S16" s="31">
        <v>50254916</v>
      </c>
      <c r="T16" s="31">
        <v>52955731</v>
      </c>
      <c r="U16" s="31">
        <f t="shared" si="2"/>
        <v>449523690.3295095</v>
      </c>
      <c r="V16" s="22">
        <v>24</v>
      </c>
      <c r="W16" s="33">
        <v>-2.5000000000000001E-4</v>
      </c>
      <c r="X16" s="34">
        <f t="shared" si="3"/>
        <v>0</v>
      </c>
      <c r="Y16" s="34">
        <f t="shared" si="4"/>
        <v>0</v>
      </c>
      <c r="Z16" s="34">
        <v>0</v>
      </c>
      <c r="AA16" s="34">
        <f t="shared" si="5"/>
        <v>-10.808012220809511</v>
      </c>
      <c r="AB16" s="34">
        <v>0</v>
      </c>
      <c r="AC16" s="34">
        <f t="shared" si="6"/>
        <v>-4242.8055289679196</v>
      </c>
      <c r="AD16" s="34">
        <v>0</v>
      </c>
      <c r="AE16" s="34">
        <f t="shared" si="7"/>
        <v>-9806.3888815026748</v>
      </c>
      <c r="AF16" s="34">
        <v>0</v>
      </c>
      <c r="AG16" s="34">
        <f t="shared" si="8"/>
        <v>-11227.427969309194</v>
      </c>
      <c r="AH16" s="34">
        <f t="shared" si="9"/>
        <v>-13240.976500000001</v>
      </c>
      <c r="AI16" s="34">
        <f t="shared" si="10"/>
        <v>-12818.925999999999</v>
      </c>
      <c r="AJ16" s="34">
        <f t="shared" si="11"/>
        <v>-12262.84525</v>
      </c>
      <c r="AK16" s="34">
        <f t="shared" si="12"/>
        <v>-10362.2585</v>
      </c>
      <c r="AL16" s="34">
        <f t="shared" si="13"/>
        <v>-10223.55575</v>
      </c>
      <c r="AM16" s="34">
        <f t="shared" si="14"/>
        <v>-12563.728999999999</v>
      </c>
      <c r="AN16" s="32">
        <f t="shared" si="15"/>
        <v>-96759.721392000589</v>
      </c>
      <c r="AO16" s="32">
        <f t="shared" si="16"/>
        <v>-13238.93275</v>
      </c>
    </row>
    <row r="17" spans="1:42" ht="18">
      <c r="A17" s="31"/>
      <c r="B17" s="32"/>
      <c r="C17" s="22">
        <v>36</v>
      </c>
      <c r="D17" s="31">
        <v>0</v>
      </c>
      <c r="E17" s="31">
        <v>0</v>
      </c>
      <c r="F17" s="31">
        <v>68376090.940067425</v>
      </c>
      <c r="G17" s="31">
        <v>105945.65332625389</v>
      </c>
      <c r="H17" s="31">
        <v>34467817.157212913</v>
      </c>
      <c r="I17" s="31">
        <v>32627453.06175755</v>
      </c>
      <c r="J17" s="31">
        <v>1258769.9909199669</v>
      </c>
      <c r="K17" s="31">
        <v>68256097.201518208</v>
      </c>
      <c r="L17" s="31">
        <v>6925.0298176861497</v>
      </c>
      <c r="M17" s="31">
        <v>75327712.619896457</v>
      </c>
      <c r="N17" s="31">
        <v>88353295</v>
      </c>
      <c r="O17" s="31">
        <v>77039500</v>
      </c>
      <c r="P17" s="31">
        <v>94091304</v>
      </c>
      <c r="Q17" s="31">
        <v>89138653</v>
      </c>
      <c r="R17" s="31">
        <v>83401297</v>
      </c>
      <c r="S17" s="31">
        <v>81757432</v>
      </c>
      <c r="T17" s="31">
        <v>80085697</v>
      </c>
      <c r="U17" s="31">
        <f t="shared" si="2"/>
        <v>794208292.65451646</v>
      </c>
      <c r="V17" s="22">
        <v>36</v>
      </c>
      <c r="W17" s="33">
        <v>-2.0000000000000001E-4</v>
      </c>
      <c r="X17" s="34">
        <f t="shared" si="3"/>
        <v>0</v>
      </c>
      <c r="Y17" s="34">
        <f t="shared" si="4"/>
        <v>0</v>
      </c>
      <c r="Z17" s="34">
        <v>0</v>
      </c>
      <c r="AA17" s="34">
        <f t="shared" si="5"/>
        <v>-21.189130665250779</v>
      </c>
      <c r="AB17" s="34">
        <v>0</v>
      </c>
      <c r="AC17" s="34">
        <f t="shared" si="6"/>
        <v>-6525.4906123515102</v>
      </c>
      <c r="AD17" s="34">
        <v>0</v>
      </c>
      <c r="AE17" s="34">
        <f t="shared" si="7"/>
        <v>-13651.219440303643</v>
      </c>
      <c r="AF17" s="34">
        <v>0</v>
      </c>
      <c r="AG17" s="34">
        <f t="shared" si="8"/>
        <v>-15065.542523979291</v>
      </c>
      <c r="AH17" s="34">
        <f t="shared" si="9"/>
        <v>-17670.659</v>
      </c>
      <c r="AI17" s="34">
        <f t="shared" si="10"/>
        <v>-15407.900000000001</v>
      </c>
      <c r="AJ17" s="34">
        <f t="shared" si="11"/>
        <v>-18818.2608</v>
      </c>
      <c r="AK17" s="34">
        <f t="shared" si="12"/>
        <v>-17827.730600000003</v>
      </c>
      <c r="AL17" s="34">
        <f t="shared" si="13"/>
        <v>-16680.259399999999</v>
      </c>
      <c r="AM17" s="34">
        <f t="shared" si="14"/>
        <v>-16351.486400000002</v>
      </c>
      <c r="AN17" s="32">
        <f t="shared" si="15"/>
        <v>-138019.73790729971</v>
      </c>
      <c r="AO17" s="32">
        <f t="shared" si="16"/>
        <v>-16017.1394</v>
      </c>
    </row>
    <row r="18" spans="1:42" ht="18">
      <c r="A18" s="31"/>
      <c r="B18" s="32"/>
      <c r="C18" s="22">
        <v>40</v>
      </c>
      <c r="D18" s="31">
        <v>0</v>
      </c>
      <c r="E18" s="31">
        <v>0</v>
      </c>
      <c r="F18" s="31">
        <v>3027296.400846865</v>
      </c>
      <c r="G18" s="31">
        <v>3509.0554471997762</v>
      </c>
      <c r="H18" s="31">
        <v>2850463.5144671868</v>
      </c>
      <c r="I18" s="31">
        <v>5119234.74505434</v>
      </c>
      <c r="J18" s="31">
        <v>234120.67748765039</v>
      </c>
      <c r="K18" s="31">
        <v>22608087.768180516</v>
      </c>
      <c r="L18" s="31">
        <v>3872.9451637403909</v>
      </c>
      <c r="M18" s="31">
        <v>25479378.378378429</v>
      </c>
      <c r="N18" s="31">
        <v>41986485</v>
      </c>
      <c r="O18" s="31">
        <v>32802399</v>
      </c>
      <c r="P18" s="31">
        <v>35914546</v>
      </c>
      <c r="Q18" s="31">
        <v>19020152</v>
      </c>
      <c r="R18" s="31">
        <v>8163287</v>
      </c>
      <c r="S18" s="31">
        <v>704387</v>
      </c>
      <c r="T18" s="31">
        <v>601308</v>
      </c>
      <c r="U18" s="31">
        <f t="shared" si="2"/>
        <v>197917219.48502594</v>
      </c>
      <c r="V18" s="22">
        <v>40</v>
      </c>
      <c r="W18" s="33">
        <v>-2.1000000000000001E-4</v>
      </c>
      <c r="X18" s="34">
        <f t="shared" si="3"/>
        <v>0</v>
      </c>
      <c r="Y18" s="34">
        <f t="shared" si="4"/>
        <v>0</v>
      </c>
      <c r="Z18" s="34">
        <v>0</v>
      </c>
      <c r="AA18" s="34">
        <f t="shared" si="5"/>
        <v>-0.73690164391195301</v>
      </c>
      <c r="AB18" s="34">
        <v>0</v>
      </c>
      <c r="AC18" s="34">
        <f t="shared" si="6"/>
        <v>-1075.0392964614114</v>
      </c>
      <c r="AD18" s="34">
        <v>0</v>
      </c>
      <c r="AE18" s="34">
        <f t="shared" si="7"/>
        <v>-4747.6984313179082</v>
      </c>
      <c r="AF18" s="34">
        <v>0</v>
      </c>
      <c r="AG18" s="34">
        <f t="shared" si="8"/>
        <v>-5350.6694594594701</v>
      </c>
      <c r="AH18" s="34">
        <f t="shared" si="9"/>
        <v>-8817.1618500000004</v>
      </c>
      <c r="AI18" s="34">
        <f t="shared" si="10"/>
        <v>-6888.5037900000007</v>
      </c>
      <c r="AJ18" s="34">
        <f t="shared" si="11"/>
        <v>-7542.0546600000007</v>
      </c>
      <c r="AK18" s="34">
        <f t="shared" si="12"/>
        <v>-3994.2319200000002</v>
      </c>
      <c r="AL18" s="34">
        <f t="shared" si="13"/>
        <v>-1714.29027</v>
      </c>
      <c r="AM18" s="34">
        <f t="shared" si="14"/>
        <v>-147.92126999999999</v>
      </c>
      <c r="AN18" s="32">
        <f t="shared" si="15"/>
        <v>-40278.307848882701</v>
      </c>
      <c r="AO18" s="32">
        <f t="shared" si="16"/>
        <v>-126.27468</v>
      </c>
    </row>
    <row r="19" spans="1:42" ht="18">
      <c r="A19" s="31"/>
      <c r="B19" s="32"/>
      <c r="C19" s="22">
        <v>47</v>
      </c>
      <c r="D19" s="31">
        <v>0</v>
      </c>
      <c r="E19" s="31">
        <v>0</v>
      </c>
      <c r="F19" s="31">
        <v>165000</v>
      </c>
      <c r="G19" s="31">
        <v>0</v>
      </c>
      <c r="H19" s="31">
        <v>143225.998300765</v>
      </c>
      <c r="I19" s="31">
        <v>4774.0672026386301</v>
      </c>
      <c r="J19" s="31">
        <v>0</v>
      </c>
      <c r="K19" s="31">
        <v>134000</v>
      </c>
      <c r="L19" s="31">
        <v>0</v>
      </c>
      <c r="M19" s="31">
        <v>136000</v>
      </c>
      <c r="N19" s="31">
        <v>174000</v>
      </c>
      <c r="O19" s="31">
        <v>108000</v>
      </c>
      <c r="P19" s="31">
        <v>173000</v>
      </c>
      <c r="Q19" s="31">
        <v>183000</v>
      </c>
      <c r="R19" s="31">
        <v>182000</v>
      </c>
      <c r="S19" s="31">
        <v>284000</v>
      </c>
      <c r="T19" s="31">
        <v>156000</v>
      </c>
      <c r="U19" s="31">
        <f t="shared" si="2"/>
        <v>1687000.0655034035</v>
      </c>
      <c r="V19" s="22">
        <v>47</v>
      </c>
      <c r="W19" s="33">
        <v>-1.6000000000000001E-4</v>
      </c>
      <c r="X19" s="34">
        <f t="shared" si="3"/>
        <v>0</v>
      </c>
      <c r="Y19" s="34">
        <f t="shared" si="4"/>
        <v>0</v>
      </c>
      <c r="Z19" s="34">
        <v>0</v>
      </c>
      <c r="AA19" s="34">
        <f t="shared" si="5"/>
        <v>0</v>
      </c>
      <c r="AB19" s="34">
        <v>0</v>
      </c>
      <c r="AC19" s="34">
        <f t="shared" si="6"/>
        <v>-0.76385075242218092</v>
      </c>
      <c r="AD19" s="34">
        <v>0</v>
      </c>
      <c r="AE19" s="34">
        <f t="shared" si="7"/>
        <v>-21.44</v>
      </c>
      <c r="AF19" s="34">
        <v>0</v>
      </c>
      <c r="AG19" s="34">
        <f t="shared" si="8"/>
        <v>-21.76</v>
      </c>
      <c r="AH19" s="34">
        <f t="shared" si="9"/>
        <v>-27.840000000000003</v>
      </c>
      <c r="AI19" s="34">
        <f t="shared" si="10"/>
        <v>-17.28</v>
      </c>
      <c r="AJ19" s="34">
        <f t="shared" si="11"/>
        <v>-27.680000000000003</v>
      </c>
      <c r="AK19" s="34">
        <f t="shared" si="12"/>
        <v>-29.28</v>
      </c>
      <c r="AL19" s="34">
        <f t="shared" si="13"/>
        <v>-29.12</v>
      </c>
      <c r="AM19" s="34">
        <f t="shared" si="14"/>
        <v>-45.440000000000005</v>
      </c>
      <c r="AN19" s="32">
        <f t="shared" si="15"/>
        <v>-220.6038507524222</v>
      </c>
      <c r="AO19" s="32">
        <f t="shared" si="16"/>
        <v>-24.96</v>
      </c>
    </row>
    <row r="20" spans="1:42" ht="18">
      <c r="A20" s="31"/>
      <c r="B20" s="32"/>
      <c r="C20" s="22" t="s">
        <v>7</v>
      </c>
      <c r="D20" s="31">
        <v>0</v>
      </c>
      <c r="E20" s="31">
        <v>0</v>
      </c>
      <c r="F20" s="35">
        <v>29722674.917799979</v>
      </c>
      <c r="G20" s="35">
        <v>81765.119227424992</v>
      </c>
      <c r="H20" s="35">
        <v>12036400.680903293</v>
      </c>
      <c r="I20" s="35">
        <v>19615129.654650934</v>
      </c>
      <c r="J20" s="35">
        <v>353264.86830926058</v>
      </c>
      <c r="K20" s="35">
        <v>32265184.970348984</v>
      </c>
      <c r="L20" s="35">
        <v>0</v>
      </c>
      <c r="M20" s="35">
        <v>32818739.579012752</v>
      </c>
      <c r="N20" s="35">
        <v>39861530</v>
      </c>
      <c r="O20" s="35">
        <v>33566802</v>
      </c>
      <c r="P20" s="35">
        <v>39399420</v>
      </c>
      <c r="Q20" s="35">
        <v>37560180</v>
      </c>
      <c r="R20" s="35">
        <v>36537510</v>
      </c>
      <c r="S20" s="35">
        <v>31887140</v>
      </c>
      <c r="T20" s="35">
        <v>30927710</v>
      </c>
      <c r="U20" s="31">
        <f t="shared" si="2"/>
        <v>345705741.79025263</v>
      </c>
      <c r="V20" s="22" t="s">
        <v>7</v>
      </c>
      <c r="W20" s="33">
        <v>-1.6000000000000001E-4</v>
      </c>
      <c r="X20" s="34">
        <f t="shared" si="3"/>
        <v>0</v>
      </c>
      <c r="Y20" s="34">
        <f t="shared" si="4"/>
        <v>0</v>
      </c>
      <c r="Z20" s="34">
        <v>0</v>
      </c>
      <c r="AA20" s="34">
        <f t="shared" si="5"/>
        <v>-13.082419076388</v>
      </c>
      <c r="AB20" s="34">
        <v>0</v>
      </c>
      <c r="AC20" s="34">
        <f t="shared" si="6"/>
        <v>-3138.4207447441495</v>
      </c>
      <c r="AD20" s="34">
        <v>0</v>
      </c>
      <c r="AE20" s="34">
        <f t="shared" si="7"/>
        <v>-5162.4295952558377</v>
      </c>
      <c r="AF20" s="34">
        <v>0</v>
      </c>
      <c r="AG20" s="34">
        <f t="shared" si="8"/>
        <v>-5250.9983326420406</v>
      </c>
      <c r="AH20" s="34">
        <f t="shared" si="9"/>
        <v>-6377.8448000000008</v>
      </c>
      <c r="AI20" s="34">
        <f t="shared" si="10"/>
        <v>-5370.6883200000002</v>
      </c>
      <c r="AJ20" s="34">
        <f t="shared" si="11"/>
        <v>-6303.9072000000006</v>
      </c>
      <c r="AK20" s="34">
        <f t="shared" si="12"/>
        <v>-6009.6288000000004</v>
      </c>
      <c r="AL20" s="34">
        <f t="shared" si="13"/>
        <v>-5846.0016000000005</v>
      </c>
      <c r="AM20" s="34">
        <f t="shared" si="14"/>
        <v>-5101.9424000000008</v>
      </c>
      <c r="AN20" s="32">
        <f t="shared" si="15"/>
        <v>-48574.944211718423</v>
      </c>
      <c r="AO20" s="32">
        <f t="shared" si="16"/>
        <v>-4948.4336000000003</v>
      </c>
    </row>
    <row r="21" spans="1:42" ht="18">
      <c r="A21" s="31"/>
      <c r="B21" s="32"/>
      <c r="C21" s="22">
        <v>51</v>
      </c>
      <c r="D21" s="31">
        <v>0</v>
      </c>
      <c r="E21" s="31">
        <v>0</v>
      </c>
      <c r="F21" s="31">
        <v>307632.70211296785</v>
      </c>
      <c r="G21" s="31">
        <v>1466.4133560200712</v>
      </c>
      <c r="H21" s="31">
        <v>181516.78398048918</v>
      </c>
      <c r="I21" s="31">
        <v>141318.41810968317</v>
      </c>
      <c r="J21" s="31">
        <v>1641.2394626307389</v>
      </c>
      <c r="K21" s="31">
        <v>322306.76848355506</v>
      </c>
      <c r="L21" s="31">
        <v>0</v>
      </c>
      <c r="M21" s="31">
        <v>323593.83414946974</v>
      </c>
      <c r="N21" s="31">
        <v>338336</v>
      </c>
      <c r="O21" s="31">
        <v>309469</v>
      </c>
      <c r="P21" s="31">
        <v>324519</v>
      </c>
      <c r="Q21" s="31">
        <v>341250</v>
      </c>
      <c r="R21" s="31">
        <v>324904</v>
      </c>
      <c r="S21" s="31">
        <v>310359</v>
      </c>
      <c r="T21" s="31">
        <v>335572</v>
      </c>
      <c r="U21" s="31">
        <f t="shared" si="2"/>
        <v>3228313.1596548157</v>
      </c>
      <c r="V21" s="22">
        <v>51</v>
      </c>
      <c r="W21" s="33">
        <v>-5.1999999999999995E-4</v>
      </c>
      <c r="X21" s="34">
        <f t="shared" si="3"/>
        <v>0</v>
      </c>
      <c r="Y21" s="34">
        <f t="shared" si="4"/>
        <v>0</v>
      </c>
      <c r="Z21" s="34">
        <v>0</v>
      </c>
      <c r="AA21" s="34">
        <f t="shared" si="5"/>
        <v>-0.76253494513043696</v>
      </c>
      <c r="AB21" s="34">
        <v>0</v>
      </c>
      <c r="AC21" s="34">
        <f t="shared" si="6"/>
        <v>-73.485577417035245</v>
      </c>
      <c r="AD21" s="34">
        <v>0</v>
      </c>
      <c r="AE21" s="34">
        <f t="shared" si="7"/>
        <v>-167.59951961144861</v>
      </c>
      <c r="AF21" s="34">
        <v>0</v>
      </c>
      <c r="AG21" s="34">
        <f t="shared" si="8"/>
        <v>-168.26879375772424</v>
      </c>
      <c r="AH21" s="34">
        <f t="shared" si="9"/>
        <v>-175.93472</v>
      </c>
      <c r="AI21" s="34">
        <f t="shared" si="10"/>
        <v>-160.92388</v>
      </c>
      <c r="AJ21" s="34">
        <f t="shared" si="11"/>
        <v>-168.74987999999999</v>
      </c>
      <c r="AK21" s="34">
        <f t="shared" si="12"/>
        <v>-177.45</v>
      </c>
      <c r="AL21" s="34">
        <f t="shared" si="13"/>
        <v>-168.95007999999999</v>
      </c>
      <c r="AM21" s="34">
        <f t="shared" si="14"/>
        <v>-161.38667999999998</v>
      </c>
      <c r="AN21" s="32">
        <f t="shared" si="15"/>
        <v>-1423.5116657313386</v>
      </c>
      <c r="AO21" s="32">
        <f t="shared" si="16"/>
        <v>-174.49743999999998</v>
      </c>
    </row>
    <row r="22" spans="1:42" ht="18">
      <c r="A22" s="31"/>
      <c r="B22" s="32"/>
      <c r="C22" s="22">
        <v>52</v>
      </c>
      <c r="D22" s="31">
        <v>0</v>
      </c>
      <c r="E22" s="31">
        <v>0</v>
      </c>
      <c r="F22" s="31">
        <v>17481.556093861545</v>
      </c>
      <c r="G22" s="31">
        <v>1.5266698819259601</v>
      </c>
      <c r="H22" s="31">
        <v>10703.79956951191</v>
      </c>
      <c r="I22" s="31">
        <v>6823.2243012918352</v>
      </c>
      <c r="J22" s="31">
        <v>4.2707389672576701</v>
      </c>
      <c r="K22" s="31">
        <v>17522.676431817155</v>
      </c>
      <c r="L22" s="31">
        <v>0</v>
      </c>
      <c r="M22" s="31">
        <v>16956.529200311365</v>
      </c>
      <c r="N22" s="31">
        <v>14148</v>
      </c>
      <c r="O22" s="31">
        <v>14060</v>
      </c>
      <c r="P22" s="31">
        <v>14104</v>
      </c>
      <c r="Q22" s="31">
        <v>14148</v>
      </c>
      <c r="R22" s="31">
        <v>14104</v>
      </c>
      <c r="S22" s="31">
        <v>14060</v>
      </c>
      <c r="T22" s="31">
        <v>14129</v>
      </c>
      <c r="U22" s="31">
        <f t="shared" si="2"/>
        <v>154117.58300564298</v>
      </c>
      <c r="V22" s="22">
        <v>52</v>
      </c>
      <c r="W22" s="33">
        <v>-4.4999999999999999E-4</v>
      </c>
      <c r="X22" s="34">
        <f t="shared" si="3"/>
        <v>0</v>
      </c>
      <c r="Y22" s="34">
        <f t="shared" si="4"/>
        <v>0</v>
      </c>
      <c r="Z22" s="34">
        <v>0</v>
      </c>
      <c r="AA22" s="34">
        <f t="shared" si="5"/>
        <v>-6.8700144686668202E-4</v>
      </c>
      <c r="AB22" s="34">
        <v>0</v>
      </c>
      <c r="AC22" s="34">
        <f t="shared" si="6"/>
        <v>-3.0704509355813259</v>
      </c>
      <c r="AD22" s="34">
        <v>0</v>
      </c>
      <c r="AE22" s="34">
        <f t="shared" si="7"/>
        <v>-7.8852043943177197</v>
      </c>
      <c r="AF22" s="34">
        <v>0</v>
      </c>
      <c r="AG22" s="34">
        <f t="shared" si="8"/>
        <v>-7.6304381401401136</v>
      </c>
      <c r="AH22" s="34">
        <f t="shared" si="9"/>
        <v>-6.3666</v>
      </c>
      <c r="AI22" s="34">
        <f t="shared" si="10"/>
        <v>-6.327</v>
      </c>
      <c r="AJ22" s="34">
        <f t="shared" si="11"/>
        <v>-6.3468</v>
      </c>
      <c r="AK22" s="34">
        <f t="shared" si="12"/>
        <v>-6.3666</v>
      </c>
      <c r="AL22" s="34">
        <f t="shared" si="13"/>
        <v>-6.3468</v>
      </c>
      <c r="AM22" s="34">
        <f t="shared" si="14"/>
        <v>-6.327</v>
      </c>
      <c r="AN22" s="32">
        <f t="shared" si="15"/>
        <v>-56.667580471486026</v>
      </c>
      <c r="AO22" s="32">
        <f t="shared" si="16"/>
        <v>-6.3580499999999995</v>
      </c>
    </row>
    <row r="23" spans="1:42" ht="18">
      <c r="A23" s="31"/>
      <c r="B23" s="32"/>
      <c r="C23" s="22">
        <v>53</v>
      </c>
      <c r="D23" s="31">
        <v>0</v>
      </c>
      <c r="E23" s="31">
        <v>0</v>
      </c>
      <c r="F23" s="31">
        <v>387573.71629311913</v>
      </c>
      <c r="G23" s="31">
        <v>583.89074693422526</v>
      </c>
      <c r="H23" s="31">
        <v>76860.557020406559</v>
      </c>
      <c r="I23" s="31">
        <v>300829.96168437874</v>
      </c>
      <c r="J23" s="31">
        <v>227.39455494427969</v>
      </c>
      <c r="K23" s="31">
        <v>364921.93768619827</v>
      </c>
      <c r="L23" s="31">
        <v>0</v>
      </c>
      <c r="M23" s="31">
        <v>357992.1717999106</v>
      </c>
      <c r="N23" s="31">
        <v>356773</v>
      </c>
      <c r="O23" s="31">
        <v>355164</v>
      </c>
      <c r="P23" s="31">
        <v>374189</v>
      </c>
      <c r="Q23" s="31">
        <v>381836</v>
      </c>
      <c r="R23" s="31">
        <v>391149</v>
      </c>
      <c r="S23" s="31">
        <v>410838</v>
      </c>
      <c r="T23" s="31">
        <v>411469</v>
      </c>
      <c r="U23" s="31">
        <f t="shared" si="2"/>
        <v>3758938.6297858921</v>
      </c>
      <c r="V23" s="22">
        <v>53</v>
      </c>
      <c r="W23" s="33">
        <v>-1.8000000000000001E-4</v>
      </c>
      <c r="X23" s="34">
        <f t="shared" si="3"/>
        <v>0</v>
      </c>
      <c r="Y23" s="34">
        <f t="shared" si="4"/>
        <v>0</v>
      </c>
      <c r="Z23" s="34">
        <v>0</v>
      </c>
      <c r="AA23" s="34">
        <f t="shared" si="5"/>
        <v>-0.10510033444816055</v>
      </c>
      <c r="AB23" s="34">
        <v>0</v>
      </c>
      <c r="AC23" s="34">
        <f t="shared" si="6"/>
        <v>-54.149393103188174</v>
      </c>
      <c r="AD23" s="34">
        <v>0</v>
      </c>
      <c r="AE23" s="34">
        <f t="shared" si="7"/>
        <v>-65.685948783515698</v>
      </c>
      <c r="AF23" s="34">
        <v>0</v>
      </c>
      <c r="AG23" s="34">
        <f t="shared" si="8"/>
        <v>-64.438590923983909</v>
      </c>
      <c r="AH23" s="34">
        <f t="shared" si="9"/>
        <v>-64.21914000000001</v>
      </c>
      <c r="AI23" s="34">
        <f t="shared" si="10"/>
        <v>-63.929520000000004</v>
      </c>
      <c r="AJ23" s="34">
        <f t="shared" si="11"/>
        <v>-67.354020000000006</v>
      </c>
      <c r="AK23" s="34">
        <f t="shared" si="12"/>
        <v>-68.73048</v>
      </c>
      <c r="AL23" s="34">
        <f t="shared" si="13"/>
        <v>-70.40682000000001</v>
      </c>
      <c r="AM23" s="34">
        <f t="shared" si="14"/>
        <v>-73.950839999999999</v>
      </c>
      <c r="AN23" s="32">
        <f t="shared" si="15"/>
        <v>-592.96985314513597</v>
      </c>
      <c r="AO23" s="32">
        <f t="shared" si="16"/>
        <v>-74.064419999999998</v>
      </c>
    </row>
    <row r="24" spans="1:42" ht="18">
      <c r="A24" s="31"/>
      <c r="B24" s="32"/>
      <c r="C24" s="22">
        <v>54</v>
      </c>
      <c r="D24" s="31">
        <v>0</v>
      </c>
      <c r="E24" s="31">
        <v>0</v>
      </c>
      <c r="F24" s="31">
        <v>23203.807257584798</v>
      </c>
      <c r="G24" s="31">
        <v>17.9430045737071</v>
      </c>
      <c r="H24" s="31">
        <v>11623.9143367043</v>
      </c>
      <c r="I24" s="31">
        <v>7878.85540049255</v>
      </c>
      <c r="J24" s="31">
        <v>0</v>
      </c>
      <c r="K24" s="31">
        <v>11538.172862671499</v>
      </c>
      <c r="L24" s="31">
        <v>0</v>
      </c>
      <c r="M24" s="31">
        <v>23049.1380321332</v>
      </c>
      <c r="N24" s="31">
        <v>31934</v>
      </c>
      <c r="O24" s="31">
        <v>22857</v>
      </c>
      <c r="P24" s="31">
        <v>20933</v>
      </c>
      <c r="Q24" s="31">
        <v>26136</v>
      </c>
      <c r="R24" s="31">
        <v>32180</v>
      </c>
      <c r="S24" s="31">
        <v>18045</v>
      </c>
      <c r="T24" s="31">
        <v>14981</v>
      </c>
      <c r="U24" s="31">
        <f t="shared" si="2"/>
        <v>229396.83089416006</v>
      </c>
      <c r="V24" s="22">
        <v>54</v>
      </c>
      <c r="W24" s="33">
        <v>-2.2000000000000001E-4</v>
      </c>
      <c r="X24" s="34">
        <f t="shared" si="3"/>
        <v>0</v>
      </c>
      <c r="Y24" s="34">
        <f t="shared" si="4"/>
        <v>0</v>
      </c>
      <c r="Z24" s="34">
        <v>0</v>
      </c>
      <c r="AA24" s="34">
        <f t="shared" si="5"/>
        <v>-3.9474610062155621E-3</v>
      </c>
      <c r="AB24" s="34">
        <v>0</v>
      </c>
      <c r="AC24" s="34">
        <f t="shared" si="6"/>
        <v>-1.733348188108361</v>
      </c>
      <c r="AD24" s="34">
        <v>0</v>
      </c>
      <c r="AE24" s="34">
        <f t="shared" si="7"/>
        <v>-2.53839802978773</v>
      </c>
      <c r="AF24" s="34">
        <v>0</v>
      </c>
      <c r="AG24" s="34">
        <f t="shared" si="8"/>
        <v>-5.0708103670693045</v>
      </c>
      <c r="AH24" s="34">
        <f t="shared" si="9"/>
        <v>-7.0254799999999999</v>
      </c>
      <c r="AI24" s="34">
        <f t="shared" si="10"/>
        <v>-5.0285400000000005</v>
      </c>
      <c r="AJ24" s="34">
        <f t="shared" si="11"/>
        <v>-4.6052600000000004</v>
      </c>
      <c r="AK24" s="34">
        <f t="shared" si="12"/>
        <v>-5.7499200000000004</v>
      </c>
      <c r="AL24" s="34">
        <f t="shared" si="13"/>
        <v>-7.0796000000000001</v>
      </c>
      <c r="AM24" s="34">
        <f t="shared" si="14"/>
        <v>-3.9699</v>
      </c>
      <c r="AN24" s="32">
        <f t="shared" si="15"/>
        <v>-42.805204045971614</v>
      </c>
      <c r="AO24" s="32">
        <f t="shared" si="16"/>
        <v>-3.29582</v>
      </c>
    </row>
    <row r="25" spans="1:42" ht="18">
      <c r="A25" s="31"/>
      <c r="B25" s="32"/>
      <c r="C25" s="22">
        <v>57</v>
      </c>
      <c r="D25" s="31">
        <v>0</v>
      </c>
      <c r="E25" s="31">
        <v>0</v>
      </c>
      <c r="F25" s="31">
        <v>143883.58079145971</v>
      </c>
      <c r="G25" s="31">
        <v>568.42637273044306</v>
      </c>
      <c r="H25" s="31">
        <v>77032.944135506317</v>
      </c>
      <c r="I25" s="31">
        <v>67416.413442388701</v>
      </c>
      <c r="J25" s="31">
        <v>0</v>
      </c>
      <c r="K25" s="31">
        <v>144204</v>
      </c>
      <c r="L25" s="31">
        <v>0</v>
      </c>
      <c r="M25" s="31">
        <v>144183.6981132075</v>
      </c>
      <c r="N25" s="31">
        <v>144078</v>
      </c>
      <c r="O25" s="31">
        <v>144052</v>
      </c>
      <c r="P25" s="31">
        <v>144052</v>
      </c>
      <c r="Q25" s="31">
        <v>143854</v>
      </c>
      <c r="R25" s="31">
        <v>143438</v>
      </c>
      <c r="S25" s="31">
        <v>143300</v>
      </c>
      <c r="T25" s="31">
        <v>142408</v>
      </c>
      <c r="U25" s="31">
        <f t="shared" si="2"/>
        <v>1440063.0628552926</v>
      </c>
      <c r="V25" s="22">
        <v>57</v>
      </c>
      <c r="W25" s="33">
        <v>-3.2000000000000003E-4</v>
      </c>
      <c r="X25" s="34">
        <f t="shared" si="3"/>
        <v>0</v>
      </c>
      <c r="Y25" s="34">
        <f t="shared" si="4"/>
        <v>0</v>
      </c>
      <c r="Z25" s="34">
        <v>0</v>
      </c>
      <c r="AA25" s="34">
        <f t="shared" si="5"/>
        <v>-0.1818964392737418</v>
      </c>
      <c r="AB25" s="34">
        <v>0</v>
      </c>
      <c r="AC25" s="34">
        <f t="shared" si="6"/>
        <v>-21.573252301564388</v>
      </c>
      <c r="AD25" s="34">
        <v>0</v>
      </c>
      <c r="AE25" s="34">
        <f t="shared" si="7"/>
        <v>-46.145280000000007</v>
      </c>
      <c r="AF25" s="34">
        <v>0</v>
      </c>
      <c r="AG25" s="34">
        <f t="shared" si="8"/>
        <v>-46.138783396226401</v>
      </c>
      <c r="AH25" s="34">
        <f t="shared" si="9"/>
        <v>-46.104960000000005</v>
      </c>
      <c r="AI25" s="34">
        <f t="shared" si="10"/>
        <v>-46.096640000000001</v>
      </c>
      <c r="AJ25" s="34">
        <f t="shared" si="11"/>
        <v>-46.096640000000001</v>
      </c>
      <c r="AK25" s="34">
        <f t="shared" si="12"/>
        <v>-46.033280000000005</v>
      </c>
      <c r="AL25" s="34">
        <f t="shared" si="13"/>
        <v>-45.900160000000007</v>
      </c>
      <c r="AM25" s="34">
        <f t="shared" si="14"/>
        <v>-45.856000000000002</v>
      </c>
      <c r="AN25" s="32">
        <f t="shared" si="15"/>
        <v>-390.1268921370646</v>
      </c>
      <c r="AO25" s="32">
        <f t="shared" si="16"/>
        <v>-45.57056</v>
      </c>
    </row>
    <row r="26" spans="1:42" ht="18">
      <c r="A26" s="31"/>
      <c r="B26" s="32"/>
      <c r="C26" s="36" t="s">
        <v>8</v>
      </c>
      <c r="D26" s="37">
        <v>0</v>
      </c>
      <c r="E26" s="37">
        <v>0</v>
      </c>
      <c r="F26" s="37">
        <v>35928000</v>
      </c>
      <c r="G26" s="37">
        <v>0</v>
      </c>
      <c r="H26" s="37">
        <v>38357419</v>
      </c>
      <c r="I26" s="37">
        <v>1278581</v>
      </c>
      <c r="J26" s="38">
        <v>0</v>
      </c>
      <c r="K26" s="38">
        <v>38214000</v>
      </c>
      <c r="L26" s="38">
        <v>0</v>
      </c>
      <c r="M26" s="38">
        <v>36468000</v>
      </c>
      <c r="N26" s="38">
        <v>34434000</v>
      </c>
      <c r="O26" s="38">
        <v>39402000</v>
      </c>
      <c r="P26" s="38">
        <v>39132000</v>
      </c>
      <c r="Q26" s="38">
        <v>37098000</v>
      </c>
      <c r="R26" s="38">
        <v>36810000</v>
      </c>
      <c r="S26" s="38">
        <v>36774000</v>
      </c>
      <c r="T26" s="38">
        <v>38880000</v>
      </c>
      <c r="U26" s="39">
        <f t="shared" si="2"/>
        <v>373896000</v>
      </c>
      <c r="V26" s="36" t="s">
        <v>8</v>
      </c>
      <c r="W26" s="33">
        <v>-1.6000000000000001E-4</v>
      </c>
      <c r="X26" s="34">
        <f t="shared" si="3"/>
        <v>0</v>
      </c>
      <c r="Y26" s="34">
        <f t="shared" si="4"/>
        <v>0</v>
      </c>
      <c r="Z26" s="34">
        <v>0</v>
      </c>
      <c r="AA26" s="34">
        <f t="shared" si="5"/>
        <v>0</v>
      </c>
      <c r="AB26" s="34">
        <v>0</v>
      </c>
      <c r="AC26" s="34">
        <f t="shared" si="6"/>
        <v>-204.57296000000002</v>
      </c>
      <c r="AD26" s="34">
        <v>0</v>
      </c>
      <c r="AE26" s="34">
        <f t="shared" si="7"/>
        <v>-6114.2400000000007</v>
      </c>
      <c r="AF26" s="34">
        <v>0</v>
      </c>
      <c r="AG26" s="34">
        <f t="shared" si="8"/>
        <v>-5834.88</v>
      </c>
      <c r="AH26" s="34">
        <f t="shared" si="9"/>
        <v>-5509.4400000000005</v>
      </c>
      <c r="AI26" s="34">
        <f t="shared" si="10"/>
        <v>-6304.3200000000006</v>
      </c>
      <c r="AJ26" s="34">
        <f t="shared" si="11"/>
        <v>-6261.1200000000008</v>
      </c>
      <c r="AK26" s="34">
        <f t="shared" si="12"/>
        <v>-5935.68</v>
      </c>
      <c r="AL26" s="34">
        <f t="shared" si="13"/>
        <v>-5889.6</v>
      </c>
      <c r="AM26" s="34">
        <f t="shared" si="14"/>
        <v>-5883.84</v>
      </c>
      <c r="AN26" s="32">
        <f t="shared" si="15"/>
        <v>-47937.69296</v>
      </c>
      <c r="AO26" s="32">
        <f t="shared" si="16"/>
        <v>-6220.8</v>
      </c>
    </row>
    <row r="27" spans="1:42" ht="18">
      <c r="A27" s="40"/>
      <c r="B27" s="30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42" ht="18">
      <c r="C28" s="42" t="s">
        <v>23</v>
      </c>
      <c r="D28" s="31">
        <v>0</v>
      </c>
      <c r="E28" s="31">
        <v>0</v>
      </c>
      <c r="F28" s="31">
        <f t="shared" ref="F28:K28" si="17">SUM(F12:F26)</f>
        <v>301669418.15705955</v>
      </c>
      <c r="G28" s="31">
        <f t="shared" si="17"/>
        <v>381237.69194445288</v>
      </c>
      <c r="H28" s="31">
        <f t="shared" si="17"/>
        <v>159044445.62478682</v>
      </c>
      <c r="I28" s="31">
        <f t="shared" si="17"/>
        <v>127457154.95028539</v>
      </c>
      <c r="J28" s="39">
        <f t="shared" si="17"/>
        <v>2040832.2473641578</v>
      </c>
      <c r="K28" s="39">
        <f t="shared" si="17"/>
        <v>291871154.62450582</v>
      </c>
      <c r="L28" s="39">
        <f t="shared" ref="L28:S28" si="18">SUM(L12:L26)</f>
        <v>13036.893737902206</v>
      </c>
      <c r="M28" s="39">
        <f t="shared" si="18"/>
        <v>319310208.63515955</v>
      </c>
      <c r="N28" s="39">
        <f t="shared" si="18"/>
        <v>397101959</v>
      </c>
      <c r="O28" s="39">
        <f t="shared" si="18"/>
        <v>360204452</v>
      </c>
      <c r="P28" s="39">
        <f t="shared" si="18"/>
        <v>361904902</v>
      </c>
      <c r="Q28" s="39">
        <f t="shared" si="18"/>
        <v>310990230</v>
      </c>
      <c r="R28" s="39">
        <f t="shared" si="18"/>
        <v>316294276</v>
      </c>
      <c r="S28" s="39">
        <f t="shared" si="18"/>
        <v>390189681</v>
      </c>
      <c r="T28" s="39">
        <v>412433250</v>
      </c>
      <c r="U28" s="39">
        <f>SUM(U12:U26)</f>
        <v>3338472988.8248434</v>
      </c>
      <c r="V28" s="42" t="s">
        <v>23</v>
      </c>
      <c r="X28" s="34">
        <f>SUM(X12:X26)</f>
        <v>0</v>
      </c>
      <c r="Y28" s="34">
        <f t="shared" ref="Y28:AO28" si="19">SUM(Y12:Y26)</f>
        <v>0</v>
      </c>
      <c r="Z28" s="34">
        <f t="shared" si="19"/>
        <v>0</v>
      </c>
      <c r="AA28" s="34">
        <f t="shared" si="19"/>
        <v>-83.069136906820674</v>
      </c>
      <c r="AB28" s="34">
        <f t="shared" si="19"/>
        <v>0</v>
      </c>
      <c r="AC28" s="34">
        <f>SUM(AC12:AC26)</f>
        <v>-28187.727388332885</v>
      </c>
      <c r="AD28" s="34">
        <f t="shared" ref="AD28" si="20">SUM(AD12:AD26)</f>
        <v>0</v>
      </c>
      <c r="AE28" s="34">
        <f>SUM(AE12:AE26)</f>
        <v>-62402.425897576839</v>
      </c>
      <c r="AF28" s="34">
        <f t="shared" si="19"/>
        <v>0</v>
      </c>
      <c r="AG28" s="34">
        <f t="shared" si="19"/>
        <v>-68901.24458436553</v>
      </c>
      <c r="AH28" s="34">
        <f t="shared" si="19"/>
        <v>-86586.720830000006</v>
      </c>
      <c r="AI28" s="34">
        <f t="shared" si="19"/>
        <v>-78412.86758000002</v>
      </c>
      <c r="AJ28" s="34">
        <f t="shared" si="19"/>
        <v>-77358.06637</v>
      </c>
      <c r="AK28" s="34">
        <f>SUM(AK12:AK26)</f>
        <v>-65903.180410000001</v>
      </c>
      <c r="AL28" s="34">
        <f>SUM(AL12:AL26)</f>
        <v>-68063.620360000001</v>
      </c>
      <c r="AM28" s="34">
        <f t="shared" si="19"/>
        <v>-87325.816610000009</v>
      </c>
      <c r="AN28" s="34">
        <f>SUM(AN12:AN26)</f>
        <v>-623224.73916718212</v>
      </c>
      <c r="AO28" s="34">
        <f t="shared" si="19"/>
        <v>-92889.458450000006</v>
      </c>
    </row>
    <row r="29" spans="1:42">
      <c r="B29" s="43"/>
    </row>
    <row r="30" spans="1:42" ht="18">
      <c r="C30" s="44" t="s">
        <v>24</v>
      </c>
      <c r="D30" s="45"/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/>
      <c r="V30" s="44" t="s">
        <v>24</v>
      </c>
      <c r="AN30" s="43"/>
      <c r="AO30" s="43"/>
      <c r="AP30" s="43"/>
    </row>
    <row r="31" spans="1:42">
      <c r="AN31" s="43"/>
      <c r="AO31" s="43"/>
    </row>
    <row r="32" spans="1:42" ht="18">
      <c r="C32" s="22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46"/>
      <c r="P32" s="31"/>
      <c r="Q32" s="31"/>
      <c r="R32" s="31"/>
      <c r="S32" s="31"/>
      <c r="T32" s="31"/>
      <c r="U32" s="31"/>
      <c r="V32" s="22"/>
    </row>
    <row r="33" spans="3:41" ht="18">
      <c r="C33" s="2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22"/>
    </row>
    <row r="34" spans="3:41" ht="18">
      <c r="C34" s="22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1"/>
      <c r="V34" s="22"/>
      <c r="W34" s="47"/>
      <c r="X34" s="47"/>
      <c r="Y34" s="47"/>
      <c r="AM34" s="47"/>
      <c r="AN34" s="48"/>
      <c r="AO34" s="48"/>
    </row>
    <row r="35" spans="3:41" ht="18">
      <c r="C35" s="2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21"/>
      <c r="X35" s="34"/>
      <c r="AO35" s="19" t="s">
        <v>2</v>
      </c>
    </row>
    <row r="38" spans="3:41">
      <c r="X38" s="43"/>
    </row>
  </sheetData>
  <mergeCells count="2">
    <mergeCell ref="B2:V2"/>
    <mergeCell ref="B3:V3"/>
  </mergeCells>
  <printOptions horizontalCentered="1" gridLines="1" gridLinesSet="0"/>
  <pageMargins left="0.5" right="0.5" top="0.5" bottom="0.62" header="0.5" footer="0.46"/>
  <pageSetup scale="40" fitToWidth="2" orientation="landscape" r:id="rId1"/>
  <headerFooter alignWithMargins="0">
    <oddFooter xml:space="preserve">&amp;CAttachment C
Depreciation Expense Amortization Calculation 
</oddFooter>
  </headerFooter>
  <colBreaks count="1" manualBreakCount="1">
    <brk id="21" min="1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M56"/>
  <sheetViews>
    <sheetView tabSelected="1" view="pageBreakPreview" zoomScale="60" zoomScaleNormal="70" workbookViewId="0">
      <selection activeCell="U14" sqref="U12:U14"/>
    </sheetView>
  </sheetViews>
  <sheetFormatPr defaultColWidth="12.5703125" defaultRowHeight="15"/>
  <cols>
    <col min="1" max="1" width="6.140625" style="19" customWidth="1"/>
    <col min="2" max="2" width="20.7109375" style="19" customWidth="1"/>
    <col min="3" max="3" width="13.85546875" style="19" customWidth="1"/>
    <col min="4" max="6" width="20.28515625" style="19" customWidth="1"/>
    <col min="7" max="7" width="15.140625" style="19" customWidth="1"/>
    <col min="8" max="9" width="16.42578125" style="19" customWidth="1"/>
    <col min="10" max="10" width="15.42578125" style="19" customWidth="1"/>
    <col min="11" max="16384" width="12.5703125" style="19"/>
  </cols>
  <sheetData>
    <row r="2" spans="1:13" ht="18">
      <c r="A2" s="16"/>
      <c r="B2" s="18"/>
      <c r="C2" s="17"/>
      <c r="D2" s="18"/>
      <c r="E2" s="18"/>
      <c r="F2" s="18"/>
      <c r="G2" s="18"/>
      <c r="H2" s="18"/>
      <c r="I2" s="18"/>
    </row>
    <row r="3" spans="1:13" ht="18">
      <c r="A3" s="16"/>
      <c r="B3" s="20"/>
      <c r="C3" s="17"/>
      <c r="D3" s="20"/>
      <c r="E3" s="20"/>
      <c r="F3" s="20"/>
      <c r="G3" s="20"/>
      <c r="H3" s="20"/>
      <c r="I3" s="20"/>
    </row>
    <row r="4" spans="1:13" ht="18">
      <c r="A4" s="16"/>
      <c r="B4" s="20"/>
      <c r="C4" s="17"/>
      <c r="D4" s="20"/>
      <c r="E4" s="20"/>
      <c r="F4" s="20"/>
      <c r="G4" s="20"/>
      <c r="H4" s="20"/>
      <c r="I4" s="20"/>
    </row>
    <row r="5" spans="1:13" ht="18">
      <c r="A5" s="16"/>
      <c r="B5" s="18"/>
      <c r="C5" s="17"/>
      <c r="D5" s="18"/>
      <c r="E5" s="18"/>
      <c r="F5" s="18"/>
      <c r="G5" s="18"/>
      <c r="H5" s="18"/>
      <c r="I5" s="18"/>
    </row>
    <row r="6" spans="1:13" ht="18">
      <c r="A6" s="16"/>
      <c r="B6" s="18"/>
      <c r="C6" s="17"/>
      <c r="D6" s="18"/>
      <c r="E6" s="18"/>
      <c r="F6" s="18"/>
      <c r="G6" s="18"/>
      <c r="H6" s="18"/>
      <c r="I6" s="18"/>
    </row>
    <row r="7" spans="1:13" ht="18">
      <c r="A7" s="16"/>
      <c r="B7" s="18"/>
      <c r="C7" s="17"/>
      <c r="D7" s="18"/>
      <c r="E7" s="18"/>
      <c r="F7" s="18"/>
      <c r="G7" s="18"/>
      <c r="H7" s="18"/>
      <c r="I7" s="18"/>
    </row>
    <row r="8" spans="1:13" ht="18">
      <c r="B8" s="21"/>
      <c r="C8" s="22"/>
      <c r="D8" s="22"/>
      <c r="E8" s="22"/>
      <c r="F8" s="22"/>
      <c r="G8" s="22" t="s">
        <v>37</v>
      </c>
      <c r="H8" s="68"/>
      <c r="I8" s="68"/>
      <c r="J8" s="68"/>
    </row>
    <row r="9" spans="1:13" ht="18">
      <c r="B9" s="22"/>
      <c r="C9" s="22"/>
      <c r="D9" s="22"/>
      <c r="E9" s="22"/>
      <c r="F9" s="22"/>
      <c r="G9" s="22" t="s">
        <v>17</v>
      </c>
      <c r="H9" s="24">
        <v>42401</v>
      </c>
      <c r="I9" s="24">
        <v>42430</v>
      </c>
      <c r="J9" s="24">
        <v>42461</v>
      </c>
    </row>
    <row r="10" spans="1:13" ht="18">
      <c r="B10" s="22"/>
      <c r="C10" s="23"/>
      <c r="D10" s="23">
        <v>42036</v>
      </c>
      <c r="E10" s="23">
        <v>42064</v>
      </c>
      <c r="F10" s="23">
        <v>42095</v>
      </c>
      <c r="G10" s="25">
        <v>41456</v>
      </c>
      <c r="H10" s="42" t="s">
        <v>37</v>
      </c>
      <c r="I10" s="42" t="s">
        <v>37</v>
      </c>
      <c r="J10" s="42" t="s">
        <v>37</v>
      </c>
    </row>
    <row r="11" spans="1:13" ht="18">
      <c r="B11" s="26" t="s">
        <v>25</v>
      </c>
      <c r="C11" s="26" t="s">
        <v>19</v>
      </c>
      <c r="D11" s="26" t="s">
        <v>20</v>
      </c>
      <c r="E11" s="26" t="s">
        <v>20</v>
      </c>
      <c r="F11" s="26" t="s">
        <v>20</v>
      </c>
      <c r="G11" s="26" t="s">
        <v>21</v>
      </c>
      <c r="H11" s="28" t="s">
        <v>22</v>
      </c>
      <c r="I11" s="28" t="s">
        <v>22</v>
      </c>
      <c r="J11" s="28" t="s">
        <v>22</v>
      </c>
      <c r="M11" s="19" t="s">
        <v>2</v>
      </c>
    </row>
    <row r="12" spans="1:13" ht="18">
      <c r="B12" s="29"/>
      <c r="C12" s="29"/>
      <c r="D12" s="29"/>
      <c r="E12" s="29"/>
      <c r="F12" s="29"/>
      <c r="G12" s="21"/>
      <c r="H12" s="21"/>
      <c r="I12" s="21"/>
      <c r="J12" s="21"/>
    </row>
    <row r="13" spans="1:13" ht="18">
      <c r="B13" s="21"/>
      <c r="C13" s="21"/>
      <c r="D13" s="21"/>
      <c r="E13" s="21"/>
      <c r="F13" s="21"/>
      <c r="G13" s="21"/>
      <c r="H13" s="21"/>
      <c r="I13" s="21"/>
      <c r="J13" s="21"/>
    </row>
    <row r="14" spans="1:13" ht="18">
      <c r="A14" s="31"/>
      <c r="B14" s="32" t="s">
        <v>3</v>
      </c>
    </row>
    <row r="15" spans="1:13" ht="18">
      <c r="A15" s="31"/>
      <c r="B15" s="32"/>
      <c r="C15" s="22" t="s">
        <v>26</v>
      </c>
      <c r="D15" s="31">
        <v>85690</v>
      </c>
      <c r="E15" s="31">
        <v>85451</v>
      </c>
      <c r="F15" s="31">
        <v>85035</v>
      </c>
      <c r="G15" s="33">
        <f>'WA Depreciation'!W12</f>
        <v>-3.6999999999999999E-4</v>
      </c>
      <c r="H15" s="34">
        <f t="shared" ref="H15:J18" si="0">D15*$G15</f>
        <v>-31.705300000000001</v>
      </c>
      <c r="I15" s="34">
        <f t="shared" si="0"/>
        <v>-31.616869999999999</v>
      </c>
      <c r="J15" s="34">
        <f t="shared" si="0"/>
        <v>-31.462949999999999</v>
      </c>
    </row>
    <row r="16" spans="1:13" ht="18">
      <c r="A16" s="31"/>
      <c r="B16" s="32"/>
      <c r="C16" s="22">
        <v>16</v>
      </c>
      <c r="D16" s="31">
        <v>143435864</v>
      </c>
      <c r="E16" s="31">
        <v>114406969</v>
      </c>
      <c r="F16" s="31">
        <v>93867766</v>
      </c>
      <c r="G16" s="33">
        <f>'WA Depreciation'!W13</f>
        <v>-2.5000000000000001E-4</v>
      </c>
      <c r="H16" s="34">
        <f t="shared" si="0"/>
        <v>-35858.966</v>
      </c>
      <c r="I16" s="34">
        <f t="shared" si="0"/>
        <v>-28601.742249999999</v>
      </c>
      <c r="J16" s="34">
        <f t="shared" si="0"/>
        <v>-23466.941500000001</v>
      </c>
    </row>
    <row r="17" spans="1:10" ht="18">
      <c r="C17" s="22">
        <v>17</v>
      </c>
      <c r="D17" s="31">
        <v>9843122</v>
      </c>
      <c r="E17" s="31">
        <v>7934837</v>
      </c>
      <c r="F17" s="31">
        <v>6392230</v>
      </c>
      <c r="G17" s="33">
        <f>G16</f>
        <v>-2.5000000000000001E-4</v>
      </c>
      <c r="H17" s="34">
        <f t="shared" si="0"/>
        <v>-2460.7804999999998</v>
      </c>
      <c r="I17" s="34">
        <f t="shared" si="0"/>
        <v>-1983.7092500000001</v>
      </c>
      <c r="J17" s="34">
        <f t="shared" si="0"/>
        <v>-1598.0575000000001</v>
      </c>
    </row>
    <row r="18" spans="1:10" ht="18">
      <c r="B18" s="32"/>
      <c r="C18" s="22">
        <v>18</v>
      </c>
      <c r="D18" s="39">
        <v>210407</v>
      </c>
      <c r="E18" s="39">
        <v>205913</v>
      </c>
      <c r="F18" s="39">
        <v>164411</v>
      </c>
      <c r="G18" s="33">
        <f>G16</f>
        <v>-2.5000000000000001E-4</v>
      </c>
      <c r="H18" s="49">
        <f t="shared" si="0"/>
        <v>-52.601750000000003</v>
      </c>
      <c r="I18" s="49">
        <f t="shared" si="0"/>
        <v>-51.478250000000003</v>
      </c>
      <c r="J18" s="49">
        <f t="shared" si="0"/>
        <v>-41.10275</v>
      </c>
    </row>
    <row r="19" spans="1:10" ht="18">
      <c r="B19" s="32" t="s">
        <v>27</v>
      </c>
      <c r="C19" s="22"/>
      <c r="D19" s="31">
        <v>153575083</v>
      </c>
      <c r="E19" s="31">
        <v>122633170</v>
      </c>
      <c r="F19" s="31">
        <v>100509442</v>
      </c>
      <c r="G19" s="33"/>
      <c r="H19" s="34">
        <f t="shared" ref="H19:I19" si="1">SUM(H15:H18)</f>
        <v>-38404.053550000004</v>
      </c>
      <c r="I19" s="34">
        <f t="shared" si="1"/>
        <v>-30668.546620000001</v>
      </c>
      <c r="J19" s="34">
        <f t="shared" ref="J19" si="2">SUM(J15:J18)</f>
        <v>-25137.564699999999</v>
      </c>
    </row>
    <row r="20" spans="1:10" ht="18">
      <c r="A20" s="31"/>
      <c r="B20" s="32"/>
      <c r="C20" s="22"/>
      <c r="H20" s="34"/>
      <c r="I20" s="34"/>
      <c r="J20" s="34"/>
    </row>
    <row r="21" spans="1:10" ht="18">
      <c r="A21" s="31"/>
      <c r="B21" s="32" t="s">
        <v>4</v>
      </c>
      <c r="C21" s="22"/>
      <c r="H21" s="34"/>
      <c r="I21" s="34"/>
      <c r="J21" s="34"/>
    </row>
    <row r="22" spans="1:10" ht="18">
      <c r="A22" s="31"/>
      <c r="B22" s="32"/>
      <c r="C22" s="22">
        <v>15</v>
      </c>
      <c r="D22" s="31">
        <v>175968</v>
      </c>
      <c r="E22" s="31">
        <v>172786</v>
      </c>
      <c r="F22" s="31">
        <v>173255</v>
      </c>
      <c r="G22" s="33">
        <f>G15</f>
        <v>-3.6999999999999999E-4</v>
      </c>
      <c r="H22" s="34">
        <f t="shared" ref="H22:J26" si="3">D22*$G22</f>
        <v>-65.108159999999998</v>
      </c>
      <c r="I22" s="34">
        <f t="shared" si="3"/>
        <v>-63.930819999999997</v>
      </c>
      <c r="J22" s="34">
        <f t="shared" si="3"/>
        <v>-64.104349999999997</v>
      </c>
    </row>
    <row r="23" spans="1:10" ht="18">
      <c r="A23" s="31"/>
      <c r="B23" s="32"/>
      <c r="C23" s="22">
        <v>24</v>
      </c>
      <c r="D23" s="31">
        <v>43833156</v>
      </c>
      <c r="E23" s="31">
        <v>39552055</v>
      </c>
      <c r="F23" s="31">
        <v>37163914</v>
      </c>
      <c r="G23" s="33">
        <f>'WA Depreciation'!W16</f>
        <v>-2.5000000000000001E-4</v>
      </c>
      <c r="H23" s="34">
        <f t="shared" si="3"/>
        <v>-10958.289000000001</v>
      </c>
      <c r="I23" s="34">
        <f t="shared" si="3"/>
        <v>-9888.0137500000001</v>
      </c>
      <c r="J23" s="34">
        <f t="shared" si="3"/>
        <v>-9290.9785000000011</v>
      </c>
    </row>
    <row r="24" spans="1:10" ht="18">
      <c r="A24" s="31"/>
      <c r="B24" s="32"/>
      <c r="C24" s="22" t="s">
        <v>28</v>
      </c>
      <c r="D24" s="31">
        <v>66267233</v>
      </c>
      <c r="E24" s="31">
        <v>60643117</v>
      </c>
      <c r="F24" s="31">
        <v>59334814</v>
      </c>
      <c r="G24" s="33">
        <f>'WA Depreciation'!W17</f>
        <v>-2.0000000000000001E-4</v>
      </c>
      <c r="H24" s="34">
        <f t="shared" si="3"/>
        <v>-13253.446600000001</v>
      </c>
      <c r="I24" s="34">
        <f t="shared" si="3"/>
        <v>-12128.6234</v>
      </c>
      <c r="J24" s="34">
        <f t="shared" si="3"/>
        <v>-11866.962800000001</v>
      </c>
    </row>
    <row r="25" spans="1:10" ht="18">
      <c r="A25" s="31"/>
      <c r="B25" s="32"/>
      <c r="C25" s="22" t="s">
        <v>7</v>
      </c>
      <c r="D25" s="31">
        <v>15119720</v>
      </c>
      <c r="E25" s="31">
        <v>13558540</v>
      </c>
      <c r="F25" s="31">
        <v>15180880</v>
      </c>
      <c r="G25" s="33">
        <f>'WA Depreciation'!W20</f>
        <v>-1.6000000000000001E-4</v>
      </c>
      <c r="H25" s="34">
        <f t="shared" si="3"/>
        <v>-2419.1552000000001</v>
      </c>
      <c r="I25" s="34">
        <f t="shared" si="3"/>
        <v>-2169.3664000000003</v>
      </c>
      <c r="J25" s="34">
        <f t="shared" si="3"/>
        <v>-2428.9408000000003</v>
      </c>
    </row>
    <row r="26" spans="1:10" ht="18">
      <c r="A26" s="31"/>
      <c r="B26" s="32"/>
      <c r="C26" s="22">
        <v>54</v>
      </c>
      <c r="D26" s="39">
        <v>20085</v>
      </c>
      <c r="E26" s="39">
        <v>23222</v>
      </c>
      <c r="F26" s="39">
        <v>19503</v>
      </c>
      <c r="G26" s="33">
        <f>'WA Depreciation'!W24</f>
        <v>-2.2000000000000001E-4</v>
      </c>
      <c r="H26" s="49">
        <f t="shared" si="3"/>
        <v>-4.4187000000000003</v>
      </c>
      <c r="I26" s="49">
        <f t="shared" si="3"/>
        <v>-5.1088399999999998</v>
      </c>
      <c r="J26" s="49">
        <f t="shared" si="3"/>
        <v>-4.2906599999999999</v>
      </c>
    </row>
    <row r="27" spans="1:10" ht="18">
      <c r="A27" s="31"/>
      <c r="B27" s="32" t="s">
        <v>29</v>
      </c>
      <c r="C27" s="22"/>
      <c r="D27" s="31">
        <v>125416162</v>
      </c>
      <c r="E27" s="31">
        <v>113949720</v>
      </c>
      <c r="F27" s="31">
        <v>111872366</v>
      </c>
      <c r="G27" s="33"/>
      <c r="H27" s="34">
        <f t="shared" ref="H27:I27" si="4">SUM(H22:H26)</f>
        <v>-26700.417660000003</v>
      </c>
      <c r="I27" s="34">
        <f t="shared" si="4"/>
        <v>-24255.04321</v>
      </c>
      <c r="J27" s="34">
        <f t="shared" ref="J27" si="5">SUM(J22:J26)</f>
        <v>-23655.277109999999</v>
      </c>
    </row>
    <row r="28" spans="1:10" ht="18">
      <c r="A28" s="31"/>
      <c r="B28" s="32"/>
      <c r="H28" s="34"/>
      <c r="I28" s="34"/>
      <c r="J28" s="34"/>
    </row>
    <row r="29" spans="1:10" ht="18">
      <c r="A29" s="31"/>
      <c r="B29" s="32" t="s">
        <v>5</v>
      </c>
      <c r="C29" s="22"/>
      <c r="D29" s="31"/>
      <c r="E29" s="31"/>
      <c r="F29" s="31"/>
      <c r="G29" s="33"/>
      <c r="H29" s="34"/>
      <c r="I29" s="34"/>
      <c r="J29" s="34"/>
    </row>
    <row r="30" spans="1:10" ht="18">
      <c r="A30" s="31"/>
      <c r="B30" s="32"/>
      <c r="C30" s="22">
        <v>15</v>
      </c>
      <c r="D30" s="31">
        <v>12336</v>
      </c>
      <c r="E30" s="31">
        <v>10685</v>
      </c>
      <c r="F30" s="31">
        <v>12263</v>
      </c>
      <c r="G30" s="33">
        <f>G15</f>
        <v>-3.6999999999999999E-4</v>
      </c>
      <c r="H30" s="34">
        <f t="shared" ref="H30:J35" si="6">D30*$G30</f>
        <v>-4.5643200000000004</v>
      </c>
      <c r="I30" s="34">
        <f t="shared" si="6"/>
        <v>-3.9534500000000001</v>
      </c>
      <c r="J30" s="34">
        <f t="shared" si="6"/>
        <v>-4.5373099999999997</v>
      </c>
    </row>
    <row r="31" spans="1:10" ht="18">
      <c r="A31" s="31"/>
      <c r="B31" s="32"/>
      <c r="C31" s="22">
        <v>24</v>
      </c>
      <c r="D31" s="31">
        <v>1470762</v>
      </c>
      <c r="E31" s="31">
        <v>1391064</v>
      </c>
      <c r="F31" s="31">
        <v>1259865</v>
      </c>
      <c r="G31" s="33">
        <f>G23</f>
        <v>-2.5000000000000001E-4</v>
      </c>
      <c r="H31" s="34">
        <f t="shared" si="6"/>
        <v>-367.69049999999999</v>
      </c>
      <c r="I31" s="34">
        <f t="shared" si="6"/>
        <v>-347.76600000000002</v>
      </c>
      <c r="J31" s="34">
        <f t="shared" si="6"/>
        <v>-314.96625</v>
      </c>
    </row>
    <row r="32" spans="1:10" ht="18">
      <c r="A32" s="31"/>
      <c r="B32" s="32"/>
      <c r="C32" s="22" t="s">
        <v>28</v>
      </c>
      <c r="D32" s="31">
        <v>8274780</v>
      </c>
      <c r="E32" s="31">
        <v>7838918</v>
      </c>
      <c r="F32" s="31">
        <v>7760454</v>
      </c>
      <c r="G32" s="33">
        <f>G24</f>
        <v>-2.0000000000000001E-4</v>
      </c>
      <c r="H32" s="34">
        <f t="shared" si="6"/>
        <v>-1654.9560000000001</v>
      </c>
      <c r="I32" s="34">
        <f t="shared" si="6"/>
        <v>-1567.7836</v>
      </c>
      <c r="J32" s="34">
        <f t="shared" si="6"/>
        <v>-1552.0908000000002</v>
      </c>
    </row>
    <row r="33" spans="1:10" ht="18">
      <c r="A33" s="31"/>
      <c r="B33" s="32"/>
      <c r="C33" s="22">
        <v>47</v>
      </c>
      <c r="D33" s="31">
        <v>455000</v>
      </c>
      <c r="E33" s="31">
        <v>165000</v>
      </c>
      <c r="F33" s="31">
        <v>148000</v>
      </c>
      <c r="G33" s="33">
        <f>G25</f>
        <v>-1.6000000000000001E-4</v>
      </c>
      <c r="H33" s="34">
        <f t="shared" si="6"/>
        <v>-72.800000000000011</v>
      </c>
      <c r="I33" s="34">
        <f t="shared" si="6"/>
        <v>-26.400000000000002</v>
      </c>
      <c r="J33" s="34">
        <f t="shared" si="6"/>
        <v>-23.680000000000003</v>
      </c>
    </row>
    <row r="34" spans="1:10" ht="18">
      <c r="A34" s="31"/>
      <c r="B34" s="32"/>
      <c r="C34" s="22" t="s">
        <v>7</v>
      </c>
      <c r="D34" s="31">
        <v>16898550</v>
      </c>
      <c r="E34" s="31">
        <v>16245900</v>
      </c>
      <c r="F34" s="31">
        <v>16470650</v>
      </c>
      <c r="G34" s="33">
        <f>G25</f>
        <v>-1.6000000000000001E-4</v>
      </c>
      <c r="H34" s="34">
        <f t="shared" si="6"/>
        <v>-2703.768</v>
      </c>
      <c r="I34" s="34">
        <f t="shared" si="6"/>
        <v>-2599.3440000000001</v>
      </c>
      <c r="J34" s="34">
        <f t="shared" si="6"/>
        <v>-2635.3040000000001</v>
      </c>
    </row>
    <row r="35" spans="1:10" ht="18">
      <c r="A35" s="31"/>
      <c r="B35" s="32"/>
      <c r="C35" s="36" t="s">
        <v>8</v>
      </c>
      <c r="D35" s="38">
        <v>40248000</v>
      </c>
      <c r="E35" s="38">
        <v>35928000</v>
      </c>
      <c r="F35" s="38">
        <v>39636000</v>
      </c>
      <c r="G35" s="33">
        <f>G34</f>
        <v>-1.6000000000000001E-4</v>
      </c>
      <c r="H35" s="49">
        <f t="shared" si="6"/>
        <v>-6439.68</v>
      </c>
      <c r="I35" s="49">
        <f t="shared" si="6"/>
        <v>-5748.4800000000005</v>
      </c>
      <c r="J35" s="49">
        <f t="shared" si="6"/>
        <v>-6341.76</v>
      </c>
    </row>
    <row r="36" spans="1:10" ht="18">
      <c r="A36" s="31"/>
      <c r="B36" s="32" t="s">
        <v>30</v>
      </c>
      <c r="D36" s="31">
        <v>67359428</v>
      </c>
      <c r="E36" s="31">
        <v>61579567</v>
      </c>
      <c r="F36" s="31">
        <v>65287232</v>
      </c>
      <c r="H36" s="34">
        <f t="shared" ref="H36:I36" si="7">SUM(H30:H35)</f>
        <v>-11243.45882</v>
      </c>
      <c r="I36" s="34">
        <f t="shared" si="7"/>
        <v>-10293.727050000001</v>
      </c>
      <c r="J36" s="34">
        <f t="shared" ref="J36" si="8">SUM(J30:J35)</f>
        <v>-10872.338360000002</v>
      </c>
    </row>
    <row r="37" spans="1:10" ht="18">
      <c r="A37" s="31"/>
      <c r="B37" s="32"/>
      <c r="D37" s="31"/>
      <c r="E37" s="31"/>
      <c r="F37" s="31"/>
      <c r="H37" s="34"/>
      <c r="I37" s="34"/>
      <c r="J37" s="34"/>
    </row>
    <row r="38" spans="1:10" ht="18">
      <c r="A38" s="31"/>
      <c r="B38" s="32" t="s">
        <v>6</v>
      </c>
      <c r="H38" s="34"/>
      <c r="I38" s="34"/>
      <c r="J38" s="34"/>
    </row>
    <row r="39" spans="1:10" ht="18">
      <c r="A39" s="31"/>
      <c r="B39" s="32"/>
      <c r="C39" s="22">
        <v>40</v>
      </c>
      <c r="D39" s="39">
        <v>420275</v>
      </c>
      <c r="E39" s="39">
        <v>3030809</v>
      </c>
      <c r="F39" s="39">
        <v>7969708</v>
      </c>
      <c r="G39" s="33">
        <f>'WA Depreciation'!W18</f>
        <v>-2.1000000000000001E-4</v>
      </c>
      <c r="H39" s="49">
        <f>D39*$G39</f>
        <v>-88.257750000000001</v>
      </c>
      <c r="I39" s="49">
        <f>E39*$G39</f>
        <v>-636.46989000000008</v>
      </c>
      <c r="J39" s="49">
        <f>F39*$G39</f>
        <v>-1673.63868</v>
      </c>
    </row>
    <row r="40" spans="1:10" ht="18">
      <c r="A40" s="31"/>
      <c r="B40" s="32" t="s">
        <v>31</v>
      </c>
      <c r="C40" s="22"/>
      <c r="D40" s="31">
        <v>420275</v>
      </c>
      <c r="E40" s="31">
        <v>3030809</v>
      </c>
      <c r="F40" s="31">
        <v>7969708</v>
      </c>
      <c r="G40" s="33"/>
      <c r="H40" s="34">
        <f t="shared" ref="H40:I40" si="9">SUM(H39)</f>
        <v>-88.257750000000001</v>
      </c>
      <c r="I40" s="34">
        <f t="shared" si="9"/>
        <v>-636.46989000000008</v>
      </c>
      <c r="J40" s="34">
        <f t="shared" ref="J40" si="10">SUM(J39)</f>
        <v>-1673.63868</v>
      </c>
    </row>
    <row r="41" spans="1:10" ht="18">
      <c r="A41" s="31"/>
      <c r="B41" s="32"/>
      <c r="H41" s="34"/>
      <c r="I41" s="34"/>
      <c r="J41" s="34"/>
    </row>
    <row r="42" spans="1:10" ht="18">
      <c r="A42" s="31"/>
      <c r="B42" s="32" t="s">
        <v>32</v>
      </c>
      <c r="H42" s="34"/>
      <c r="I42" s="34"/>
      <c r="J42" s="34"/>
    </row>
    <row r="43" spans="1:10" ht="18">
      <c r="A43" s="31"/>
      <c r="C43" s="22" t="s">
        <v>33</v>
      </c>
      <c r="D43" s="31">
        <v>337758</v>
      </c>
      <c r="E43" s="31">
        <v>309100</v>
      </c>
      <c r="F43" s="31">
        <v>322836</v>
      </c>
      <c r="G43" s="33">
        <f>'WA Depreciation'!W21</f>
        <v>-5.1999999999999995E-4</v>
      </c>
      <c r="H43" s="34">
        <f t="shared" ref="H43:J46" si="11">D43*$G43</f>
        <v>-175.63415999999998</v>
      </c>
      <c r="I43" s="34">
        <f t="shared" si="11"/>
        <v>-160.732</v>
      </c>
      <c r="J43" s="34">
        <f t="shared" si="11"/>
        <v>-167.87472</v>
      </c>
    </row>
    <row r="44" spans="1:10" ht="18">
      <c r="A44" s="31"/>
      <c r="C44" s="22" t="s">
        <v>34</v>
      </c>
      <c r="D44" s="31">
        <v>17571</v>
      </c>
      <c r="E44" s="31">
        <v>17483</v>
      </c>
      <c r="F44" s="31">
        <v>17527</v>
      </c>
      <c r="G44" s="33">
        <f>'WA Depreciation'!W22</f>
        <v>-4.4999999999999999E-4</v>
      </c>
      <c r="H44" s="34">
        <f t="shared" si="11"/>
        <v>-7.9069500000000001</v>
      </c>
      <c r="I44" s="34">
        <f t="shared" si="11"/>
        <v>-7.8673500000000001</v>
      </c>
      <c r="J44" s="34">
        <f t="shared" si="11"/>
        <v>-7.8871500000000001</v>
      </c>
    </row>
    <row r="45" spans="1:10" ht="18">
      <c r="A45" s="39"/>
      <c r="B45" s="48"/>
      <c r="C45" s="22" t="s">
        <v>35</v>
      </c>
      <c r="D45" s="31">
        <v>406515</v>
      </c>
      <c r="E45" s="31">
        <v>388155</v>
      </c>
      <c r="F45" s="31">
        <v>377691</v>
      </c>
      <c r="G45" s="33">
        <f>'WA Depreciation'!W23</f>
        <v>-1.8000000000000001E-4</v>
      </c>
      <c r="H45" s="34">
        <f t="shared" si="11"/>
        <v>-73.172700000000006</v>
      </c>
      <c r="I45" s="34">
        <f t="shared" si="11"/>
        <v>-69.867900000000006</v>
      </c>
      <c r="J45" s="34">
        <f t="shared" si="11"/>
        <v>-67.984380000000002</v>
      </c>
    </row>
    <row r="46" spans="1:10" ht="18">
      <c r="A46" s="40"/>
      <c r="C46" s="22">
        <v>57</v>
      </c>
      <c r="D46" s="39">
        <v>144452</v>
      </c>
      <c r="E46" s="39">
        <v>144452</v>
      </c>
      <c r="F46" s="39">
        <v>144450</v>
      </c>
      <c r="G46" s="33">
        <f>'WA Depreciation'!W25</f>
        <v>-3.2000000000000003E-4</v>
      </c>
      <c r="H46" s="49">
        <f t="shared" si="11"/>
        <v>-46.224640000000001</v>
      </c>
      <c r="I46" s="49">
        <f t="shared" si="11"/>
        <v>-46.224640000000001</v>
      </c>
      <c r="J46" s="49">
        <f t="shared" si="11"/>
        <v>-46.224000000000004</v>
      </c>
    </row>
    <row r="47" spans="1:10" ht="18">
      <c r="A47" s="40"/>
      <c r="B47" s="32" t="s">
        <v>36</v>
      </c>
      <c r="C47" s="22"/>
      <c r="D47" s="31">
        <v>906296</v>
      </c>
      <c r="E47" s="31">
        <v>859190</v>
      </c>
      <c r="F47" s="31">
        <v>862504</v>
      </c>
      <c r="G47" s="33"/>
      <c r="H47" s="34">
        <f t="shared" ref="H47:I47" si="12">SUM(H43:H46)</f>
        <v>-302.93844999999999</v>
      </c>
      <c r="I47" s="34">
        <f t="shared" si="12"/>
        <v>-284.69189</v>
      </c>
      <c r="J47" s="34">
        <f t="shared" ref="J47" si="13">SUM(J43:J46)</f>
        <v>-289.97024999999996</v>
      </c>
    </row>
    <row r="48" spans="1:10" ht="18">
      <c r="A48" s="40"/>
      <c r="B48" s="30"/>
      <c r="H48" s="34"/>
      <c r="I48" s="34"/>
      <c r="J48" s="34"/>
    </row>
    <row r="49" spans="2:10" ht="18">
      <c r="C49" s="42" t="s">
        <v>23</v>
      </c>
      <c r="D49" s="39">
        <v>347677244</v>
      </c>
      <c r="E49" s="39">
        <v>302052456</v>
      </c>
      <c r="F49" s="39">
        <v>286501252</v>
      </c>
      <c r="H49" s="34">
        <f t="shared" ref="H49:I49" si="14">H47+H40+H36+H27+H19</f>
        <v>-76739.126230000009</v>
      </c>
      <c r="I49" s="34">
        <f t="shared" si="14"/>
        <v>-66138.478659999993</v>
      </c>
      <c r="J49" s="34">
        <f t="shared" ref="J49" si="15">J47+J40+J36+J27+J19</f>
        <v>-61628.789099999995</v>
      </c>
    </row>
    <row r="50" spans="2:10">
      <c r="B50" s="43"/>
    </row>
    <row r="51" spans="2:10" ht="18">
      <c r="C51" s="44" t="s">
        <v>24</v>
      </c>
      <c r="D51" s="45">
        <v>0</v>
      </c>
      <c r="E51" s="45">
        <v>0</v>
      </c>
      <c r="F51" s="45"/>
    </row>
    <row r="53" spans="2:10" ht="18">
      <c r="C53" s="22"/>
      <c r="D53" s="31"/>
      <c r="E53" s="31"/>
      <c r="F53" s="31"/>
    </row>
    <row r="54" spans="2:10" ht="18">
      <c r="C54" s="22"/>
      <c r="D54" s="31"/>
      <c r="E54" s="31"/>
      <c r="F54" s="31"/>
    </row>
    <row r="55" spans="2:10" ht="18">
      <c r="C55" s="22"/>
      <c r="D55" s="39"/>
      <c r="E55" s="39"/>
      <c r="F55" s="39"/>
      <c r="G55" s="47"/>
      <c r="H55" s="47"/>
    </row>
    <row r="56" spans="2:10" ht="18">
      <c r="C56" s="21"/>
      <c r="D56" s="31"/>
      <c r="E56" s="31"/>
      <c r="F56" s="31"/>
    </row>
  </sheetData>
  <mergeCells count="1">
    <mergeCell ref="H8:J8"/>
  </mergeCells>
  <printOptions horizontalCentered="1" gridLines="1" gridLinesSet="0"/>
  <pageMargins left="0.5" right="0.5" top="0.5" bottom="0.62" header="0.5" footer="0.46"/>
  <pageSetup scale="60" orientation="landscape" r:id="rId1"/>
  <headerFooter alignWithMargins="0">
    <oddFooter xml:space="preserve">&amp;CAttachment C
Depreciation Expense Amortization Calculation 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6067AE5A450149BC42FAD7CDFAF279" ma:contentTypeVersion="104" ma:contentTypeDescription="" ma:contentTypeScope="" ma:versionID="0e643127601203551d6283862e21607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2016-02-18T08:00:00+00:00</OpenedDate>
    <Date1 xmlns="dc463f71-b30c-4ab2-9473-d307f9d35888">2016-02-18T08:00:00+00:00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160220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42FDAA3-880A-4115-AEB4-D93A1F900E56}"/>
</file>

<file path=customXml/itemProps2.xml><?xml version="1.0" encoding="utf-8"?>
<ds:datastoreItem xmlns:ds="http://schemas.openxmlformats.org/officeDocument/2006/customXml" ds:itemID="{4E63FA89-85B4-43F3-A4F2-38DB24E8A2E4}"/>
</file>

<file path=customXml/itemProps3.xml><?xml version="1.0" encoding="utf-8"?>
<ds:datastoreItem xmlns:ds="http://schemas.openxmlformats.org/officeDocument/2006/customXml" ds:itemID="{9B2B3B4D-0D1E-4538-84C4-3C5A36B6A91F}"/>
</file>

<file path=customXml/itemProps4.xml><?xml version="1.0" encoding="utf-8"?>
<ds:datastoreItem xmlns:ds="http://schemas.openxmlformats.org/officeDocument/2006/customXml" ds:itemID="{EBDB3581-4D2F-477C-BD19-EA2E9AA5E4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WA Depr Termination Date</vt:lpstr>
      <vt:lpstr>WA Depreciation</vt:lpstr>
      <vt:lpstr>WA Depreciation  Est Feb-Apr</vt:lpstr>
      <vt:lpstr>Sheet1</vt:lpstr>
      <vt:lpstr>Sheet2</vt:lpstr>
      <vt:lpstr>'WA Depr Termination Date'!Print_Area</vt:lpstr>
      <vt:lpstr>'WA Depreciation'!Print_Area</vt:lpstr>
      <vt:lpstr>'WA Depreciation  Est Feb-Apr'!Print_Area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Petrusich, John</dc:creator>
  <cp:lastModifiedBy>AEissler</cp:lastModifiedBy>
  <cp:lastPrinted>2016-02-18T23:51:22Z</cp:lastPrinted>
  <dcterms:created xsi:type="dcterms:W3CDTF">2016-01-07T19:12:59Z</dcterms:created>
  <dcterms:modified xsi:type="dcterms:W3CDTF">2016-02-18T23:51:59Z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0x0101006E56B4D1795A2E4DB2F0B01679ED314A00996067AE5A450149BC42FAD7CDFAF279</vt:lpwstr>
  </property>
  <property fmtid="{D5CDD505-2E9C-101B-9397-08002B2CF9AE}" pid="3" name="_docset_NoMedatataSyncRequired">
    <vt:lpwstr>False</vt:lpwstr>
  </property>
</Properties>
</file>