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600" yWindow="360" windowWidth="17952" windowHeight="10776" activeTab="3"/>
  </bookViews>
  <sheets>
    <sheet name="Allocated" sheetId="1" r:id="rId1"/>
    <sheet name="Unallocated Summary" sheetId="2" r:id="rId2"/>
    <sheet name="UIP Detail " sheetId="3" r:id="rId3"/>
    <sheet name="Common by Account" sheetId="4" r:id="rId4"/>
  </sheets>
  <definedNames>
    <definedName name="_xlnm._FilterDatabase" localSheetId="2" hidden="1">'UIP Detail '!$K$4:$L$320</definedName>
    <definedName name="_xlnm.Print_Area" localSheetId="3">'Common by Account'!$A$1:$H$65</definedName>
    <definedName name="_xlnm.Print_Titles" localSheetId="2">'UIP Detail '!$1:$4</definedName>
  </definedNames>
  <calcPr calcId="152511"/>
</workbook>
</file>

<file path=xl/calcChain.xml><?xml version="1.0" encoding="utf-8"?>
<calcChain xmlns="http://schemas.openxmlformats.org/spreadsheetml/2006/main">
  <c r="H65" i="4" l="1"/>
  <c r="H64" i="4"/>
  <c r="H63" i="4"/>
  <c r="H62" i="4"/>
  <c r="H61" i="4"/>
  <c r="H55" i="4"/>
  <c r="G55" i="4"/>
  <c r="D55" i="4" s="1"/>
  <c r="F55" i="4"/>
  <c r="C55" i="4" s="1"/>
  <c r="H54" i="4"/>
  <c r="H56" i="4" s="1"/>
  <c r="G54" i="4"/>
  <c r="F54" i="4"/>
  <c r="C54" i="4"/>
  <c r="H51" i="4"/>
  <c r="D51" i="4"/>
  <c r="C51" i="4"/>
  <c r="G50" i="4"/>
  <c r="F50" i="4"/>
  <c r="H46" i="4"/>
  <c r="H47" i="4" s="1"/>
  <c r="G46" i="4"/>
  <c r="F46" i="4"/>
  <c r="C46" i="4"/>
  <c r="C47" i="4" s="1"/>
  <c r="H43" i="4"/>
  <c r="G43" i="4"/>
  <c r="F43" i="4"/>
  <c r="C43" i="4" s="1"/>
  <c r="H42" i="4"/>
  <c r="D42" i="4" s="1"/>
  <c r="G42" i="4"/>
  <c r="F42" i="4"/>
  <c r="C42" i="4"/>
  <c r="H41" i="4"/>
  <c r="G41" i="4"/>
  <c r="F41" i="4"/>
  <c r="C41" i="4" s="1"/>
  <c r="H38" i="4"/>
  <c r="G38" i="4"/>
  <c r="F38" i="4"/>
  <c r="H37" i="4"/>
  <c r="G37" i="4"/>
  <c r="F37" i="4"/>
  <c r="C37" i="4" s="1"/>
  <c r="H34" i="4"/>
  <c r="G34" i="4"/>
  <c r="F34" i="4"/>
  <c r="C34" i="4" s="1"/>
  <c r="D34" i="4"/>
  <c r="H33" i="4"/>
  <c r="G33" i="4"/>
  <c r="F33" i="4"/>
  <c r="C33" i="4" s="1"/>
  <c r="H32" i="4"/>
  <c r="G32" i="4"/>
  <c r="F32" i="4"/>
  <c r="C32" i="4" s="1"/>
  <c r="D32" i="4"/>
  <c r="H31" i="4"/>
  <c r="G31" i="4"/>
  <c r="F31" i="4"/>
  <c r="C31" i="4" s="1"/>
  <c r="H30" i="4"/>
  <c r="G30" i="4"/>
  <c r="F30" i="4"/>
  <c r="C30" i="4" s="1"/>
  <c r="D30" i="4"/>
  <c r="H29" i="4"/>
  <c r="G29" i="4"/>
  <c r="F29" i="4"/>
  <c r="C29" i="4" s="1"/>
  <c r="H28" i="4"/>
  <c r="G28" i="4"/>
  <c r="F28" i="4"/>
  <c r="H27" i="4"/>
  <c r="D27" i="4" s="1"/>
  <c r="G27" i="4"/>
  <c r="F27" i="4"/>
  <c r="C27" i="4"/>
  <c r="H26" i="4"/>
  <c r="G26" i="4"/>
  <c r="F26" i="4"/>
  <c r="H25" i="4"/>
  <c r="G25" i="4"/>
  <c r="F25" i="4"/>
  <c r="H24" i="4"/>
  <c r="G24" i="4"/>
  <c r="F24" i="4"/>
  <c r="H23" i="4"/>
  <c r="G23" i="4"/>
  <c r="F23" i="4"/>
  <c r="C23" i="4" s="1"/>
  <c r="H22" i="4"/>
  <c r="G22" i="4"/>
  <c r="F22" i="4"/>
  <c r="C22" i="4" s="1"/>
  <c r="H19" i="4"/>
  <c r="G19" i="4"/>
  <c r="F19" i="4"/>
  <c r="H18" i="4"/>
  <c r="D18" i="4" s="1"/>
  <c r="G18" i="4"/>
  <c r="F18" i="4"/>
  <c r="C18" i="4"/>
  <c r="H17" i="4"/>
  <c r="G17" i="4"/>
  <c r="F17" i="4"/>
  <c r="H16" i="4"/>
  <c r="D16" i="4" s="1"/>
  <c r="G16" i="4"/>
  <c r="F16" i="4"/>
  <c r="C16" i="4"/>
  <c r="H15" i="4"/>
  <c r="G15" i="4"/>
  <c r="F15" i="4"/>
  <c r="H14" i="4"/>
  <c r="D14" i="4" s="1"/>
  <c r="G14" i="4"/>
  <c r="F14" i="4"/>
  <c r="C14" i="4"/>
  <c r="H13" i="4"/>
  <c r="G13" i="4"/>
  <c r="F13" i="4"/>
  <c r="H10" i="4"/>
  <c r="G10" i="4"/>
  <c r="F10" i="4"/>
  <c r="H9" i="4"/>
  <c r="G9" i="4"/>
  <c r="F9" i="4"/>
  <c r="C9" i="4"/>
  <c r="H8" i="4"/>
  <c r="G8" i="4"/>
  <c r="F8" i="4"/>
  <c r="C8" i="4" s="1"/>
  <c r="H7" i="4"/>
  <c r="G7" i="4"/>
  <c r="F7" i="4"/>
  <c r="B4" i="4"/>
  <c r="A3" i="4"/>
  <c r="N346" i="3"/>
  <c r="N345" i="3"/>
  <c r="N344" i="3"/>
  <c r="N343" i="3"/>
  <c r="N342" i="3"/>
  <c r="N341" i="3"/>
  <c r="L322" i="3"/>
  <c r="I322" i="3"/>
  <c r="N322" i="3" s="1"/>
  <c r="L321" i="3"/>
  <c r="L320" i="3"/>
  <c r="I320" i="3"/>
  <c r="N320" i="3" s="1"/>
  <c r="L319" i="3"/>
  <c r="I319" i="3"/>
  <c r="N319" i="3" s="1"/>
  <c r="L318" i="3"/>
  <c r="I318" i="3"/>
  <c r="N318" i="3" s="1"/>
  <c r="L317" i="3"/>
  <c r="I317" i="3"/>
  <c r="N317" i="3" s="1"/>
  <c r="L316" i="3"/>
  <c r="I316" i="3"/>
  <c r="N316" i="3" s="1"/>
  <c r="N315" i="3"/>
  <c r="L315" i="3"/>
  <c r="L314" i="3"/>
  <c r="I314" i="3"/>
  <c r="N314" i="3" s="1"/>
  <c r="L313" i="3"/>
  <c r="I313" i="3"/>
  <c r="N313" i="3" s="1"/>
  <c r="L312" i="3"/>
  <c r="I312" i="3"/>
  <c r="N312" i="3" s="1"/>
  <c r="L311" i="3"/>
  <c r="I311" i="3"/>
  <c r="N311" i="3" s="1"/>
  <c r="L310" i="3"/>
  <c r="I310" i="3"/>
  <c r="N310" i="3" s="1"/>
  <c r="L309" i="3"/>
  <c r="I309" i="3"/>
  <c r="N309" i="3" s="1"/>
  <c r="L308" i="3"/>
  <c r="I308" i="3"/>
  <c r="N308" i="3" s="1"/>
  <c r="L307" i="3"/>
  <c r="I307" i="3"/>
  <c r="N307" i="3" s="1"/>
  <c r="L306" i="3"/>
  <c r="I306" i="3"/>
  <c r="N306" i="3" s="1"/>
  <c r="L305" i="3"/>
  <c r="I305" i="3"/>
  <c r="N305" i="3" s="1"/>
  <c r="N304" i="3"/>
  <c r="L304" i="3"/>
  <c r="L303" i="3"/>
  <c r="I303" i="3"/>
  <c r="N303" i="3" s="1"/>
  <c r="L302" i="3"/>
  <c r="I302" i="3"/>
  <c r="N302" i="3" s="1"/>
  <c r="L301" i="3"/>
  <c r="I301" i="3"/>
  <c r="N301" i="3" s="1"/>
  <c r="L300" i="3"/>
  <c r="I300" i="3"/>
  <c r="N300" i="3" s="1"/>
  <c r="L299" i="3"/>
  <c r="I299" i="3"/>
  <c r="N299" i="3" s="1"/>
  <c r="L298" i="3"/>
  <c r="I298" i="3"/>
  <c r="N298" i="3" s="1"/>
  <c r="L297" i="3"/>
  <c r="I297" i="3"/>
  <c r="N297" i="3" s="1"/>
  <c r="L296" i="3"/>
  <c r="I296" i="3"/>
  <c r="N296" i="3" s="1"/>
  <c r="L295" i="3"/>
  <c r="I295" i="3"/>
  <c r="N295" i="3" s="1"/>
  <c r="L294" i="3"/>
  <c r="I294" i="3"/>
  <c r="N294" i="3" s="1"/>
  <c r="L293" i="3"/>
  <c r="I293" i="3"/>
  <c r="N293" i="3" s="1"/>
  <c r="L292" i="3"/>
  <c r="I292" i="3"/>
  <c r="N292" i="3" s="1"/>
  <c r="L291" i="3"/>
  <c r="I291" i="3"/>
  <c r="N291" i="3" s="1"/>
  <c r="L290" i="3"/>
  <c r="I290" i="3"/>
  <c r="N290" i="3" s="1"/>
  <c r="L289" i="3"/>
  <c r="I289" i="3"/>
  <c r="N289" i="3" s="1"/>
  <c r="L288" i="3"/>
  <c r="I288" i="3"/>
  <c r="N288" i="3" s="1"/>
  <c r="L287" i="3"/>
  <c r="I287" i="3"/>
  <c r="N287" i="3" s="1"/>
  <c r="L286" i="3"/>
  <c r="I286" i="3"/>
  <c r="N286" i="3" s="1"/>
  <c r="L285" i="3"/>
  <c r="I285" i="3"/>
  <c r="N285" i="3" s="1"/>
  <c r="L284" i="3"/>
  <c r="I284" i="3"/>
  <c r="N284" i="3" s="1"/>
  <c r="L283" i="3"/>
  <c r="I283" i="3"/>
  <c r="N283" i="3" s="1"/>
  <c r="L282" i="3"/>
  <c r="I282" i="3"/>
  <c r="N282" i="3" s="1"/>
  <c r="L281" i="3"/>
  <c r="I281" i="3"/>
  <c r="N281" i="3" s="1"/>
  <c r="L280" i="3"/>
  <c r="I280" i="3"/>
  <c r="N280" i="3" s="1"/>
  <c r="L279" i="3"/>
  <c r="I279" i="3"/>
  <c r="N279" i="3" s="1"/>
  <c r="N278" i="3"/>
  <c r="L278" i="3"/>
  <c r="N277" i="3"/>
  <c r="L277" i="3"/>
  <c r="N276" i="3"/>
  <c r="L276" i="3"/>
  <c r="L275" i="3"/>
  <c r="I275" i="3"/>
  <c r="N275" i="3" s="1"/>
  <c r="N274" i="3"/>
  <c r="L274" i="3"/>
  <c r="L273" i="3"/>
  <c r="I273" i="3"/>
  <c r="N273" i="3" s="1"/>
  <c r="L272" i="3"/>
  <c r="I272" i="3"/>
  <c r="N272" i="3" s="1"/>
  <c r="L271" i="3"/>
  <c r="I271" i="3"/>
  <c r="N271" i="3" s="1"/>
  <c r="L270" i="3"/>
  <c r="I270" i="3"/>
  <c r="N270" i="3" s="1"/>
  <c r="N269" i="3"/>
  <c r="L269" i="3"/>
  <c r="L268" i="3"/>
  <c r="I268" i="3"/>
  <c r="N268" i="3" s="1"/>
  <c r="L267" i="3"/>
  <c r="I267" i="3"/>
  <c r="N267" i="3" s="1"/>
  <c r="L266" i="3"/>
  <c r="I266" i="3"/>
  <c r="N266" i="3" s="1"/>
  <c r="L265" i="3"/>
  <c r="I265" i="3"/>
  <c r="N265" i="3" s="1"/>
  <c r="N264" i="3"/>
  <c r="L264" i="3"/>
  <c r="L263" i="3"/>
  <c r="I263" i="3"/>
  <c r="N263" i="3" s="1"/>
  <c r="L262" i="3"/>
  <c r="I262" i="3"/>
  <c r="N262" i="3" s="1"/>
  <c r="N261" i="3"/>
  <c r="L261" i="3"/>
  <c r="N260" i="3"/>
  <c r="L260" i="3"/>
  <c r="L259" i="3"/>
  <c r="I259" i="3"/>
  <c r="N259" i="3" s="1"/>
  <c r="L258" i="3"/>
  <c r="I258" i="3"/>
  <c r="N258" i="3" s="1"/>
  <c r="L257" i="3"/>
  <c r="I257" i="3"/>
  <c r="N257" i="3" s="1"/>
  <c r="L256" i="3"/>
  <c r="I256" i="3"/>
  <c r="N256" i="3" s="1"/>
  <c r="N255" i="3"/>
  <c r="L255" i="3"/>
  <c r="L254" i="3"/>
  <c r="I254" i="3"/>
  <c r="N254" i="3" s="1"/>
  <c r="L253" i="3"/>
  <c r="I253" i="3"/>
  <c r="N253" i="3" s="1"/>
  <c r="L252" i="3"/>
  <c r="I252" i="3"/>
  <c r="N252" i="3" s="1"/>
  <c r="L251" i="3"/>
  <c r="I251" i="3"/>
  <c r="N251" i="3" s="1"/>
  <c r="L250" i="3"/>
  <c r="I250" i="3"/>
  <c r="N250" i="3" s="1"/>
  <c r="L249" i="3"/>
  <c r="I249" i="3"/>
  <c r="N249" i="3" s="1"/>
  <c r="L248" i="3"/>
  <c r="I248" i="3"/>
  <c r="N248" i="3" s="1"/>
  <c r="N247" i="3"/>
  <c r="L247" i="3"/>
  <c r="L246" i="3"/>
  <c r="I246" i="3"/>
  <c r="N246" i="3" s="1"/>
  <c r="L245" i="3"/>
  <c r="I245" i="3"/>
  <c r="N245" i="3" s="1"/>
  <c r="N244" i="3"/>
  <c r="L244" i="3"/>
  <c r="L243" i="3"/>
  <c r="I243" i="3"/>
  <c r="N243" i="3" s="1"/>
  <c r="L242" i="3"/>
  <c r="I242" i="3"/>
  <c r="N242" i="3" s="1"/>
  <c r="L241" i="3"/>
  <c r="I241" i="3"/>
  <c r="N241" i="3" s="1"/>
  <c r="L240" i="3"/>
  <c r="I240" i="3"/>
  <c r="N240" i="3" s="1"/>
  <c r="N239" i="3"/>
  <c r="L239" i="3"/>
  <c r="L238" i="3"/>
  <c r="I238" i="3"/>
  <c r="N238" i="3" s="1"/>
  <c r="L237" i="3"/>
  <c r="I237" i="3"/>
  <c r="N237" i="3" s="1"/>
  <c r="L236" i="3"/>
  <c r="I236" i="3"/>
  <c r="N236" i="3" s="1"/>
  <c r="N235" i="3"/>
  <c r="L235" i="3"/>
  <c r="N234" i="3"/>
  <c r="L234" i="3"/>
  <c r="N233" i="3"/>
  <c r="L233" i="3"/>
  <c r="L232" i="3"/>
  <c r="I232" i="3"/>
  <c r="N232" i="3" s="1"/>
  <c r="L231" i="3"/>
  <c r="I231" i="3"/>
  <c r="N231" i="3" s="1"/>
  <c r="L230" i="3"/>
  <c r="I230" i="3"/>
  <c r="N230" i="3" s="1"/>
  <c r="L229" i="3"/>
  <c r="I229" i="3"/>
  <c r="N229" i="3" s="1"/>
  <c r="L228" i="3"/>
  <c r="I228" i="3"/>
  <c r="N228" i="3" s="1"/>
  <c r="L227" i="3"/>
  <c r="I227" i="3"/>
  <c r="N227" i="3" s="1"/>
  <c r="L226" i="3"/>
  <c r="I226" i="3"/>
  <c r="N226" i="3" s="1"/>
  <c r="L225" i="3"/>
  <c r="I225" i="3"/>
  <c r="N225" i="3" s="1"/>
  <c r="L224" i="3"/>
  <c r="I224" i="3"/>
  <c r="N224" i="3" s="1"/>
  <c r="L223" i="3"/>
  <c r="I223" i="3"/>
  <c r="N223" i="3" s="1"/>
  <c r="L222" i="3"/>
  <c r="I222" i="3"/>
  <c r="N222" i="3" s="1"/>
  <c r="L221" i="3"/>
  <c r="I221" i="3"/>
  <c r="N221" i="3" s="1"/>
  <c r="L220" i="3"/>
  <c r="I220" i="3"/>
  <c r="N220" i="3" s="1"/>
  <c r="L219" i="3"/>
  <c r="I219" i="3"/>
  <c r="N219" i="3" s="1"/>
  <c r="L218" i="3"/>
  <c r="I218" i="3"/>
  <c r="N218" i="3" s="1"/>
  <c r="N217" i="3"/>
  <c r="L217" i="3"/>
  <c r="L216" i="3"/>
  <c r="I216" i="3"/>
  <c r="N216" i="3" s="1"/>
  <c r="L215" i="3"/>
  <c r="I215" i="3"/>
  <c r="N215" i="3" s="1"/>
  <c r="N214" i="3"/>
  <c r="L214" i="3"/>
  <c r="L213" i="3"/>
  <c r="I213" i="3"/>
  <c r="N213" i="3" s="1"/>
  <c r="L212" i="3"/>
  <c r="I212" i="3"/>
  <c r="N212" i="3" s="1"/>
  <c r="L211" i="3"/>
  <c r="I211" i="3"/>
  <c r="N211" i="3" s="1"/>
  <c r="L210" i="3"/>
  <c r="I210" i="3"/>
  <c r="N210" i="3" s="1"/>
  <c r="L209" i="3"/>
  <c r="I209" i="3"/>
  <c r="N209" i="3" s="1"/>
  <c r="L208" i="3"/>
  <c r="I208" i="3"/>
  <c r="N208" i="3" s="1"/>
  <c r="L207" i="3"/>
  <c r="I207" i="3"/>
  <c r="N207" i="3" s="1"/>
  <c r="L206" i="3"/>
  <c r="I206" i="3"/>
  <c r="N206" i="3" s="1"/>
  <c r="N205" i="3"/>
  <c r="L205" i="3"/>
  <c r="L204" i="3"/>
  <c r="I204" i="3"/>
  <c r="N204" i="3" s="1"/>
  <c r="L203" i="3"/>
  <c r="I203" i="3"/>
  <c r="N203" i="3" s="1"/>
  <c r="L202" i="3"/>
  <c r="I202" i="3"/>
  <c r="N202" i="3" s="1"/>
  <c r="L201" i="3"/>
  <c r="I201" i="3"/>
  <c r="N201" i="3" s="1"/>
  <c r="L200" i="3"/>
  <c r="I200" i="3"/>
  <c r="N200" i="3" s="1"/>
  <c r="L199" i="3"/>
  <c r="I199" i="3"/>
  <c r="N199" i="3" s="1"/>
  <c r="N198" i="3"/>
  <c r="L198" i="3"/>
  <c r="L197" i="3"/>
  <c r="I197" i="3"/>
  <c r="N197" i="3" s="1"/>
  <c r="L196" i="3"/>
  <c r="I196" i="3"/>
  <c r="N196" i="3" s="1"/>
  <c r="L195" i="3"/>
  <c r="I195" i="3"/>
  <c r="N195" i="3" s="1"/>
  <c r="L194" i="3"/>
  <c r="I194" i="3"/>
  <c r="N194" i="3" s="1"/>
  <c r="L193" i="3"/>
  <c r="I193" i="3"/>
  <c r="N193" i="3" s="1"/>
  <c r="L192" i="3"/>
  <c r="I192" i="3"/>
  <c r="N192" i="3" s="1"/>
  <c r="L191" i="3"/>
  <c r="I191" i="3"/>
  <c r="N191" i="3" s="1"/>
  <c r="L190" i="3"/>
  <c r="I190" i="3"/>
  <c r="N190" i="3" s="1"/>
  <c r="L189" i="3"/>
  <c r="I189" i="3"/>
  <c r="N189" i="3" s="1"/>
  <c r="L188" i="3"/>
  <c r="I188" i="3"/>
  <c r="N188" i="3" s="1"/>
  <c r="L187" i="3"/>
  <c r="I187" i="3"/>
  <c r="N187" i="3" s="1"/>
  <c r="L186" i="3"/>
  <c r="I186" i="3"/>
  <c r="N186" i="3" s="1"/>
  <c r="L185" i="3"/>
  <c r="I185" i="3"/>
  <c r="N185" i="3" s="1"/>
  <c r="L184" i="3"/>
  <c r="I184" i="3"/>
  <c r="N184" i="3" s="1"/>
  <c r="L183" i="3"/>
  <c r="I183" i="3"/>
  <c r="N183" i="3" s="1"/>
  <c r="L182" i="3"/>
  <c r="I182" i="3"/>
  <c r="N182" i="3" s="1"/>
  <c r="L181" i="3"/>
  <c r="I181" i="3"/>
  <c r="N181" i="3" s="1"/>
  <c r="L180" i="3"/>
  <c r="I180" i="3"/>
  <c r="N180" i="3" s="1"/>
  <c r="L179" i="3"/>
  <c r="I179" i="3"/>
  <c r="N179" i="3" s="1"/>
  <c r="L178" i="3"/>
  <c r="I178" i="3"/>
  <c r="N178" i="3" s="1"/>
  <c r="L177" i="3"/>
  <c r="I177" i="3"/>
  <c r="N177" i="3" s="1"/>
  <c r="L176" i="3"/>
  <c r="I176" i="3"/>
  <c r="N176" i="3" s="1"/>
  <c r="L175" i="3"/>
  <c r="I175" i="3"/>
  <c r="N175" i="3" s="1"/>
  <c r="L174" i="3"/>
  <c r="I174" i="3"/>
  <c r="N174" i="3" s="1"/>
  <c r="L173" i="3"/>
  <c r="I173" i="3"/>
  <c r="N173" i="3" s="1"/>
  <c r="L172" i="3"/>
  <c r="I172" i="3"/>
  <c r="N172" i="3" s="1"/>
  <c r="L171" i="3"/>
  <c r="I171" i="3"/>
  <c r="N171" i="3" s="1"/>
  <c r="L170" i="3"/>
  <c r="I170" i="3"/>
  <c r="N170" i="3" s="1"/>
  <c r="L169" i="3"/>
  <c r="I169" i="3"/>
  <c r="N169" i="3" s="1"/>
  <c r="L168" i="3"/>
  <c r="I168" i="3"/>
  <c r="N168" i="3" s="1"/>
  <c r="L167" i="3"/>
  <c r="I167" i="3"/>
  <c r="N167" i="3" s="1"/>
  <c r="L166" i="3"/>
  <c r="I166" i="3"/>
  <c r="N166" i="3" s="1"/>
  <c r="L165" i="3"/>
  <c r="I165" i="3"/>
  <c r="N165" i="3" s="1"/>
  <c r="L164" i="3"/>
  <c r="I164" i="3"/>
  <c r="N164" i="3" s="1"/>
  <c r="L163" i="3"/>
  <c r="I163" i="3"/>
  <c r="N163" i="3" s="1"/>
  <c r="L162" i="3"/>
  <c r="I162" i="3"/>
  <c r="N162" i="3" s="1"/>
  <c r="N161" i="3"/>
  <c r="L161" i="3"/>
  <c r="L160" i="3"/>
  <c r="I160" i="3"/>
  <c r="N160" i="3" s="1"/>
  <c r="L159" i="3"/>
  <c r="I159" i="3"/>
  <c r="N159" i="3" s="1"/>
  <c r="L158" i="3"/>
  <c r="I158" i="3"/>
  <c r="N158" i="3" s="1"/>
  <c r="L157" i="3"/>
  <c r="I157" i="3"/>
  <c r="N157" i="3" s="1"/>
  <c r="L156" i="3"/>
  <c r="I156" i="3"/>
  <c r="N156" i="3" s="1"/>
  <c r="L155" i="3"/>
  <c r="I155" i="3"/>
  <c r="N155" i="3" s="1"/>
  <c r="L154" i="3"/>
  <c r="I154" i="3"/>
  <c r="N154" i="3" s="1"/>
  <c r="L153" i="3"/>
  <c r="I153" i="3"/>
  <c r="N153" i="3" s="1"/>
  <c r="L152" i="3"/>
  <c r="I152" i="3"/>
  <c r="N152" i="3" s="1"/>
  <c r="L151" i="3"/>
  <c r="I151" i="3"/>
  <c r="N151" i="3" s="1"/>
  <c r="L150" i="3"/>
  <c r="I150" i="3"/>
  <c r="N150" i="3" s="1"/>
  <c r="L149" i="3"/>
  <c r="I149" i="3"/>
  <c r="N149" i="3" s="1"/>
  <c r="L148" i="3"/>
  <c r="I148" i="3"/>
  <c r="N148" i="3" s="1"/>
  <c r="L147" i="3"/>
  <c r="I147" i="3"/>
  <c r="N147" i="3" s="1"/>
  <c r="L146" i="3"/>
  <c r="I146" i="3"/>
  <c r="N146" i="3" s="1"/>
  <c r="L145" i="3"/>
  <c r="I145" i="3"/>
  <c r="N145" i="3" s="1"/>
  <c r="L144" i="3"/>
  <c r="I144" i="3"/>
  <c r="N144" i="3" s="1"/>
  <c r="L143" i="3"/>
  <c r="I143" i="3"/>
  <c r="N143" i="3" s="1"/>
  <c r="L142" i="3"/>
  <c r="I142" i="3"/>
  <c r="N142" i="3" s="1"/>
  <c r="L141" i="3"/>
  <c r="I141" i="3"/>
  <c r="N141" i="3" s="1"/>
  <c r="L140" i="3"/>
  <c r="I140" i="3"/>
  <c r="N140" i="3" s="1"/>
  <c r="L139" i="3"/>
  <c r="I139" i="3"/>
  <c r="N139" i="3" s="1"/>
  <c r="L138" i="3"/>
  <c r="I138" i="3"/>
  <c r="N138" i="3" s="1"/>
  <c r="L137" i="3"/>
  <c r="I137" i="3"/>
  <c r="N137" i="3" s="1"/>
  <c r="L136" i="3"/>
  <c r="I136" i="3"/>
  <c r="N136" i="3" s="1"/>
  <c r="L135" i="3"/>
  <c r="I135" i="3"/>
  <c r="N135" i="3" s="1"/>
  <c r="L134" i="3"/>
  <c r="I134" i="3"/>
  <c r="N134" i="3" s="1"/>
  <c r="L133" i="3"/>
  <c r="I133" i="3"/>
  <c r="N133" i="3" s="1"/>
  <c r="N132" i="3"/>
  <c r="L132" i="3"/>
  <c r="L131" i="3"/>
  <c r="I131" i="3"/>
  <c r="N131" i="3" s="1"/>
  <c r="L130" i="3"/>
  <c r="I130" i="3"/>
  <c r="N130" i="3" s="1"/>
  <c r="L129" i="3"/>
  <c r="I129" i="3"/>
  <c r="N129" i="3" s="1"/>
  <c r="L128" i="3"/>
  <c r="I128" i="3"/>
  <c r="N128" i="3" s="1"/>
  <c r="L127" i="3"/>
  <c r="I127" i="3"/>
  <c r="N127" i="3" s="1"/>
  <c r="L126" i="3"/>
  <c r="I126" i="3"/>
  <c r="N126" i="3" s="1"/>
  <c r="L125" i="3"/>
  <c r="I125" i="3"/>
  <c r="N125" i="3" s="1"/>
  <c r="L124" i="3"/>
  <c r="I124" i="3"/>
  <c r="N124" i="3" s="1"/>
  <c r="L123" i="3"/>
  <c r="I123" i="3"/>
  <c r="N123" i="3" s="1"/>
  <c r="L122" i="3"/>
  <c r="I122" i="3"/>
  <c r="N122" i="3" s="1"/>
  <c r="L121" i="3"/>
  <c r="I121" i="3"/>
  <c r="N121" i="3" s="1"/>
  <c r="L120" i="3"/>
  <c r="I120" i="3"/>
  <c r="N120" i="3" s="1"/>
  <c r="L119" i="3"/>
  <c r="I119" i="3"/>
  <c r="N119" i="3" s="1"/>
  <c r="L118" i="3"/>
  <c r="I118" i="3"/>
  <c r="N118" i="3" s="1"/>
  <c r="L117" i="3"/>
  <c r="I117" i="3"/>
  <c r="N117" i="3" s="1"/>
  <c r="L116" i="3"/>
  <c r="I116" i="3"/>
  <c r="N116" i="3" s="1"/>
  <c r="L115" i="3"/>
  <c r="I115" i="3"/>
  <c r="N115" i="3" s="1"/>
  <c r="L114" i="3"/>
  <c r="I114" i="3"/>
  <c r="N114" i="3" s="1"/>
  <c r="L113" i="3"/>
  <c r="I113" i="3"/>
  <c r="N113" i="3" s="1"/>
  <c r="L112" i="3"/>
  <c r="I112" i="3"/>
  <c r="N112" i="3" s="1"/>
  <c r="L111" i="3"/>
  <c r="I111" i="3"/>
  <c r="N111" i="3" s="1"/>
  <c r="L110" i="3"/>
  <c r="I110" i="3"/>
  <c r="N110" i="3" s="1"/>
  <c r="L109" i="3"/>
  <c r="I109" i="3"/>
  <c r="N109" i="3" s="1"/>
  <c r="L108" i="3"/>
  <c r="I108" i="3"/>
  <c r="N108" i="3" s="1"/>
  <c r="L107" i="3"/>
  <c r="I107" i="3"/>
  <c r="N107" i="3" s="1"/>
  <c r="L106" i="3"/>
  <c r="I106" i="3"/>
  <c r="N106" i="3" s="1"/>
  <c r="L105" i="3"/>
  <c r="I105" i="3"/>
  <c r="N105" i="3" s="1"/>
  <c r="L104" i="3"/>
  <c r="I104" i="3"/>
  <c r="N104" i="3" s="1"/>
  <c r="L103" i="3"/>
  <c r="I103" i="3"/>
  <c r="N103" i="3" s="1"/>
  <c r="L102" i="3"/>
  <c r="I102" i="3"/>
  <c r="N102" i="3" s="1"/>
  <c r="L101" i="3"/>
  <c r="I101" i="3"/>
  <c r="N101" i="3" s="1"/>
  <c r="L100" i="3"/>
  <c r="I100" i="3"/>
  <c r="N100" i="3" s="1"/>
  <c r="L99" i="3"/>
  <c r="I99" i="3"/>
  <c r="N99" i="3" s="1"/>
  <c r="L98" i="3"/>
  <c r="I98" i="3"/>
  <c r="N98" i="3" s="1"/>
  <c r="L97" i="3"/>
  <c r="I97" i="3"/>
  <c r="N97" i="3" s="1"/>
  <c r="L96" i="3"/>
  <c r="I96" i="3"/>
  <c r="N96" i="3" s="1"/>
  <c r="L95" i="3"/>
  <c r="I95" i="3"/>
  <c r="N95" i="3" s="1"/>
  <c r="L94" i="3"/>
  <c r="I94" i="3"/>
  <c r="N94" i="3" s="1"/>
  <c r="L93" i="3"/>
  <c r="I93" i="3"/>
  <c r="N93" i="3" s="1"/>
  <c r="L92" i="3"/>
  <c r="I92" i="3"/>
  <c r="N92" i="3" s="1"/>
  <c r="L91" i="3"/>
  <c r="I91" i="3"/>
  <c r="N91" i="3" s="1"/>
  <c r="L90" i="3"/>
  <c r="I90" i="3"/>
  <c r="N90" i="3" s="1"/>
  <c r="L89" i="3"/>
  <c r="I89" i="3"/>
  <c r="N89" i="3" s="1"/>
  <c r="L88" i="3"/>
  <c r="I88" i="3"/>
  <c r="N88" i="3" s="1"/>
  <c r="L87" i="3"/>
  <c r="I87" i="3"/>
  <c r="N87" i="3" s="1"/>
  <c r="L86" i="3"/>
  <c r="I86" i="3"/>
  <c r="N86" i="3" s="1"/>
  <c r="L85" i="3"/>
  <c r="I85" i="3"/>
  <c r="N85" i="3" s="1"/>
  <c r="L84" i="3"/>
  <c r="I84" i="3"/>
  <c r="N84" i="3" s="1"/>
  <c r="L83" i="3"/>
  <c r="I83" i="3"/>
  <c r="N83" i="3" s="1"/>
  <c r="L82" i="3"/>
  <c r="I82" i="3"/>
  <c r="N82" i="3" s="1"/>
  <c r="L81" i="3"/>
  <c r="I81" i="3"/>
  <c r="N81" i="3" s="1"/>
  <c r="L80" i="3"/>
  <c r="I80" i="3"/>
  <c r="N80" i="3" s="1"/>
  <c r="L79" i="3"/>
  <c r="I79" i="3"/>
  <c r="N79" i="3" s="1"/>
  <c r="L78" i="3"/>
  <c r="I78" i="3"/>
  <c r="N78" i="3" s="1"/>
  <c r="L77" i="3"/>
  <c r="I77" i="3"/>
  <c r="N77" i="3" s="1"/>
  <c r="L76" i="3"/>
  <c r="I76" i="3"/>
  <c r="N76" i="3" s="1"/>
  <c r="L75" i="3"/>
  <c r="I75" i="3"/>
  <c r="N75" i="3" s="1"/>
  <c r="L74" i="3"/>
  <c r="I74" i="3"/>
  <c r="N74" i="3" s="1"/>
  <c r="L73" i="3"/>
  <c r="I73" i="3"/>
  <c r="N73" i="3" s="1"/>
  <c r="L72" i="3"/>
  <c r="I72" i="3"/>
  <c r="N72" i="3" s="1"/>
  <c r="L71" i="3"/>
  <c r="I71" i="3"/>
  <c r="N71" i="3" s="1"/>
  <c r="L70" i="3"/>
  <c r="I70" i="3"/>
  <c r="N70" i="3" s="1"/>
  <c r="L69" i="3"/>
  <c r="I69" i="3"/>
  <c r="N69" i="3" s="1"/>
  <c r="L68" i="3"/>
  <c r="I68" i="3"/>
  <c r="N68" i="3" s="1"/>
  <c r="L67" i="3"/>
  <c r="I67" i="3"/>
  <c r="N67" i="3" s="1"/>
  <c r="L66" i="3"/>
  <c r="I66" i="3"/>
  <c r="N66" i="3" s="1"/>
  <c r="L65" i="3"/>
  <c r="I65" i="3"/>
  <c r="N65" i="3" s="1"/>
  <c r="N64" i="3"/>
  <c r="L64" i="3"/>
  <c r="N63" i="3"/>
  <c r="L63" i="3"/>
  <c r="N62" i="3"/>
  <c r="L62" i="3"/>
  <c r="L61" i="3"/>
  <c r="I61" i="3"/>
  <c r="N61" i="3" s="1"/>
  <c r="L60" i="3"/>
  <c r="I60" i="3"/>
  <c r="N60" i="3" s="1"/>
  <c r="N59" i="3"/>
  <c r="L59" i="3"/>
  <c r="L58" i="3"/>
  <c r="I58" i="3"/>
  <c r="N58" i="3" s="1"/>
  <c r="L57" i="3"/>
  <c r="I57" i="3"/>
  <c r="N57" i="3" s="1"/>
  <c r="L56" i="3"/>
  <c r="I56" i="3"/>
  <c r="N56" i="3" s="1"/>
  <c r="N55" i="3"/>
  <c r="L55" i="3"/>
  <c r="L54" i="3"/>
  <c r="I54" i="3"/>
  <c r="N54" i="3" s="1"/>
  <c r="L53" i="3"/>
  <c r="I53" i="3"/>
  <c r="N53" i="3" s="1"/>
  <c r="N52" i="3"/>
  <c r="L52" i="3"/>
  <c r="L51" i="3"/>
  <c r="I51" i="3"/>
  <c r="N51" i="3" s="1"/>
  <c r="L50" i="3"/>
  <c r="I50" i="3"/>
  <c r="N50" i="3" s="1"/>
  <c r="L49" i="3"/>
  <c r="I49" i="3"/>
  <c r="N49" i="3" s="1"/>
  <c r="L48" i="3"/>
  <c r="I48" i="3"/>
  <c r="N48" i="3" s="1"/>
  <c r="L47" i="3"/>
  <c r="I47" i="3"/>
  <c r="N47" i="3" s="1"/>
  <c r="L46" i="3"/>
  <c r="I46" i="3"/>
  <c r="N46" i="3" s="1"/>
  <c r="L45" i="3"/>
  <c r="I45" i="3"/>
  <c r="N45" i="3" s="1"/>
  <c r="L44" i="3"/>
  <c r="I44" i="3"/>
  <c r="N44" i="3" s="1"/>
  <c r="N43" i="3"/>
  <c r="L43" i="3"/>
  <c r="L42" i="3"/>
  <c r="I42" i="3"/>
  <c r="N42" i="3" s="1"/>
  <c r="L41" i="3"/>
  <c r="I41" i="3"/>
  <c r="N41" i="3" s="1"/>
  <c r="L40" i="3"/>
  <c r="I40" i="3"/>
  <c r="N40" i="3" s="1"/>
  <c r="N39" i="3"/>
  <c r="L39" i="3"/>
  <c r="N38" i="3"/>
  <c r="L38" i="3"/>
  <c r="N37" i="3"/>
  <c r="L37" i="3"/>
  <c r="L36" i="3"/>
  <c r="I36" i="3"/>
  <c r="N36" i="3" s="1"/>
  <c r="L35" i="3"/>
  <c r="I35" i="3"/>
  <c r="N35" i="3" s="1"/>
  <c r="L34" i="3"/>
  <c r="I34" i="3"/>
  <c r="N34" i="3" s="1"/>
  <c r="L33" i="3"/>
  <c r="I33" i="3"/>
  <c r="N33" i="3" s="1"/>
  <c r="L32" i="3"/>
  <c r="I32" i="3"/>
  <c r="N32" i="3" s="1"/>
  <c r="L31" i="3"/>
  <c r="I31" i="3"/>
  <c r="N31" i="3" s="1"/>
  <c r="L30" i="3"/>
  <c r="I30" i="3"/>
  <c r="N30" i="3" s="1"/>
  <c r="L29" i="3"/>
  <c r="I29" i="3"/>
  <c r="N29" i="3" s="1"/>
  <c r="L28" i="3"/>
  <c r="I28" i="3"/>
  <c r="N28" i="3" s="1"/>
  <c r="L27" i="3"/>
  <c r="I27" i="3"/>
  <c r="N27" i="3" s="1"/>
  <c r="L26" i="3"/>
  <c r="I26" i="3"/>
  <c r="N26" i="3" s="1"/>
  <c r="L25" i="3"/>
  <c r="I25" i="3"/>
  <c r="N25" i="3" s="1"/>
  <c r="N24" i="3"/>
  <c r="L24" i="3"/>
  <c r="L23" i="3"/>
  <c r="I23" i="3"/>
  <c r="N23" i="3" s="1"/>
  <c r="L22" i="3"/>
  <c r="I22" i="3"/>
  <c r="N22" i="3" s="1"/>
  <c r="L21" i="3"/>
  <c r="I21" i="3"/>
  <c r="N21" i="3" s="1"/>
  <c r="N20" i="3"/>
  <c r="L20" i="3"/>
  <c r="L19" i="3"/>
  <c r="I19" i="3"/>
  <c r="N19" i="3" s="1"/>
  <c r="L18" i="3"/>
  <c r="I18" i="3"/>
  <c r="N18" i="3" s="1"/>
  <c r="N17" i="3"/>
  <c r="L17" i="3"/>
  <c r="L16" i="3"/>
  <c r="I16" i="3"/>
  <c r="N16" i="3" s="1"/>
  <c r="L15" i="3"/>
  <c r="I15" i="3"/>
  <c r="N15" i="3" s="1"/>
  <c r="L14" i="3"/>
  <c r="I14" i="3"/>
  <c r="N14" i="3" s="1"/>
  <c r="L13" i="3"/>
  <c r="I13" i="3"/>
  <c r="N13" i="3" s="1"/>
  <c r="L12" i="3"/>
  <c r="I12" i="3"/>
  <c r="N12" i="3" s="1"/>
  <c r="L11" i="3"/>
  <c r="I11" i="3"/>
  <c r="N11" i="3" s="1"/>
  <c r="L10" i="3"/>
  <c r="I10" i="3"/>
  <c r="N10" i="3" s="1"/>
  <c r="L9" i="3"/>
  <c r="I9" i="3"/>
  <c r="N9" i="3" s="1"/>
  <c r="L8" i="3"/>
  <c r="I8" i="3"/>
  <c r="N8" i="3" s="1"/>
  <c r="L7" i="3"/>
  <c r="I7" i="3"/>
  <c r="N7" i="3" s="1"/>
  <c r="L6" i="3"/>
  <c r="A3" i="3"/>
  <c r="D46" i="2"/>
  <c r="C46" i="2"/>
  <c r="B46" i="2"/>
  <c r="F44" i="2"/>
  <c r="E46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E21" i="2"/>
  <c r="E38" i="2" s="1"/>
  <c r="E40" i="2" s="1"/>
  <c r="E48" i="2" s="1"/>
  <c r="F20" i="2"/>
  <c r="F19" i="2"/>
  <c r="F18" i="2"/>
  <c r="D21" i="2"/>
  <c r="D38" i="2" s="1"/>
  <c r="C21" i="2"/>
  <c r="C38" i="2" s="1"/>
  <c r="B21" i="2"/>
  <c r="B38" i="2" s="1"/>
  <c r="E12" i="2"/>
  <c r="F11" i="2"/>
  <c r="F10" i="2"/>
  <c r="F9" i="2"/>
  <c r="D12" i="2"/>
  <c r="C12" i="2"/>
  <c r="F8" i="2"/>
  <c r="A3" i="2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1" i="1"/>
  <c r="D20" i="1"/>
  <c r="D19" i="1"/>
  <c r="C22" i="1"/>
  <c r="C39" i="1" s="1"/>
  <c r="B22" i="1"/>
  <c r="B39" i="1" s="1"/>
  <c r="D12" i="1"/>
  <c r="D11" i="1"/>
  <c r="D10" i="1"/>
  <c r="C13" i="1"/>
  <c r="C41" i="1" s="1"/>
  <c r="B13" i="1"/>
  <c r="F12" i="2" l="1"/>
  <c r="D9" i="4"/>
  <c r="C13" i="4"/>
  <c r="C15" i="4"/>
  <c r="C17" i="4"/>
  <c r="C19" i="4"/>
  <c r="C24" i="4"/>
  <c r="C26" i="4"/>
  <c r="H39" i="4"/>
  <c r="C56" i="4"/>
  <c r="B41" i="1"/>
  <c r="D40" i="2"/>
  <c r="D48" i="2" s="1"/>
  <c r="H11" i="4"/>
  <c r="C10" i="4"/>
  <c r="D23" i="4"/>
  <c r="C25" i="4"/>
  <c r="C28" i="4"/>
  <c r="C35" i="4" s="1"/>
  <c r="D54" i="4"/>
  <c r="D56" i="4" s="1"/>
  <c r="C7" i="4"/>
  <c r="H44" i="4"/>
  <c r="D25" i="4"/>
  <c r="D29" i="4"/>
  <c r="D33" i="4"/>
  <c r="D38" i="4"/>
  <c r="D46" i="4"/>
  <c r="D47" i="4" s="1"/>
  <c r="D7" i="4"/>
  <c r="D26" i="4"/>
  <c r="D31" i="4"/>
  <c r="C44" i="4"/>
  <c r="D10" i="4"/>
  <c r="D13" i="4"/>
  <c r="D17" i="4"/>
  <c r="D24" i="4"/>
  <c r="D28" i="4"/>
  <c r="D37" i="4"/>
  <c r="D39" i="4" s="1"/>
  <c r="C38" i="4"/>
  <c r="C39" i="4" s="1"/>
  <c r="D43" i="4"/>
  <c r="C11" i="4"/>
  <c r="D8" i="4"/>
  <c r="D11" i="4" s="1"/>
  <c r="D15" i="4"/>
  <c r="D20" i="4" s="1"/>
  <c r="D19" i="4"/>
  <c r="D22" i="4"/>
  <c r="C40" i="2"/>
  <c r="C48" i="2" s="1"/>
  <c r="D9" i="1"/>
  <c r="D13" i="1" s="1"/>
  <c r="B12" i="2"/>
  <c r="B40" i="2" s="1"/>
  <c r="B48" i="2" s="1"/>
  <c r="F17" i="2"/>
  <c r="F21" i="2" s="1"/>
  <c r="F38" i="2" s="1"/>
  <c r="F40" i="2" s="1"/>
  <c r="D18" i="1"/>
  <c r="D22" i="1" s="1"/>
  <c r="D39" i="1" s="1"/>
  <c r="F43" i="2"/>
  <c r="F46" i="2" s="1"/>
  <c r="H20" i="4"/>
  <c r="H35" i="4"/>
  <c r="D41" i="4"/>
  <c r="D44" i="4" s="1"/>
  <c r="C58" i="4" l="1"/>
  <c r="F48" i="2"/>
  <c r="D35" i="4"/>
  <c r="C20" i="4"/>
  <c r="D58" i="4"/>
  <c r="H58" i="4"/>
  <c r="D41" i="1"/>
</calcChain>
</file>

<file path=xl/sharedStrings.xml><?xml version="1.0" encoding="utf-8"?>
<sst xmlns="http://schemas.openxmlformats.org/spreadsheetml/2006/main" count="816" uniqueCount="433">
  <si>
    <t>PUGET SOUND ENERGY</t>
  </si>
  <si>
    <t>PERIODIC ALLOCATED RESULTS OF OPERATIONS</t>
  </si>
  <si>
    <t>FOR THE MONTH ENDED JUNE 30, 2015</t>
  </si>
  <si>
    <t>(Based on allocation factors developed for the 12 ME 12/31/2014)</t>
  </si>
  <si>
    <t>Electric</t>
  </si>
  <si>
    <t>Gas</t>
  </si>
  <si>
    <t>Total Amount</t>
  </si>
  <si>
    <r>
      <t>1 -</t>
    </r>
    <r>
      <rPr>
        <b/>
        <sz val="10"/>
        <rFont val="Arial"/>
        <family val="2"/>
      </rPr>
      <t xml:space="preserve"> OPERATING REVENUES:</t>
    </r>
  </si>
  <si>
    <t>2 - SALES TO CUSTOMERS</t>
  </si>
  <si>
    <t>3 - SALES FOR RESALE-FIRM</t>
  </si>
  <si>
    <t>4 - SALES TO OTHER UTILITIES</t>
  </si>
  <si>
    <t>5 - OTHER OPERATING REVENUES</t>
  </si>
  <si>
    <t>6 - TOTAL OPERATING REVENUES</t>
  </si>
  <si>
    <t xml:space="preserve">7  </t>
  </si>
  <si>
    <r>
      <t xml:space="preserve">8 - </t>
    </r>
    <r>
      <rPr>
        <b/>
        <sz val="10"/>
        <rFont val="Arial"/>
        <family val="2"/>
      </rPr>
      <t>OPERATING REVENUE DEDUCTIONS:</t>
    </r>
  </si>
  <si>
    <t>9</t>
  </si>
  <si>
    <r>
      <t>10 -</t>
    </r>
    <r>
      <rPr>
        <b/>
        <sz val="10"/>
        <rFont val="Arial"/>
        <family val="2"/>
      </rPr>
      <t xml:space="preserve"> POWER COSTS:</t>
    </r>
  </si>
  <si>
    <t>11 -  FUEL</t>
  </si>
  <si>
    <t>12 -  PURCHASED AND INTERCHANGED</t>
  </si>
  <si>
    <t>13 -  WHEELING</t>
  </si>
  <si>
    <t>14 - RESIDENTIAL EXCHANGE</t>
  </si>
  <si>
    <t>15 - TOTAL PRODUCTION EXPENSES</t>
  </si>
  <si>
    <t>16</t>
  </si>
  <si>
    <t>17 - OTHER ENERGY SUPPLY EXPENSES</t>
  </si>
  <si>
    <t>18 - TRANSMISSION EXPENSE</t>
  </si>
  <si>
    <t>19 - DISTRIBUTION EXPENSE</t>
  </si>
  <si>
    <t>20 - CUSTOMER ACCTS EXPENSES</t>
  </si>
  <si>
    <t>21 - CUSTOMER SERVICE EXPENSES</t>
  </si>
  <si>
    <t>22 - CONSERVATION AMORTIZATION</t>
  </si>
  <si>
    <t>23 - ADMIN &amp; GENERAL EXPENSE</t>
  </si>
  <si>
    <t>24 - DEPRECIATION</t>
  </si>
  <si>
    <t>25 - AMORTIZATION</t>
  </si>
  <si>
    <t>26 - AMORTIZ OF PROPERTY LOSS</t>
  </si>
  <si>
    <t>27 - OTHER OPERATING EXPENSES</t>
  </si>
  <si>
    <t>28 - ASC 815</t>
  </si>
  <si>
    <t>29 - TAXES OTHER THAN INCOME TAXES</t>
  </si>
  <si>
    <t>30 - INCOME TAXES</t>
  </si>
  <si>
    <t>31 - DEFERRED INCOME TAXES</t>
  </si>
  <si>
    <t>32 - TOTAL OPERATING REV. DEDUCT.</t>
  </si>
  <si>
    <t>NET OPERATING INCOME</t>
  </si>
  <si>
    <t>ACTUAL RESULTS OF OPERATIONS</t>
  </si>
  <si>
    <t>Common</t>
  </si>
  <si>
    <t>Energy N/A</t>
  </si>
  <si>
    <t>OPERATING INCOME</t>
  </si>
  <si>
    <t>NON-OPERATING INCOME</t>
  </si>
  <si>
    <t>99 - OTHER INCOME</t>
  </si>
  <si>
    <t>999 - INTEREST</t>
  </si>
  <si>
    <t>9999 - EXTRAORDINARY ITEMS</t>
  </si>
  <si>
    <t>TOTAL NON-OPERATING INCOME</t>
  </si>
  <si>
    <t>NET INCOME</t>
  </si>
  <si>
    <t>since June, UI planner incorrectly maps these orders</t>
  </si>
  <si>
    <t>INCOME STATEMENT DETAIL</t>
  </si>
  <si>
    <t xml:space="preserve">       45610121   Elec Trans Rev-Ancillary Svcs Sch. 1 449</t>
  </si>
  <si>
    <t>you can find them if you click on the above cell with the  link</t>
  </si>
  <si>
    <t>Account Description</t>
  </si>
  <si>
    <t xml:space="preserve">Gas </t>
  </si>
  <si>
    <t>Electric Common</t>
  </si>
  <si>
    <t>Gas Common</t>
  </si>
  <si>
    <t>Electric Allloc</t>
  </si>
  <si>
    <t>Gas Alloc</t>
  </si>
  <si>
    <t>Total</t>
  </si>
  <si>
    <t xml:space="preserve">I brought them to the correct lines, added to line 2 </t>
  </si>
  <si>
    <t>1 - OPERATING REVENUES</t>
  </si>
  <si>
    <t>and subtracted from line 5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</si>
  <si>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</si>
  <si>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</si>
  <si>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</si>
  <si>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45610122   Elec Trans Rev-Ancillary Svcs Sch. 2 449</t>
  </si>
  <si>
    <t xml:space="preserve">          (2) 444 - Public Street &amp; Highway Lighting</t>
  </si>
  <si>
    <t xml:space="preserve">       45610123   Elec Trans Rev-Ancillary Svcs Sch. 3 449</t>
  </si>
  <si>
    <t xml:space="preserve">          (2) 456 - Other Electric Revenues - Conservation</t>
  </si>
  <si>
    <t xml:space="preserve">          (2) 456 - Other Electric Revenues</t>
  </si>
  <si>
    <t xml:space="preserve">       45610124   Elec Trans Rev-Ancillary Svcs Sch. 5 449</t>
  </si>
  <si>
    <t xml:space="preserve">          (2) 456 - Other Electric Revenues - Unbilled</t>
  </si>
  <si>
    <t xml:space="preserve">       45610125   Elec Trans Rev-Ancillary Svcs Sch. 6 449</t>
  </si>
  <si>
    <t xml:space="preserve">       45610127   Elec Trans Rev - WA ST Tax - OASIS 449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</si>
  <si>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</si>
  <si>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</si>
  <si>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</si>
  <si>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</si>
  <si>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</si>
  <si>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</si>
  <si>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</si>
  <si>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</si>
  <si>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</si>
  <si>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</si>
  <si>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</si>
  <si>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</si>
  <si>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</si>
  <si>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</si>
  <si>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</si>
  <si>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</si>
  <si>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</si>
  <si>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</si>
  <si>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</si>
  <si>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</si>
  <si>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</si>
  <si>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</si>
  <si>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</si>
  <si>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</si>
  <si>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</si>
  <si>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</si>
  <si>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</si>
  <si>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</si>
  <si>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</si>
  <si>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</si>
  <si>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</si>
  <si>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</si>
  <si>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</si>
  <si>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</si>
  <si>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</si>
  <si>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</si>
  <si>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</si>
  <si>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</si>
  <si>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</si>
  <si>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</si>
  <si>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</si>
  <si>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</si>
  <si>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</si>
  <si>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</si>
  <si>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</si>
  <si>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</si>
  <si>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</si>
  <si>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</si>
  <si>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</si>
  <si>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</si>
  <si>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</si>
  <si>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</si>
  <si>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</si>
  <si>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</si>
  <si>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</si>
  <si>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</si>
  <si>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</si>
  <si>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</si>
  <si>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</si>
  <si>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</si>
  <si>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</si>
  <si>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</si>
  <si>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</si>
  <si>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</si>
  <si>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</si>
  <si>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</si>
  <si>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</si>
  <si>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</si>
  <si>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</si>
  <si>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</si>
  <si>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</si>
  <si>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</si>
  <si>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</si>
  <si>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</si>
  <si>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</si>
  <si>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</si>
  <si>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</si>
  <si>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</si>
  <si>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</si>
  <si>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</si>
  <si>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</si>
  <si>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</si>
  <si>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</si>
  <si>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</si>
  <si>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</si>
  <si>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</si>
  <si>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</si>
  <si>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</si>
  <si>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</si>
  <si>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</si>
  <si>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</si>
  <si>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</si>
  <si>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</si>
  <si>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</si>
  <si>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</si>
  <si>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</si>
  <si>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</si>
  <si>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</si>
  <si>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</si>
  <si>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</si>
  <si>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</si>
  <si>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</si>
  <si>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</si>
  <si>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</si>
  <si>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 Sta Equip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</si>
  <si>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</si>
  <si>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</si>
  <si>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</si>
  <si>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</si>
  <si>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</si>
  <si>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</si>
  <si>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</si>
  <si>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</si>
  <si>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</si>
  <si>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</si>
  <si>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(17) 8441 - Gas LNG Oper Sup &amp; Eng</t>
  </si>
  <si>
    <t>(17) 8441 - Gas LNG Oper Sup &amp; Eng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</si>
  <si>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</si>
  <si>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</si>
  <si>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</si>
  <si>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</si>
  <si>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</si>
  <si>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Montr &amp; Oper Trans System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</si>
  <si>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</si>
  <si>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</si>
  <si>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</si>
  <si>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</si>
  <si>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</si>
  <si>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</si>
  <si>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</si>
  <si>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</si>
  <si>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</si>
  <si>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</si>
  <si>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</si>
  <si>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</si>
  <si>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</si>
  <si>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</si>
  <si>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</si>
  <si>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</si>
  <si>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</si>
  <si>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</si>
  <si>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</si>
  <si>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</si>
  <si>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 &amp; Improvements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</si>
  <si>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</si>
  <si>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</si>
  <si>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 Maint of measur &amp; regul station equip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</si>
  <si>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</si>
  <si>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</si>
  <si>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</si>
  <si>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</si>
  <si>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</si>
  <si>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</si>
  <si>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</si>
  <si>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</si>
  <si>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</si>
  <si>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</si>
  <si>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</si>
  <si>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</si>
  <si>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</si>
  <si>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</si>
  <si>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</si>
  <si>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</si>
  <si>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</si>
  <si>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</si>
  <si>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</si>
  <si>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</si>
  <si>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</si>
  <si>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</si>
  <si>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</si>
  <si>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</si>
  <si>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</si>
  <si>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</si>
  <si>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</si>
  <si>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</si>
  <si>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</si>
  <si>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</si>
  <si>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</si>
  <si>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</si>
  <si>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886 - Maint of Facilities and Structures</t>
  </si>
  <si>
    <t>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</si>
  <si>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</si>
  <si>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</si>
  <si>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</si>
  <si>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</si>
  <si>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</si>
  <si>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</si>
  <si>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</si>
  <si>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</si>
  <si>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</si>
  <si>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</si>
  <si>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</si>
  <si>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</si>
  <si>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</si>
  <si>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</si>
  <si>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</si>
  <si>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</si>
  <si>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</si>
  <si>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</si>
  <si>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</si>
  <si>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</si>
  <si>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</si>
  <si>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</si>
  <si>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</si>
  <si>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</si>
  <si>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</si>
  <si>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</si>
  <si>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</si>
  <si>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</si>
  <si>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</si>
  <si>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</si>
  <si>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</si>
  <si>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</si>
  <si>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</si>
  <si>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</si>
  <si>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</si>
  <si>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</si>
  <si>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</si>
  <si>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</si>
  <si>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</si>
  <si>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</si>
  <si>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</si>
  <si>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</si>
  <si>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</si>
  <si>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</si>
  <si>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</si>
  <si>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</si>
  <si>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</si>
  <si>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</si>
  <si>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</si>
  <si>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</si>
  <si>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</si>
  <si>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</si>
  <si>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</si>
  <si>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</si>
  <si>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</si>
  <si>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</si>
  <si>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</si>
  <si>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</si>
  <si>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</si>
  <si>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</si>
  <si>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</si>
  <si>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</si>
  <si>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</si>
  <si>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</si>
  <si>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</si>
  <si>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</si>
  <si>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</si>
  <si>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</si>
  <si>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</si>
  <si>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</si>
  <si>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</si>
  <si>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</si>
  <si>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</si>
  <si>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</si>
  <si>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Montana Corp license Tax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</si>
  <si>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</si>
  <si>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</si>
  <si>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</si>
  <si>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</si>
  <si>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</si>
  <si>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</si>
  <si>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</si>
  <si>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</si>
  <si>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</si>
  <si>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</si>
  <si>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</si>
  <si>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</si>
  <si>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</si>
  <si>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</si>
  <si>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</si>
  <si>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</si>
  <si>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</si>
  <si>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</si>
  <si>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</si>
  <si>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</si>
  <si>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</si>
  <si>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</si>
  <si>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</si>
  <si>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</si>
  <si>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</si>
  <si>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</si>
  <si>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</si>
  <si>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</si>
  <si>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</si>
  <si>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</si>
  <si>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</si>
  <si>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</si>
  <si>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</si>
  <si>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</si>
  <si>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</si>
  <si>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</si>
  <si>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</si>
  <si>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</si>
  <si>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</si>
  <si>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</si>
  <si>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</si>
  <si>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</si>
  <si>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</si>
  <si>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</si>
  <si>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</si>
  <si>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</si>
  <si>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</si>
  <si>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</si>
  <si>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ALLOCATION OF COMMON CHARGES</t>
  </si>
  <si>
    <t>FERC Account and Description</t>
  </si>
  <si>
    <t>Allocated Electric</t>
  </si>
  <si>
    <t>Allocated Gas</t>
  </si>
  <si>
    <t>Allocation Method   [1]</t>
  </si>
  <si>
    <t>Share (Allocated Electric / Common)</t>
  </si>
  <si>
    <t>Share (Allocated Gas / Common)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</si>
  <si>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</si>
  <si>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</si>
  <si>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</si>
  <si>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</si>
  <si>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</si>
  <si>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</si>
  <si>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</si>
  <si>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</si>
  <si>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</si>
  <si>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</si>
  <si>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</si>
  <si>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</si>
  <si>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</si>
  <si>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</si>
  <si>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</si>
  <si>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</si>
  <si>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</si>
  <si>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</si>
  <si>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</si>
  <si>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</si>
  <si>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</si>
  <si>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</si>
  <si>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</si>
  <si>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</si>
  <si>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</si>
  <si>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</si>
  <si>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</si>
  <si>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</si>
  <si>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FAS143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</si>
  <si>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</si>
  <si>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</si>
  <si>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</si>
  <si>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</si>
  <si>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>(29) 4081 - Taxes Other-Util Income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</si>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</sst>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3" formatCode="_(* #,##0.00_);_(* \(#,##0.00\);_(* &quot;-&quot;??_);_(@_)"/>
    <numFmt numFmtId="164" formatCode="__@"/>
    <numFmt numFmtId="165" formatCode="_(&quot;$&quot;* #,##0_);_(&quot;$&quot;* \(#,##0\);_(&quot;$&quot;* &quot;-&quot;??_);_(@_)"/>
    <numFmt numFmtId="166" formatCode="_(* #,##0_);_(* \(#,##0\);_(* &quot;-&quot;??_);_(@_)"/>
    <numFmt numFmtId="167" formatCode="#,##0_);[Red]\(#,##0\);&quot; &quot;"/>
    <numFmt numFmtId="168" formatCode="________@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theme="1"/>
      <name val="Calibri"/>
      <family val="2"/>
      <scheme val="minor"/>
    </font>
    <font>
      <i/>
      <sz val="9"/>
      <name val="Arial"/>
      <family val="2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name val="Arial"/>
      <family val="2"/>
    </font>
    <font>
      <sz val="6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7">
    <xf numFmtId="0" fontId="0" fillId="0" borderId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</cellStyleXfs>
  <cellXfs count="166">
    <xf numFmtId="0" fontId="0" fillId="0" borderId="0" xfId="0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Fill="1"/>
    <xf numFmtId="0" fontId="3" fillId="0" borderId="0" xfId="0" applyFont="1" applyAlignment="1">
      <alignment vertical="center"/>
    </xf>
    <xf numFmtId="0" fontId="0" fillId="0" borderId="2" xfId="0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4" fontId="4" fillId="0" borderId="6" xfId="0" quotePrefix="1" applyNumberFormat="1" applyFont="1" applyFill="1" applyBorder="1" applyAlignment="1">
      <alignment horizontal="left"/>
    </xf>
    <xf numFmtId="37" fontId="4" fillId="0" borderId="0" xfId="0" applyNumberFormat="1" applyFont="1" applyFill="1" applyBorder="1"/>
    <xf numFmtId="37" fontId="4" fillId="0" borderId="7" xfId="0" applyNumberFormat="1" applyFont="1" applyFill="1" applyBorder="1"/>
    <xf numFmtId="164" fontId="4" fillId="0" borderId="6" xfId="0" applyNumberFormat="1" applyFont="1" applyFill="1" applyBorder="1"/>
    <xf numFmtId="165" fontId="4" fillId="0" borderId="0" xfId="0" applyNumberFormat="1" applyFont="1" applyFill="1"/>
    <xf numFmtId="165" fontId="4" fillId="0" borderId="7" xfId="0" applyNumberFormat="1" applyFont="1" applyFill="1" applyBorder="1"/>
    <xf numFmtId="166" fontId="4" fillId="0" borderId="0" xfId="0" applyNumberFormat="1" applyFont="1" applyFill="1"/>
    <xf numFmtId="166" fontId="4" fillId="0" borderId="8" xfId="0" applyNumberFormat="1" applyFont="1" applyFill="1" applyBorder="1"/>
    <xf numFmtId="166" fontId="4" fillId="0" borderId="9" xfId="0" applyNumberFormat="1" applyFont="1" applyFill="1" applyBorder="1"/>
    <xf numFmtId="37" fontId="4" fillId="0" borderId="10" xfId="0" applyNumberFormat="1" applyFont="1" applyFill="1" applyBorder="1"/>
    <xf numFmtId="165" fontId="4" fillId="0" borderId="0" xfId="0" applyNumberFormat="1" applyFont="1" applyFill="1" applyBorder="1"/>
    <xf numFmtId="166" fontId="4" fillId="0" borderId="7" xfId="0" applyNumberFormat="1" applyFont="1" applyFill="1" applyBorder="1"/>
    <xf numFmtId="166" fontId="4" fillId="0" borderId="10" xfId="0" applyNumberFormat="1" applyFont="1" applyFill="1" applyBorder="1"/>
    <xf numFmtId="164" fontId="4" fillId="0" borderId="6" xfId="0" quotePrefix="1" applyNumberFormat="1" applyFont="1" applyBorder="1" applyAlignment="1">
      <alignment horizontal="left"/>
    </xf>
    <xf numFmtId="37" fontId="4" fillId="0" borderId="0" xfId="0" applyNumberFormat="1" applyFont="1" applyBorder="1"/>
    <xf numFmtId="37" fontId="4" fillId="0" borderId="7" xfId="0" applyNumberFormat="1" applyFont="1" applyBorder="1"/>
    <xf numFmtId="166" fontId="4" fillId="0" borderId="0" xfId="0" applyNumberFormat="1" applyFont="1"/>
    <xf numFmtId="164" fontId="4" fillId="0" borderId="6" xfId="0" applyNumberFormat="1" applyFont="1" applyBorder="1"/>
    <xf numFmtId="166" fontId="4" fillId="0" borderId="7" xfId="0" applyNumberFormat="1" applyFont="1" applyBorder="1"/>
    <xf numFmtId="166" fontId="4" fillId="0" borderId="8" xfId="0" applyNumberFormat="1" applyFont="1" applyBorder="1"/>
    <xf numFmtId="166" fontId="4" fillId="0" borderId="9" xfId="0" applyNumberFormat="1" applyFont="1" applyBorder="1"/>
    <xf numFmtId="166" fontId="4" fillId="0" borderId="10" xfId="0" applyNumberFormat="1" applyFont="1" applyBorder="1"/>
    <xf numFmtId="164" fontId="5" fillId="0" borderId="6" xfId="0" applyNumberFormat="1" applyFont="1" applyBorder="1"/>
    <xf numFmtId="165" fontId="6" fillId="0" borderId="0" xfId="0" applyNumberFormat="1" applyFont="1" applyBorder="1"/>
    <xf numFmtId="165" fontId="6" fillId="0" borderId="7" xfId="0" applyNumberFormat="1" applyFont="1" applyBorder="1"/>
    <xf numFmtId="164" fontId="2" fillId="0" borderId="11" xfId="0" quotePrefix="1" applyNumberFormat="1" applyFont="1" applyFill="1" applyBorder="1" applyAlignment="1">
      <alignment horizontal="left" vertical="center"/>
    </xf>
    <xf numFmtId="42" fontId="4" fillId="0" borderId="9" xfId="0" applyNumberFormat="1" applyFont="1" applyFill="1" applyBorder="1"/>
    <xf numFmtId="43" fontId="4" fillId="0" borderId="0" xfId="0" applyNumberFormat="1" applyFont="1"/>
    <xf numFmtId="7" fontId="0" fillId="0" borderId="0" xfId="0" applyNumberFormat="1"/>
    <xf numFmtId="0" fontId="0" fillId="0" borderId="0" xfId="0" applyFill="1" applyAlignment="1">
      <alignment horizontal="centerContinuous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64" fontId="5" fillId="0" borderId="12" xfId="0" applyNumberFormat="1" applyFont="1" applyBorder="1"/>
    <xf numFmtId="37" fontId="4" fillId="0" borderId="13" xfId="0" applyNumberFormat="1" applyFont="1" applyFill="1" applyBorder="1"/>
    <xf numFmtId="37" fontId="4" fillId="0" borderId="14" xfId="0" applyNumberFormat="1" applyFont="1" applyFill="1" applyBorder="1"/>
    <xf numFmtId="166" fontId="0" fillId="0" borderId="0" xfId="0" applyNumberFormat="1" applyFill="1"/>
    <xf numFmtId="166" fontId="4" fillId="0" borderId="0" xfId="0" applyNumberFormat="1" applyFont="1" applyFill="1" applyBorder="1"/>
    <xf numFmtId="166" fontId="4" fillId="0" borderId="15" xfId="0" applyNumberFormat="1" applyFont="1" applyFill="1" applyBorder="1"/>
    <xf numFmtId="37" fontId="4" fillId="0" borderId="9" xfId="0" applyNumberFormat="1" applyFont="1" applyFill="1" applyBorder="1"/>
    <xf numFmtId="43" fontId="0" fillId="0" borderId="0" xfId="0" applyNumberFormat="1" applyFill="1"/>
    <xf numFmtId="164" fontId="4" fillId="0" borderId="15" xfId="0" applyNumberFormat="1" applyFont="1" applyBorder="1"/>
    <xf numFmtId="164" fontId="2" fillId="0" borderId="6" xfId="0" applyNumberFormat="1" applyFont="1" applyBorder="1" applyAlignment="1">
      <alignment vertical="top"/>
    </xf>
    <xf numFmtId="165" fontId="6" fillId="0" borderId="0" xfId="0" applyNumberFormat="1" applyFont="1" applyFill="1" applyBorder="1"/>
    <xf numFmtId="165" fontId="6" fillId="0" borderId="7" xfId="0" applyNumberFormat="1" applyFont="1" applyFill="1" applyBorder="1"/>
    <xf numFmtId="164" fontId="0" fillId="0" borderId="11" xfId="0" applyNumberFormat="1" applyBorder="1"/>
    <xf numFmtId="37" fontId="0" fillId="0" borderId="9" xfId="0" applyNumberFormat="1" applyFill="1" applyBorder="1"/>
    <xf numFmtId="37" fontId="0" fillId="0" borderId="10" xfId="0" applyNumberFormat="1" applyFill="1" applyBorder="1"/>
    <xf numFmtId="0" fontId="2" fillId="0" borderId="0" xfId="0" applyFont="1" applyFill="1" applyAlignment="1">
      <alignment horizontal="centerContinuous"/>
    </xf>
    <xf numFmtId="0" fontId="7" fillId="0" borderId="0" xfId="0" applyFont="1" applyFill="1"/>
    <xf numFmtId="0" fontId="8" fillId="15" borderId="0" xfId="0" applyFont="1" applyFill="1"/>
    <xf numFmtId="43" fontId="9" fillId="0" borderId="9" xfId="0" applyNumberFormat="1" applyFont="1" applyFill="1" applyBorder="1" applyAlignment="1">
      <alignment horizontal="center"/>
    </xf>
    <xf numFmtId="166" fontId="9" fillId="0" borderId="9" xfId="0" applyNumberFormat="1" applyFont="1" applyFill="1" applyBorder="1" applyAlignment="1">
      <alignment horizontal="center"/>
    </xf>
    <xf numFmtId="166" fontId="8" fillId="0" borderId="0" xfId="0" applyNumberFormat="1" applyFont="1" applyAlignment="1">
      <alignment horizontal="center" wrapText="1"/>
    </xf>
    <xf numFmtId="166" fontId="8" fillId="0" borderId="0" xfId="0" applyNumberFormat="1" applyFont="1" applyFill="1" applyAlignment="1">
      <alignment wrapText="1"/>
    </xf>
    <xf numFmtId="167" fontId="9" fillId="0" borderId="0" xfId="0" applyNumberFormat="1" applyFont="1" applyAlignment="1">
      <alignment horizontal="left"/>
    </xf>
    <xf numFmtId="166" fontId="7" fillId="0" borderId="0" xfId="0" applyNumberFormat="1" applyFont="1" applyAlignment="1">
      <alignment horizontal="right"/>
    </xf>
    <xf numFmtId="167" fontId="10" fillId="0" borderId="0" xfId="0" applyNumberFormat="1" applyFont="1" applyAlignment="1">
      <alignment horizontal="left"/>
    </xf>
    <xf numFmtId="167" fontId="11" fillId="0" borderId="0" xfId="0" applyNumberFormat="1" applyFont="1" applyAlignment="1">
      <alignment horizontal="left"/>
    </xf>
    <xf numFmtId="167" fontId="12" fillId="0" borderId="0" xfId="0" applyNumberFormat="1" applyFont="1" applyAlignment="1">
      <alignment horizontal="left"/>
    </xf>
    <xf numFmtId="167" fontId="8" fillId="0" borderId="0" xfId="0" applyNumberFormat="1" applyFont="1" applyAlignment="1">
      <alignment horizontal="left"/>
    </xf>
    <xf numFmtId="166" fontId="8" fillId="0" borderId="0" xfId="0" applyNumberFormat="1" applyFont="1" applyAlignment="1">
      <alignment horizontal="right"/>
    </xf>
    <xf numFmtId="167" fontId="13" fillId="0" borderId="0" xfId="0" applyNumberFormat="1" applyFont="1" applyAlignment="1">
      <alignment horizontal="right"/>
    </xf>
    <xf numFmtId="167" fontId="13" fillId="0" borderId="0" xfId="0" applyNumberFormat="1" applyFont="1" applyAlignment="1">
      <alignment horizontal="left"/>
    </xf>
    <xf numFmtId="166" fontId="7" fillId="0" borderId="0" xfId="0" applyNumberFormat="1" applyFont="1" applyFill="1"/>
    <xf numFmtId="0" fontId="0" fillId="15" borderId="0" xfId="0" applyFill="1"/>
    <xf numFmtId="167" fontId="8" fillId="0" borderId="9" xfId="0" applyNumberFormat="1" applyFont="1" applyBorder="1" applyAlignment="1">
      <alignment horizontal="left"/>
    </xf>
    <xf numFmtId="166" fontId="8" fillId="0" borderId="13" xfId="0" applyNumberFormat="1" applyFont="1" applyFill="1" applyBorder="1" applyAlignment="1">
      <alignment horizontal="right"/>
    </xf>
    <xf numFmtId="167" fontId="14" fillId="0" borderId="13" xfId="0" applyNumberFormat="1" applyFont="1" applyFill="1" applyBorder="1" applyAlignment="1">
      <alignment horizontal="right"/>
    </xf>
    <xf numFmtId="166" fontId="9" fillId="0" borderId="16" xfId="0" applyNumberFormat="1" applyFont="1" applyFill="1" applyBorder="1" applyAlignment="1">
      <alignment horizontal="left"/>
    </xf>
    <xf numFmtId="166" fontId="9" fillId="0" borderId="16" xfId="0" applyNumberFormat="1" applyFont="1" applyFill="1" applyBorder="1" applyAlignment="1">
      <alignment horizontal="right"/>
    </xf>
    <xf numFmtId="167" fontId="15" fillId="0" borderId="13" xfId="0" applyNumberFormat="1" applyFont="1" applyFill="1" applyBorder="1" applyAlignment="1">
      <alignment horizontal="right"/>
    </xf>
    <xf numFmtId="166" fontId="8" fillId="0" borderId="0" xfId="0" applyNumberFormat="1" applyFont="1"/>
    <xf numFmtId="166" fontId="9" fillId="0" borderId="0" xfId="0" applyNumberFormat="1" applyFont="1" applyAlignment="1">
      <alignment horizontal="left"/>
    </xf>
    <xf numFmtId="166" fontId="11" fillId="0" borderId="0" xfId="0" applyNumberFormat="1" applyFont="1" applyAlignment="1">
      <alignment horizontal="left"/>
    </xf>
    <xf numFmtId="166" fontId="8" fillId="0" borderId="0" xfId="0" applyNumberFormat="1" applyFont="1" applyAlignment="1">
      <alignment horizontal="left"/>
    </xf>
    <xf numFmtId="166" fontId="8" fillId="0" borderId="9" xfId="0" applyNumberFormat="1" applyFont="1" applyBorder="1" applyAlignment="1">
      <alignment horizontal="left"/>
    </xf>
    <xf numFmtId="166" fontId="8" fillId="0" borderId="9" xfId="0" applyNumberFormat="1" applyFont="1" applyBorder="1" applyAlignment="1">
      <alignment horizontal="right"/>
    </xf>
    <xf numFmtId="166" fontId="9" fillId="0" borderId="13" xfId="0" applyNumberFormat="1" applyFont="1" applyFill="1" applyBorder="1" applyAlignment="1">
      <alignment horizontal="right"/>
    </xf>
    <xf numFmtId="167" fontId="13" fillId="0" borderId="9" xfId="0" applyNumberFormat="1" applyFont="1" applyBorder="1" applyAlignment="1">
      <alignment horizontal="right"/>
    </xf>
    <xf numFmtId="0" fontId="1" fillId="0" borderId="0" xfId="0" applyFont="1"/>
    <xf numFmtId="166" fontId="9" fillId="0" borderId="16" xfId="0" applyNumberFormat="1" applyFont="1" applyBorder="1" applyAlignment="1">
      <alignment horizontal="left"/>
    </xf>
    <xf numFmtId="166" fontId="9" fillId="0" borderId="17" xfId="0" applyNumberFormat="1" applyFont="1" applyFill="1" applyBorder="1" applyAlignment="1">
      <alignment horizontal="right"/>
    </xf>
    <xf numFmtId="167" fontId="15" fillId="0" borderId="17" xfId="0" applyNumberFormat="1" applyFont="1" applyFill="1" applyBorder="1" applyAlignment="1">
      <alignment horizontal="right"/>
    </xf>
    <xf numFmtId="166" fontId="8" fillId="0" borderId="0" xfId="0" applyNumberFormat="1" applyFont="1" applyBorder="1" applyAlignment="1">
      <alignment horizontal="left"/>
    </xf>
    <xf numFmtId="166" fontId="8" fillId="0" borderId="4" xfId="0" applyNumberFormat="1" applyFont="1" applyBorder="1" applyAlignment="1">
      <alignment horizontal="left"/>
    </xf>
    <xf numFmtId="166" fontId="8" fillId="0" borderId="4" xfId="0" applyNumberFormat="1" applyFont="1" applyBorder="1" applyAlignment="1">
      <alignment horizontal="right"/>
    </xf>
    <xf numFmtId="166" fontId="8" fillId="0" borderId="16" xfId="0" applyNumberFormat="1" applyFont="1" applyBorder="1" applyAlignment="1">
      <alignment horizontal="left"/>
    </xf>
    <xf numFmtId="166" fontId="8" fillId="0" borderId="16" xfId="0" applyNumberFormat="1" applyFont="1" applyBorder="1" applyAlignment="1">
      <alignment horizontal="right"/>
    </xf>
    <xf numFmtId="166" fontId="8" fillId="0" borderId="0" xfId="0" applyNumberFormat="1" applyFont="1" applyBorder="1" applyAlignment="1">
      <alignment horizontal="right"/>
    </xf>
    <xf numFmtId="167" fontId="13" fillId="0" borderId="18" xfId="0" applyNumberFormat="1" applyFont="1" applyBorder="1" applyAlignment="1">
      <alignment horizontal="right"/>
    </xf>
    <xf numFmtId="166" fontId="8" fillId="0" borderId="16" xfId="0" applyNumberFormat="1" applyFont="1" applyFill="1" applyBorder="1" applyAlignment="1">
      <alignment horizontal="right"/>
    </xf>
    <xf numFmtId="166" fontId="9" fillId="0" borderId="0" xfId="0" applyNumberFormat="1" applyFont="1" applyFill="1" applyBorder="1" applyAlignment="1">
      <alignment horizontal="right"/>
    </xf>
    <xf numFmtId="167" fontId="13" fillId="0" borderId="13" xfId="0" applyNumberFormat="1" applyFont="1" applyBorder="1" applyAlignment="1">
      <alignment horizontal="right"/>
    </xf>
    <xf numFmtId="166" fontId="9" fillId="0" borderId="16" xfId="0" applyNumberFormat="1" applyFont="1" applyBorder="1" applyAlignment="1">
      <alignment horizontal="right"/>
    </xf>
    <xf numFmtId="0" fontId="7" fillId="0" borderId="0" xfId="0" applyFont="1"/>
    <xf numFmtId="0" fontId="2" fillId="0" borderId="0" xfId="0" applyFont="1" applyFill="1" applyAlignment="1">
      <alignment horizontal="centerContinuous" vertical="center"/>
    </xf>
    <xf numFmtId="0" fontId="4" fillId="0" borderId="0" xfId="0" applyFont="1" applyFill="1"/>
    <xf numFmtId="0" fontId="4" fillId="0" borderId="0" xfId="0" applyFont="1" applyFill="1" applyBorder="1"/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166" fontId="4" fillId="0" borderId="2" xfId="0" applyNumberFormat="1" applyFont="1" applyFill="1" applyBorder="1" applyAlignment="1">
      <alignment horizontal="center" vertical="center" wrapText="1"/>
    </xf>
    <xf numFmtId="166" fontId="4" fillId="0" borderId="2" xfId="0" quotePrefix="1" applyNumberFormat="1" applyFont="1" applyFill="1" applyBorder="1" applyAlignment="1">
      <alignment horizontal="center" vertical="center" wrapText="1"/>
    </xf>
    <xf numFmtId="10" fontId="4" fillId="0" borderId="2" xfId="0" quotePrefix="1" applyNumberFormat="1" applyFont="1" applyFill="1" applyBorder="1" applyAlignment="1">
      <alignment horizontal="center" vertical="center" wrapText="1"/>
    </xf>
    <xf numFmtId="0" fontId="4" fillId="0" borderId="15" xfId="0" applyFont="1" applyFill="1" applyBorder="1"/>
    <xf numFmtId="0" fontId="4" fillId="0" borderId="7" xfId="0" applyFont="1" applyFill="1" applyBorder="1"/>
    <xf numFmtId="166" fontId="4" fillId="0" borderId="12" xfId="0" applyNumberFormat="1" applyFont="1" applyFill="1" applyBorder="1"/>
    <xf numFmtId="166" fontId="4" fillId="0" borderId="12" xfId="0" applyNumberFormat="1" applyFont="1" applyFill="1" applyBorder="1" applyAlignment="1">
      <alignment horizontal="center"/>
    </xf>
    <xf numFmtId="10" fontId="4" fillId="0" borderId="12" xfId="0" applyNumberFormat="1" applyFont="1" applyFill="1" applyBorder="1"/>
    <xf numFmtId="168" fontId="4" fillId="0" borderId="0" xfId="0" applyNumberFormat="1" applyFont="1" applyFill="1"/>
    <xf numFmtId="165" fontId="4" fillId="0" borderId="6" xfId="0" applyNumberFormat="1" applyFont="1" applyFill="1" applyBorder="1"/>
    <xf numFmtId="0" fontId="4" fillId="0" borderId="6" xfId="0" applyNumberFormat="1" applyFont="1" applyFill="1" applyBorder="1" applyAlignment="1">
      <alignment horizontal="center"/>
    </xf>
    <xf numFmtId="10" fontId="4" fillId="0" borderId="6" xfId="0" applyNumberFormat="1" applyFont="1" applyFill="1" applyBorder="1" applyAlignment="1">
      <alignment horizontal="right" wrapText="1"/>
    </xf>
    <xf numFmtId="37" fontId="4" fillId="0" borderId="6" xfId="0" applyNumberFormat="1" applyFont="1" applyFill="1" applyBorder="1"/>
    <xf numFmtId="37" fontId="4" fillId="0" borderId="11" xfId="0" applyNumberFormat="1" applyFont="1" applyFill="1" applyBorder="1"/>
    <xf numFmtId="0" fontId="4" fillId="0" borderId="11" xfId="0" applyNumberFormat="1" applyFont="1" applyFill="1" applyBorder="1" applyAlignment="1">
      <alignment horizontal="center"/>
    </xf>
    <xf numFmtId="10" fontId="4" fillId="0" borderId="11" xfId="0" applyNumberFormat="1" applyFont="1" applyFill="1" applyBorder="1" applyAlignment="1">
      <alignment horizontal="right" wrapText="1"/>
    </xf>
    <xf numFmtId="165" fontId="4" fillId="0" borderId="11" xfId="0" applyNumberFormat="1" applyFont="1" applyFill="1" applyBorder="1"/>
    <xf numFmtId="10" fontId="4" fillId="0" borderId="6" xfId="0" applyNumberFormat="1" applyFont="1" applyFill="1" applyBorder="1"/>
    <xf numFmtId="166" fontId="4" fillId="0" borderId="6" xfId="0" applyNumberFormat="1" applyFont="1" applyFill="1" applyBorder="1"/>
    <xf numFmtId="166" fontId="4" fillId="0" borderId="11" xfId="0" applyNumberFormat="1" applyFont="1" applyFill="1" applyBorder="1"/>
    <xf numFmtId="168" fontId="4" fillId="0" borderId="0" xfId="0" applyNumberFormat="1" applyFont="1"/>
    <xf numFmtId="165" fontId="4" fillId="0" borderId="14" xfId="0" applyNumberFormat="1" applyFont="1" applyFill="1" applyBorder="1"/>
    <xf numFmtId="165" fontId="4" fillId="0" borderId="10" xfId="0" applyNumberFormat="1" applyFont="1" applyFill="1" applyBorder="1"/>
    <xf numFmtId="0" fontId="4" fillId="0" borderId="15" xfId="0" quotePrefix="1" applyFont="1" applyFill="1" applyBorder="1" applyAlignment="1">
      <alignment horizontal="left"/>
    </xf>
    <xf numFmtId="0" fontId="4" fillId="0" borderId="6" xfId="0" applyFont="1" applyFill="1" applyBorder="1"/>
    <xf numFmtId="43" fontId="4" fillId="0" borderId="6" xfId="0" applyNumberFormat="1" applyFont="1" applyFill="1" applyBorder="1"/>
    <xf numFmtId="5" fontId="4" fillId="0" borderId="7" xfId="0" applyNumberFormat="1" applyFont="1" applyFill="1" applyBorder="1"/>
    <xf numFmtId="0" fontId="4" fillId="0" borderId="11" xfId="0" applyFont="1" applyFill="1" applyBorder="1" applyAlignment="1">
      <alignment horizontal="center"/>
    </xf>
    <xf numFmtId="0" fontId="4" fillId="0" borderId="8" xfId="0" applyFont="1" applyFill="1" applyBorder="1"/>
    <xf numFmtId="0" fontId="4" fillId="0" borderId="10" xfId="0" applyFont="1" applyFill="1" applyBorder="1"/>
    <xf numFmtId="10" fontId="4" fillId="0" borderId="11" xfId="0" applyNumberFormat="1" applyFont="1" applyFill="1" applyBorder="1"/>
    <xf numFmtId="165" fontId="6" fillId="0" borderId="11" xfId="0" applyNumberFormat="1" applyFont="1" applyFill="1" applyBorder="1"/>
    <xf numFmtId="10" fontId="6" fillId="0" borderId="11" xfId="0" applyNumberFormat="1" applyFont="1" applyFill="1" applyBorder="1"/>
    <xf numFmtId="165" fontId="6" fillId="0" borderId="10" xfId="0" applyNumberFormat="1" applyFont="1" applyFill="1" applyBorder="1"/>
    <xf numFmtId="43" fontId="8" fillId="0" borderId="0" xfId="0" applyNumberFormat="1" applyFont="1"/>
    <xf numFmtId="0" fontId="4" fillId="0" borderId="19" xfId="0" applyFont="1" applyFill="1" applyBorder="1"/>
    <xf numFmtId="0" fontId="4" fillId="0" borderId="13" xfId="0" applyFont="1" applyFill="1" applyBorder="1" applyAlignment="1">
      <alignment horizontal="center"/>
    </xf>
    <xf numFmtId="166" fontId="4" fillId="0" borderId="13" xfId="0" applyNumberFormat="1" applyFont="1" applyFill="1" applyBorder="1"/>
    <xf numFmtId="10" fontId="4" fillId="0" borderId="13" xfId="0" applyNumberFormat="1" applyFont="1" applyFill="1" applyBorder="1" applyAlignment="1">
      <alignment horizontal="center"/>
    </xf>
    <xf numFmtId="166" fontId="4" fillId="0" borderId="14" xfId="0" applyNumberFormat="1" applyFont="1" applyFill="1" applyBorder="1"/>
    <xf numFmtId="0" fontId="4" fillId="0" borderId="0" xfId="0" applyFont="1" applyFill="1" applyBorder="1" applyAlignment="1">
      <alignment horizontal="center"/>
    </xf>
    <xf numFmtId="166" fontId="4" fillId="0" borderId="0" xfId="0" quotePrefix="1" applyNumberFormat="1" applyFont="1" applyFill="1" applyBorder="1" applyAlignment="1">
      <alignment horizontal="left"/>
    </xf>
    <xf numFmtId="10" fontId="4" fillId="0" borderId="19" xfId="0" applyNumberFormat="1" applyFont="1" applyFill="1" applyBorder="1"/>
    <xf numFmtId="10" fontId="4" fillId="0" borderId="14" xfId="0" applyNumberFormat="1" applyFont="1" applyFill="1" applyBorder="1"/>
    <xf numFmtId="10" fontId="4" fillId="0" borderId="7" xfId="0" applyNumberFormat="1" applyFont="1" applyFill="1" applyBorder="1"/>
    <xf numFmtId="10" fontId="4" fillId="0" borderId="15" xfId="0" applyNumberFormat="1" applyFont="1" applyFill="1" applyBorder="1"/>
    <xf numFmtId="0" fontId="4" fillId="0" borderId="9" xfId="0" applyFont="1" applyFill="1" applyBorder="1" applyAlignment="1">
      <alignment horizontal="center"/>
    </xf>
    <xf numFmtId="166" fontId="4" fillId="0" borderId="9" xfId="0" quotePrefix="1" applyNumberFormat="1" applyFont="1" applyFill="1" applyBorder="1" applyAlignment="1">
      <alignment horizontal="left"/>
    </xf>
    <xf numFmtId="10" fontId="4" fillId="0" borderId="8" xfId="0" applyNumberFormat="1" applyFont="1" applyFill="1" applyBorder="1"/>
    <xf numFmtId="10" fontId="4" fillId="0" borderId="10" xfId="0" applyNumberFormat="1" applyFont="1" applyFill="1" applyBorder="1"/>
    <xf numFmtId="0" fontId="17" fillId="0" borderId="0" xfId="0" applyFont="1" applyFill="1"/>
    <xf numFmtId="43" fontId="4" fillId="0" borderId="0" xfId="0" applyNumberFormat="1" applyFont="1" applyFill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9" xfId="0" applyFont="1" applyBorder="1" applyAlignment="1">
      <alignment horizontal="center" vertical="center"/>
    </xf>
  </cellXfs>
  <cellStyles count="17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Normal" xfId="0" builtinId="0"/>
    <cellStyle name="Normal 2" xfId="13"/>
    <cellStyle name="Normal 3" xfId="14"/>
    <cellStyle name="Note 2" xfId="15"/>
    <cellStyle name="Note 3" xfId="16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zoomScaleNormal="100" workbookViewId="0">
      <selection activeCell="B41" sqref="B41"/>
    </sheetView>
  </sheetViews>
  <sheetFormatPr defaultRowHeight="18" customHeight="1" x14ac:dyDescent="0.25"/>
  <cols>
    <col min="1" max="1" width="52" customWidth="1"/>
    <col min="2" max="4" width="16.6640625" customWidth="1"/>
    <col min="5" max="5" width="2.5546875" customWidth="1"/>
    <col min="6" max="11" width="9.109375" style="3"/>
  </cols>
  <sheetData>
    <row r="1" spans="1:6" ht="18" customHeight="1" x14ac:dyDescent="0.25">
      <c r="A1" s="1" t="s">
        <v>0</v>
      </c>
      <c r="B1" s="2"/>
      <c r="C1" s="2"/>
      <c r="D1" s="2"/>
    </row>
    <row r="2" spans="1:6" ht="18" customHeight="1" x14ac:dyDescent="0.25">
      <c r="A2" s="1" t="s">
        <v>1</v>
      </c>
      <c r="B2" s="2"/>
      <c r="C2" s="2"/>
      <c r="D2" s="2"/>
    </row>
    <row r="3" spans="1:6" ht="18" customHeight="1" x14ac:dyDescent="0.25">
      <c r="A3" s="161" t="s">
        <v>2</v>
      </c>
      <c r="B3" s="161"/>
      <c r="C3" s="161"/>
      <c r="D3" s="161"/>
    </row>
    <row r="4" spans="1:6" ht="12" customHeight="1" x14ac:dyDescent="0.25">
      <c r="B4" s="2"/>
      <c r="C4" s="2"/>
      <c r="D4" s="2"/>
    </row>
    <row r="5" spans="1:6" ht="18" customHeight="1" x14ac:dyDescent="0.25">
      <c r="A5" s="162" t="s">
        <v>3</v>
      </c>
      <c r="B5" s="162"/>
      <c r="C5" s="162"/>
      <c r="D5" s="162"/>
      <c r="E5" s="4"/>
      <c r="F5" s="4"/>
    </row>
    <row r="6" spans="1:6" ht="18" customHeight="1" x14ac:dyDescent="0.25">
      <c r="A6" s="4"/>
      <c r="B6" s="4"/>
      <c r="C6" s="4"/>
      <c r="D6" s="4"/>
      <c r="E6" s="4"/>
      <c r="F6" s="4"/>
    </row>
    <row r="7" spans="1:6" ht="18" customHeight="1" x14ac:dyDescent="0.25">
      <c r="A7" s="5"/>
      <c r="B7" s="6" t="s">
        <v>4</v>
      </c>
      <c r="C7" s="7" t="s">
        <v>5</v>
      </c>
      <c r="D7" s="8" t="s">
        <v>6</v>
      </c>
    </row>
    <row r="8" spans="1:6" ht="18" customHeight="1" x14ac:dyDescent="0.25">
      <c r="A8" s="9" t="s">
        <v>7</v>
      </c>
      <c r="B8" s="10"/>
      <c r="C8" s="10"/>
      <c r="D8" s="11"/>
      <c r="E8" s="3"/>
    </row>
    <row r="9" spans="1:6" ht="18" customHeight="1" x14ac:dyDescent="0.25">
      <c r="A9" s="12" t="s">
        <v>8</v>
      </c>
      <c r="B9" s="13">
        <v>157172668.329999</v>
      </c>
      <c r="C9" s="13">
        <v>40935534.5</v>
      </c>
      <c r="D9" s="14">
        <f>SUM(B9:C9)</f>
        <v>198108202.829999</v>
      </c>
      <c r="E9" s="3"/>
    </row>
    <row r="10" spans="1:6" ht="18" customHeight="1" x14ac:dyDescent="0.25">
      <c r="A10" s="12" t="s">
        <v>9</v>
      </c>
      <c r="B10" s="15">
        <v>14084.71</v>
      </c>
      <c r="C10" s="15">
        <v>0</v>
      </c>
      <c r="D10" s="11">
        <f>SUM(B10:C10)</f>
        <v>14084.71</v>
      </c>
      <c r="E10" s="3"/>
    </row>
    <row r="11" spans="1:6" ht="18" customHeight="1" x14ac:dyDescent="0.25">
      <c r="A11" s="12" t="s">
        <v>10</v>
      </c>
      <c r="B11" s="15">
        <v>13012936.630000001</v>
      </c>
      <c r="C11" s="15">
        <v>0</v>
      </c>
      <c r="D11" s="11">
        <f>SUM(B11:C11)</f>
        <v>13012936.630000001</v>
      </c>
      <c r="E11" s="3"/>
    </row>
    <row r="12" spans="1:6" ht="18" customHeight="1" x14ac:dyDescent="0.25">
      <c r="A12" s="12" t="s">
        <v>11</v>
      </c>
      <c r="B12" s="16">
        <v>1865558.6099999901</v>
      </c>
      <c r="C12" s="17">
        <v>349481.45</v>
      </c>
      <c r="D12" s="18">
        <f>SUM(B12:C12)</f>
        <v>2215040.0599999903</v>
      </c>
      <c r="E12" s="3"/>
    </row>
    <row r="13" spans="1:6" ht="18" customHeight="1" x14ac:dyDescent="0.25">
      <c r="A13" s="12" t="s">
        <v>12</v>
      </c>
      <c r="B13" s="19">
        <f>SUM(B9:B12)</f>
        <v>172065248.27999899</v>
      </c>
      <c r="C13" s="19">
        <f>SUM(C9:C12)</f>
        <v>41285015.950000003</v>
      </c>
      <c r="D13" s="14">
        <f>SUM(D9:D12)</f>
        <v>213350264.22999901</v>
      </c>
      <c r="E13" s="3"/>
    </row>
    <row r="14" spans="1:6" ht="18" customHeight="1" x14ac:dyDescent="0.25">
      <c r="A14" s="9" t="s">
        <v>13</v>
      </c>
      <c r="B14" s="10"/>
      <c r="C14" s="10"/>
      <c r="D14" s="11"/>
      <c r="E14" s="3"/>
    </row>
    <row r="15" spans="1:6" ht="18" customHeight="1" x14ac:dyDescent="0.25">
      <c r="A15" s="9" t="s">
        <v>14</v>
      </c>
      <c r="B15" s="10"/>
      <c r="C15" s="10"/>
      <c r="D15" s="11"/>
      <c r="E15" s="3"/>
    </row>
    <row r="16" spans="1:6" ht="18" customHeight="1" x14ac:dyDescent="0.25">
      <c r="A16" s="9" t="s">
        <v>15</v>
      </c>
      <c r="B16" s="10"/>
      <c r="C16" s="10"/>
      <c r="D16" s="11"/>
      <c r="E16" s="3"/>
    </row>
    <row r="17" spans="1:5" ht="18" customHeight="1" x14ac:dyDescent="0.25">
      <c r="A17" s="9" t="s">
        <v>16</v>
      </c>
      <c r="B17" s="10"/>
      <c r="C17" s="10"/>
      <c r="D17" s="11"/>
      <c r="E17" s="3"/>
    </row>
    <row r="18" spans="1:5" ht="18" customHeight="1" x14ac:dyDescent="0.25">
      <c r="A18" s="12" t="s">
        <v>17</v>
      </c>
      <c r="B18" s="13">
        <v>22461658.099999901</v>
      </c>
      <c r="C18" s="13">
        <v>0</v>
      </c>
      <c r="D18" s="14">
        <f>B18+C18</f>
        <v>22461658.099999901</v>
      </c>
      <c r="E18" s="3"/>
    </row>
    <row r="19" spans="1:5" ht="18" customHeight="1" x14ac:dyDescent="0.25">
      <c r="A19" s="12" t="s">
        <v>18</v>
      </c>
      <c r="B19" s="15">
        <v>32309546.189999901</v>
      </c>
      <c r="C19" s="15">
        <v>16204683.539999999</v>
      </c>
      <c r="D19" s="20">
        <f>B19+C19</f>
        <v>48514229.7299999</v>
      </c>
      <c r="E19" s="3"/>
    </row>
    <row r="20" spans="1:5" ht="18" customHeight="1" x14ac:dyDescent="0.25">
      <c r="A20" s="12" t="s">
        <v>19</v>
      </c>
      <c r="B20" s="15">
        <v>9259119.8399999905</v>
      </c>
      <c r="C20" s="15">
        <v>0</v>
      </c>
      <c r="D20" s="20">
        <f>B20+C20</f>
        <v>9259119.8399999905</v>
      </c>
      <c r="E20" s="3"/>
    </row>
    <row r="21" spans="1:5" ht="18" customHeight="1" x14ac:dyDescent="0.25">
      <c r="A21" s="12" t="s">
        <v>20</v>
      </c>
      <c r="B21" s="16">
        <v>-6106891.9100000001</v>
      </c>
      <c r="C21" s="17">
        <v>0</v>
      </c>
      <c r="D21" s="21">
        <f>B21+C21</f>
        <v>-6106891.9100000001</v>
      </c>
      <c r="E21" s="3"/>
    </row>
    <row r="22" spans="1:5" ht="18" customHeight="1" x14ac:dyDescent="0.25">
      <c r="A22" s="12" t="s">
        <v>21</v>
      </c>
      <c r="B22" s="19">
        <f>SUM(B18:B21)</f>
        <v>57923432.21999979</v>
      </c>
      <c r="C22" s="19">
        <f>SUM(C18:C21)</f>
        <v>16204683.539999999</v>
      </c>
      <c r="D22" s="14">
        <f>SUM(D18:D21)</f>
        <v>74128115.759999797</v>
      </c>
      <c r="E22" s="3"/>
    </row>
    <row r="23" spans="1:5" ht="18" customHeight="1" x14ac:dyDescent="0.25">
      <c r="A23" s="22" t="s">
        <v>22</v>
      </c>
      <c r="B23" s="23"/>
      <c r="C23" s="23"/>
      <c r="D23" s="24"/>
    </row>
    <row r="24" spans="1:5" ht="18" customHeight="1" x14ac:dyDescent="0.25">
      <c r="A24" s="12" t="s">
        <v>23</v>
      </c>
      <c r="B24" s="13">
        <v>10255926.359999999</v>
      </c>
      <c r="C24" s="13">
        <v>195524.53</v>
      </c>
      <c r="D24" s="14">
        <f t="shared" ref="D24:D38" si="0">B24+C24</f>
        <v>10451450.889999999</v>
      </c>
      <c r="E24" s="3"/>
    </row>
    <row r="25" spans="1:5" ht="18" customHeight="1" x14ac:dyDescent="0.25">
      <c r="A25" s="12" t="s">
        <v>24</v>
      </c>
      <c r="B25" s="25">
        <v>1661335.72999999</v>
      </c>
      <c r="C25" s="25">
        <v>0</v>
      </c>
      <c r="D25" s="20">
        <f t="shared" si="0"/>
        <v>1661335.72999999</v>
      </c>
      <c r="E25" s="3"/>
    </row>
    <row r="26" spans="1:5" ht="18" customHeight="1" x14ac:dyDescent="0.25">
      <c r="A26" s="12" t="s">
        <v>25</v>
      </c>
      <c r="B26" s="25">
        <v>5222688.5499999896</v>
      </c>
      <c r="C26" s="25">
        <v>3612147.3299999898</v>
      </c>
      <c r="D26" s="20">
        <f t="shared" si="0"/>
        <v>8834835.8799999803</v>
      </c>
      <c r="E26" s="3"/>
    </row>
    <row r="27" spans="1:5" ht="18" customHeight="1" x14ac:dyDescent="0.25">
      <c r="A27" s="12" t="s">
        <v>26</v>
      </c>
      <c r="B27" s="25">
        <v>4937091.0930259898</v>
      </c>
      <c r="C27" s="25">
        <v>2924581.7469739998</v>
      </c>
      <c r="D27" s="20">
        <f t="shared" si="0"/>
        <v>7861672.8399999896</v>
      </c>
      <c r="E27" s="3"/>
    </row>
    <row r="28" spans="1:5" ht="18" customHeight="1" x14ac:dyDescent="0.25">
      <c r="A28" s="12" t="s">
        <v>27</v>
      </c>
      <c r="B28" s="25">
        <v>1430383.1830480001</v>
      </c>
      <c r="C28" s="25">
        <v>301782.03695199999</v>
      </c>
      <c r="D28" s="20">
        <f t="shared" si="0"/>
        <v>1732165.2200000002</v>
      </c>
      <c r="E28" s="3"/>
    </row>
    <row r="29" spans="1:5" ht="18" customHeight="1" x14ac:dyDescent="0.25">
      <c r="A29" s="12" t="s">
        <v>28</v>
      </c>
      <c r="B29" s="25">
        <v>7566444.5999999996</v>
      </c>
      <c r="C29" s="25">
        <v>357943.75</v>
      </c>
      <c r="D29" s="20">
        <f t="shared" si="0"/>
        <v>7924388.3499999996</v>
      </c>
      <c r="E29" s="3"/>
    </row>
    <row r="30" spans="1:5" ht="18" customHeight="1" x14ac:dyDescent="0.25">
      <c r="A30" s="12" t="s">
        <v>29</v>
      </c>
      <c r="B30" s="25">
        <v>9541046.2396990005</v>
      </c>
      <c r="C30" s="25">
        <v>4035440.8503009998</v>
      </c>
      <c r="D30" s="20">
        <f t="shared" si="0"/>
        <v>13576487.09</v>
      </c>
      <c r="E30" s="3"/>
    </row>
    <row r="31" spans="1:5" ht="18" customHeight="1" x14ac:dyDescent="0.25">
      <c r="A31" s="12" t="s">
        <v>30</v>
      </c>
      <c r="B31" s="25">
        <v>21658714.849629998</v>
      </c>
      <c r="C31" s="25">
        <v>9732036.0103699993</v>
      </c>
      <c r="D31" s="20">
        <f t="shared" si="0"/>
        <v>31390750.859999999</v>
      </c>
      <c r="E31" s="3"/>
    </row>
    <row r="32" spans="1:5" ht="18" customHeight="1" x14ac:dyDescent="0.25">
      <c r="A32" s="12" t="s">
        <v>31</v>
      </c>
      <c r="B32" s="25">
        <v>3744001.3107099901</v>
      </c>
      <c r="C32" s="25">
        <v>981558.90928999905</v>
      </c>
      <c r="D32" s="20">
        <f t="shared" si="0"/>
        <v>4725560.2199999895</v>
      </c>
      <c r="E32" s="3"/>
    </row>
    <row r="33" spans="1:5" ht="18" customHeight="1" x14ac:dyDescent="0.25">
      <c r="A33" s="12" t="s">
        <v>32</v>
      </c>
      <c r="B33" s="25">
        <v>1717072.18</v>
      </c>
      <c r="C33" s="25">
        <v>0</v>
      </c>
      <c r="D33" s="20">
        <f t="shared" si="0"/>
        <v>1717072.18</v>
      </c>
      <c r="E33" s="3"/>
    </row>
    <row r="34" spans="1:5" ht="18" customHeight="1" x14ac:dyDescent="0.25">
      <c r="A34" s="26" t="s">
        <v>33</v>
      </c>
      <c r="B34" s="25">
        <v>947834.96</v>
      </c>
      <c r="C34" s="25">
        <v>-3780.85</v>
      </c>
      <c r="D34" s="27">
        <f t="shared" si="0"/>
        <v>944054.11</v>
      </c>
    </row>
    <row r="35" spans="1:5" ht="18" customHeight="1" x14ac:dyDescent="0.25">
      <c r="A35" s="12" t="s">
        <v>34</v>
      </c>
      <c r="B35" s="25">
        <v>-809212.1</v>
      </c>
      <c r="C35" s="25">
        <v>0</v>
      </c>
      <c r="D35" s="27">
        <f t="shared" si="0"/>
        <v>-809212.1</v>
      </c>
    </row>
    <row r="36" spans="1:5" ht="18" customHeight="1" x14ac:dyDescent="0.25">
      <c r="A36" s="26" t="s">
        <v>35</v>
      </c>
      <c r="B36" s="25">
        <v>16792774.656794999</v>
      </c>
      <c r="C36" s="25">
        <v>4743951.5932050003</v>
      </c>
      <c r="D36" s="27">
        <f t="shared" si="0"/>
        <v>21536726.25</v>
      </c>
    </row>
    <row r="37" spans="1:5" ht="18" customHeight="1" x14ac:dyDescent="0.25">
      <c r="A37" s="26" t="s">
        <v>36</v>
      </c>
      <c r="B37" s="25">
        <v>0</v>
      </c>
      <c r="C37" s="25">
        <v>0</v>
      </c>
      <c r="D37" s="27">
        <f t="shared" si="0"/>
        <v>0</v>
      </c>
    </row>
    <row r="38" spans="1:5" ht="18" customHeight="1" x14ac:dyDescent="0.25">
      <c r="A38" s="26" t="s">
        <v>37</v>
      </c>
      <c r="B38" s="28">
        <v>10683120.529999999</v>
      </c>
      <c r="C38" s="29">
        <v>-655274.15</v>
      </c>
      <c r="D38" s="30">
        <f t="shared" si="0"/>
        <v>10027846.379999999</v>
      </c>
    </row>
    <row r="39" spans="1:5" ht="18" customHeight="1" x14ac:dyDescent="0.25">
      <c r="A39" s="22" t="s">
        <v>38</v>
      </c>
      <c r="B39" s="19">
        <f>SUM(B22:B38)</f>
        <v>153272654.36290774</v>
      </c>
      <c r="C39" s="19">
        <f>SUM(C22:C38)</f>
        <v>42430595.297091983</v>
      </c>
      <c r="D39" s="14">
        <f>SUM(D22:D38)</f>
        <v>195703249.65999979</v>
      </c>
    </row>
    <row r="40" spans="1:5" ht="18" customHeight="1" x14ac:dyDescent="0.25">
      <c r="A40" s="26"/>
      <c r="B40" s="23"/>
      <c r="C40" s="23"/>
      <c r="D40" s="24"/>
    </row>
    <row r="41" spans="1:5" ht="18" customHeight="1" x14ac:dyDescent="0.55000000000000004">
      <c r="A41" s="31" t="s">
        <v>39</v>
      </c>
      <c r="B41" s="32">
        <f>B13-B39</f>
        <v>18792593.91709125</v>
      </c>
      <c r="C41" s="32">
        <f>C13-C39</f>
        <v>-1145579.3470919803</v>
      </c>
      <c r="D41" s="33">
        <f>D13-D39</f>
        <v>17647014.569999218</v>
      </c>
    </row>
    <row r="42" spans="1:5" ht="18" customHeight="1" x14ac:dyDescent="0.25">
      <c r="A42" s="34"/>
      <c r="B42" s="35"/>
      <c r="C42" s="35"/>
      <c r="D42" s="18"/>
      <c r="E42" s="3"/>
    </row>
    <row r="44" spans="1:5" ht="18" customHeight="1" x14ac:dyDescent="0.25">
      <c r="A44" s="3"/>
      <c r="B44" s="36"/>
    </row>
    <row r="46" spans="1:5" ht="18" customHeight="1" x14ac:dyDescent="0.25">
      <c r="B46" s="37"/>
      <c r="C46" s="37"/>
      <c r="D46" s="37"/>
    </row>
  </sheetData>
  <mergeCells count="2">
    <mergeCell ref="A3:D3"/>
    <mergeCell ref="A5:D5"/>
  </mergeCells>
  <printOptions horizontalCentered="1"/>
  <pageMargins left="0.25" right="0.25" top="0.52" bottom="0.78" header="0.35" footer="0.28000000000000003"/>
  <pageSetup scale="96" orientation="portrait" r:id="rId1"/>
  <headerFooter alignWithMargins="0">
    <oddFooter>&amp;C&amp;9   &amp;R&amp;9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topLeftCell="A13" zoomScaleNormal="100" workbookViewId="0">
      <selection activeCell="B41" sqref="B41"/>
    </sheetView>
  </sheetViews>
  <sheetFormatPr defaultRowHeight="18" customHeight="1" x14ac:dyDescent="0.25"/>
  <cols>
    <col min="1" max="1" width="39" customWidth="1"/>
    <col min="2" max="2" width="16.88671875" style="3" bestFit="1" customWidth="1"/>
    <col min="3" max="3" width="14.5546875" style="3" customWidth="1"/>
    <col min="4" max="5" width="14.109375" style="3" customWidth="1"/>
    <col min="6" max="6" width="17.5546875" style="3" customWidth="1"/>
    <col min="7" max="7" width="9.109375" style="3"/>
    <col min="8" max="8" width="32.44140625" style="3" customWidth="1"/>
    <col min="9" max="10" width="9.109375" style="3"/>
  </cols>
  <sheetData>
    <row r="1" spans="1:7" ht="18" customHeight="1" x14ac:dyDescent="0.25">
      <c r="A1" s="1" t="s">
        <v>0</v>
      </c>
      <c r="B1" s="38"/>
      <c r="C1" s="38"/>
      <c r="D1" s="38"/>
      <c r="E1" s="38"/>
      <c r="F1" s="38"/>
    </row>
    <row r="2" spans="1:7" ht="18" customHeight="1" x14ac:dyDescent="0.25">
      <c r="A2" s="1" t="s">
        <v>40</v>
      </c>
      <c r="B2" s="38"/>
      <c r="C2" s="38"/>
      <c r="D2" s="38"/>
      <c r="E2" s="38"/>
      <c r="F2" s="38"/>
    </row>
    <row r="3" spans="1:7" ht="18" customHeight="1" x14ac:dyDescent="0.25">
      <c r="A3" s="1" t="str">
        <f>Allocated!A3</f>
        <v>FOR THE MONTH ENDED JUNE 30, 2015</v>
      </c>
      <c r="B3" s="38"/>
      <c r="C3" s="38"/>
      <c r="D3" s="38"/>
      <c r="E3" s="38"/>
      <c r="F3" s="38"/>
    </row>
    <row r="4" spans="1:7" ht="12" customHeight="1" x14ac:dyDescent="0.25"/>
    <row r="5" spans="1:7" ht="18" customHeight="1" x14ac:dyDescent="0.25">
      <c r="A5" s="5"/>
      <c r="B5" s="39" t="s">
        <v>4</v>
      </c>
      <c r="C5" s="39" t="s">
        <v>5</v>
      </c>
      <c r="D5" s="39" t="s">
        <v>41</v>
      </c>
      <c r="E5" s="39" t="s">
        <v>42</v>
      </c>
      <c r="F5" s="40" t="s">
        <v>6</v>
      </c>
    </row>
    <row r="6" spans="1:7" ht="18" customHeight="1" x14ac:dyDescent="0.25">
      <c r="A6" s="41" t="s">
        <v>43</v>
      </c>
      <c r="B6" s="42"/>
      <c r="C6" s="42"/>
      <c r="D6" s="42"/>
      <c r="E6" s="42"/>
      <c r="F6" s="43"/>
    </row>
    <row r="7" spans="1:7" ht="18" customHeight="1" x14ac:dyDescent="0.25">
      <c r="A7" s="22" t="s">
        <v>7</v>
      </c>
      <c r="B7" s="10"/>
      <c r="C7" s="10"/>
      <c r="D7" s="10"/>
      <c r="E7" s="10"/>
      <c r="F7" s="11"/>
    </row>
    <row r="8" spans="1:7" ht="18" customHeight="1" x14ac:dyDescent="0.25">
      <c r="A8" s="26" t="s">
        <v>8</v>
      </c>
      <c r="B8" s="19">
        <v>157172668.329999</v>
      </c>
      <c r="C8" s="19">
        <v>40935534.5</v>
      </c>
      <c r="D8" s="19">
        <v>0</v>
      </c>
      <c r="E8" s="19">
        <v>0</v>
      </c>
      <c r="F8" s="14">
        <f>SUM(B8:E8)</f>
        <v>198108202.829999</v>
      </c>
      <c r="G8" s="44"/>
    </row>
    <row r="9" spans="1:7" ht="18" customHeight="1" x14ac:dyDescent="0.25">
      <c r="A9" s="26" t="s">
        <v>9</v>
      </c>
      <c r="B9" s="45">
        <v>14084.71</v>
      </c>
      <c r="C9" s="45">
        <v>0</v>
      </c>
      <c r="D9" s="45">
        <v>0</v>
      </c>
      <c r="E9" s="45">
        <v>0</v>
      </c>
      <c r="F9" s="20">
        <f>SUM(B9:E9)</f>
        <v>14084.71</v>
      </c>
      <c r="G9" s="44"/>
    </row>
    <row r="10" spans="1:7" ht="18" customHeight="1" x14ac:dyDescent="0.25">
      <c r="A10" s="26" t="s">
        <v>10</v>
      </c>
      <c r="B10" s="45">
        <v>13012936.630000001</v>
      </c>
      <c r="C10" s="45">
        <v>0</v>
      </c>
      <c r="D10" s="45">
        <v>0</v>
      </c>
      <c r="E10" s="45">
        <v>0</v>
      </c>
      <c r="F10" s="20">
        <f>SUM(B10:E10)</f>
        <v>13012936.630000001</v>
      </c>
      <c r="G10" s="44"/>
    </row>
    <row r="11" spans="1:7" ht="18" customHeight="1" x14ac:dyDescent="0.25">
      <c r="A11" s="26" t="s">
        <v>11</v>
      </c>
      <c r="B11" s="16">
        <v>1865558.6099999901</v>
      </c>
      <c r="C11" s="17">
        <v>349481.45</v>
      </c>
      <c r="D11" s="17">
        <v>0</v>
      </c>
      <c r="E11" s="17">
        <v>0</v>
      </c>
      <c r="F11" s="21">
        <f>SUM(B11:E11)</f>
        <v>2215040.0599999903</v>
      </c>
      <c r="G11" s="44"/>
    </row>
    <row r="12" spans="1:7" ht="18" customHeight="1" x14ac:dyDescent="0.25">
      <c r="A12" s="26" t="s">
        <v>12</v>
      </c>
      <c r="B12" s="19">
        <f>SUM(B8:B11)</f>
        <v>172065248.27999899</v>
      </c>
      <c r="C12" s="19">
        <f>SUM(C8:C11)</f>
        <v>41285015.950000003</v>
      </c>
      <c r="D12" s="19">
        <f>SUM(D8:D11)</f>
        <v>0</v>
      </c>
      <c r="E12" s="19">
        <f>SUM(E8:E11)</f>
        <v>0</v>
      </c>
      <c r="F12" s="14">
        <f>SUM(F8:F11)</f>
        <v>213350264.22999901</v>
      </c>
      <c r="G12" s="44"/>
    </row>
    <row r="13" spans="1:7" ht="18" customHeight="1" x14ac:dyDescent="0.25">
      <c r="A13" s="22" t="s">
        <v>13</v>
      </c>
      <c r="B13" s="10"/>
      <c r="C13" s="10"/>
      <c r="D13" s="10"/>
      <c r="E13" s="10"/>
      <c r="F13" s="11"/>
      <c r="G13" s="44"/>
    </row>
    <row r="14" spans="1:7" ht="18" customHeight="1" x14ac:dyDescent="0.25">
      <c r="A14" s="22" t="s">
        <v>14</v>
      </c>
      <c r="B14" s="10"/>
      <c r="C14" s="10"/>
      <c r="D14" s="10"/>
      <c r="E14" s="10"/>
      <c r="F14" s="11"/>
      <c r="G14" s="44"/>
    </row>
    <row r="15" spans="1:7" ht="18" customHeight="1" x14ac:dyDescent="0.25">
      <c r="A15" s="22" t="s">
        <v>15</v>
      </c>
      <c r="B15" s="10"/>
      <c r="C15" s="10"/>
      <c r="D15" s="10"/>
      <c r="E15" s="10"/>
      <c r="F15" s="11"/>
      <c r="G15" s="44"/>
    </row>
    <row r="16" spans="1:7" ht="18" customHeight="1" x14ac:dyDescent="0.25">
      <c r="A16" s="22" t="s">
        <v>16</v>
      </c>
      <c r="B16" s="10"/>
      <c r="C16" s="10"/>
      <c r="D16" s="10"/>
      <c r="E16" s="10"/>
      <c r="F16" s="11"/>
      <c r="G16" s="44"/>
    </row>
    <row r="17" spans="1:7" ht="18" customHeight="1" x14ac:dyDescent="0.25">
      <c r="A17" s="26" t="s">
        <v>17</v>
      </c>
      <c r="B17" s="19">
        <v>22461658.099999901</v>
      </c>
      <c r="C17" s="19">
        <v>0</v>
      </c>
      <c r="D17" s="19">
        <v>0</v>
      </c>
      <c r="E17" s="19">
        <v>0</v>
      </c>
      <c r="F17" s="14">
        <f>SUM(B17:E17)</f>
        <v>22461658.099999901</v>
      </c>
      <c r="G17" s="44"/>
    </row>
    <row r="18" spans="1:7" ht="18" customHeight="1" x14ac:dyDescent="0.25">
      <c r="A18" s="26" t="s">
        <v>18</v>
      </c>
      <c r="B18" s="45">
        <v>32309546.189999901</v>
      </c>
      <c r="C18" s="45">
        <v>16204683.539999999</v>
      </c>
      <c r="D18" s="45">
        <v>0</v>
      </c>
      <c r="E18" s="45">
        <v>0</v>
      </c>
      <c r="F18" s="20">
        <f>SUM(B18:E18)</f>
        <v>48514229.7299999</v>
      </c>
      <c r="G18" s="44"/>
    </row>
    <row r="19" spans="1:7" ht="18" customHeight="1" x14ac:dyDescent="0.25">
      <c r="A19" s="26" t="s">
        <v>19</v>
      </c>
      <c r="B19" s="45">
        <v>9259119.8399999905</v>
      </c>
      <c r="C19" s="45">
        <v>0</v>
      </c>
      <c r="D19" s="45">
        <v>0</v>
      </c>
      <c r="E19" s="45">
        <v>0</v>
      </c>
      <c r="F19" s="20">
        <f>SUM(B19:E19)</f>
        <v>9259119.8399999905</v>
      </c>
      <c r="G19" s="44"/>
    </row>
    <row r="20" spans="1:7" ht="18" customHeight="1" x14ac:dyDescent="0.25">
      <c r="A20" s="26" t="s">
        <v>20</v>
      </c>
      <c r="B20" s="16">
        <v>-6106891.9100000001</v>
      </c>
      <c r="C20" s="17">
        <v>0</v>
      </c>
      <c r="D20" s="17">
        <v>0</v>
      </c>
      <c r="E20" s="17">
        <v>0</v>
      </c>
      <c r="F20" s="21">
        <f>SUM(B20:E20)</f>
        <v>-6106891.9100000001</v>
      </c>
      <c r="G20" s="44"/>
    </row>
    <row r="21" spans="1:7" ht="18" customHeight="1" x14ac:dyDescent="0.25">
      <c r="A21" s="26" t="s">
        <v>21</v>
      </c>
      <c r="B21" s="19">
        <f>SUM(B17:B20)</f>
        <v>57923432.21999979</v>
      </c>
      <c r="C21" s="19">
        <f>SUM(C17:C20)</f>
        <v>16204683.539999999</v>
      </c>
      <c r="D21" s="19">
        <f>SUM(D17:D20)</f>
        <v>0</v>
      </c>
      <c r="E21" s="19">
        <f>SUM(E17:E20)</f>
        <v>0</v>
      </c>
      <c r="F21" s="14">
        <f>SUM(F17:F20)</f>
        <v>74128115.759999797</v>
      </c>
      <c r="G21" s="44"/>
    </row>
    <row r="22" spans="1:7" ht="18" customHeight="1" x14ac:dyDescent="0.25">
      <c r="A22" s="22" t="s">
        <v>22</v>
      </c>
      <c r="B22" s="10"/>
      <c r="C22" s="10"/>
      <c r="D22" s="10"/>
      <c r="E22" s="10"/>
      <c r="F22" s="11"/>
      <c r="G22" s="44"/>
    </row>
    <row r="23" spans="1:7" ht="18" customHeight="1" x14ac:dyDescent="0.25">
      <c r="A23" s="26" t="s">
        <v>23</v>
      </c>
      <c r="B23" s="19">
        <v>10255926.359999999</v>
      </c>
      <c r="C23" s="19">
        <v>195524.53</v>
      </c>
      <c r="D23" s="19">
        <v>0</v>
      </c>
      <c r="E23" s="19">
        <v>0</v>
      </c>
      <c r="F23" s="14">
        <f t="shared" ref="F23:F37" si="0">SUM(B23:E23)</f>
        <v>10451450.889999999</v>
      </c>
      <c r="G23" s="44"/>
    </row>
    <row r="24" spans="1:7" ht="18" customHeight="1" x14ac:dyDescent="0.25">
      <c r="A24" s="26" t="s">
        <v>24</v>
      </c>
      <c r="B24" s="46">
        <v>1661335.72999999</v>
      </c>
      <c r="C24" s="45">
        <v>0</v>
      </c>
      <c r="D24" s="45">
        <v>0</v>
      </c>
      <c r="E24" s="45">
        <v>0</v>
      </c>
      <c r="F24" s="20">
        <f t="shared" si="0"/>
        <v>1661335.72999999</v>
      </c>
      <c r="G24" s="44"/>
    </row>
    <row r="25" spans="1:7" ht="18" customHeight="1" x14ac:dyDescent="0.25">
      <c r="A25" s="26" t="s">
        <v>25</v>
      </c>
      <c r="B25" s="46">
        <v>5222688.5499999896</v>
      </c>
      <c r="C25" s="10">
        <v>3612147.3299999898</v>
      </c>
      <c r="D25" s="45">
        <v>0</v>
      </c>
      <c r="E25" s="45">
        <v>0</v>
      </c>
      <c r="F25" s="20">
        <f t="shared" si="0"/>
        <v>8834835.8799999803</v>
      </c>
      <c r="G25" s="44"/>
    </row>
    <row r="26" spans="1:7" ht="18" customHeight="1" x14ac:dyDescent="0.25">
      <c r="A26" s="12" t="s">
        <v>26</v>
      </c>
      <c r="B26" s="46">
        <v>3331591.5999999898</v>
      </c>
      <c r="C26" s="10">
        <v>1772683.47</v>
      </c>
      <c r="D26" s="10">
        <v>2757397.77</v>
      </c>
      <c r="E26" s="45">
        <v>0</v>
      </c>
      <c r="F26" s="20">
        <f t="shared" si="0"/>
        <v>7861672.8399999905</v>
      </c>
      <c r="G26" s="44"/>
    </row>
    <row r="27" spans="1:7" ht="18" customHeight="1" x14ac:dyDescent="0.25">
      <c r="A27" s="26" t="s">
        <v>27</v>
      </c>
      <c r="B27" s="46">
        <v>1272306.75</v>
      </c>
      <c r="C27" s="10">
        <v>188156.11</v>
      </c>
      <c r="D27" s="10">
        <v>271702.36</v>
      </c>
      <c r="E27" s="45">
        <v>0</v>
      </c>
      <c r="F27" s="20">
        <f t="shared" si="0"/>
        <v>1732165.2199999997</v>
      </c>
      <c r="G27" s="44"/>
    </row>
    <row r="28" spans="1:7" ht="18" customHeight="1" x14ac:dyDescent="0.25">
      <c r="A28" s="26" t="s">
        <v>28</v>
      </c>
      <c r="B28" s="46">
        <v>7566444.5999999996</v>
      </c>
      <c r="C28" s="10">
        <v>357943.75</v>
      </c>
      <c r="D28" s="45">
        <v>0</v>
      </c>
      <c r="E28" s="45">
        <v>0</v>
      </c>
      <c r="F28" s="20">
        <f t="shared" si="0"/>
        <v>7924388.3499999996</v>
      </c>
      <c r="G28" s="44"/>
    </row>
    <row r="29" spans="1:7" ht="18" customHeight="1" x14ac:dyDescent="0.25">
      <c r="A29" s="12" t="s">
        <v>29</v>
      </c>
      <c r="B29" s="46">
        <v>4082215.38</v>
      </c>
      <c r="C29" s="10">
        <v>1480466.91</v>
      </c>
      <c r="D29" s="10">
        <v>8013804.7999999998</v>
      </c>
      <c r="E29" s="45">
        <v>0</v>
      </c>
      <c r="F29" s="20">
        <f t="shared" si="0"/>
        <v>13576487.09</v>
      </c>
      <c r="G29" s="44"/>
    </row>
    <row r="30" spans="1:7" ht="18" customHeight="1" x14ac:dyDescent="0.25">
      <c r="A30" s="26" t="s">
        <v>30</v>
      </c>
      <c r="B30" s="46">
        <v>20475948.309999999</v>
      </c>
      <c r="C30" s="10">
        <v>9189395.4900000002</v>
      </c>
      <c r="D30" s="10">
        <v>1725407.06</v>
      </c>
      <c r="E30" s="45">
        <v>0</v>
      </c>
      <c r="F30" s="20">
        <f t="shared" si="0"/>
        <v>31390750.859999996</v>
      </c>
      <c r="G30" s="44"/>
    </row>
    <row r="31" spans="1:7" ht="18" customHeight="1" x14ac:dyDescent="0.25">
      <c r="A31" s="26" t="s">
        <v>31</v>
      </c>
      <c r="B31" s="46">
        <v>2030625.5799999901</v>
      </c>
      <c r="C31" s="10">
        <v>195480.62</v>
      </c>
      <c r="D31" s="10">
        <v>2499454.0199999898</v>
      </c>
      <c r="E31" s="45">
        <v>0</v>
      </c>
      <c r="F31" s="20">
        <f t="shared" si="0"/>
        <v>4725560.2199999802</v>
      </c>
      <c r="G31" s="44"/>
    </row>
    <row r="32" spans="1:7" ht="18" customHeight="1" x14ac:dyDescent="0.25">
      <c r="A32" s="26" t="s">
        <v>32</v>
      </c>
      <c r="B32" s="46">
        <v>1717072.18</v>
      </c>
      <c r="C32" s="45">
        <v>0</v>
      </c>
      <c r="D32" s="45">
        <v>0</v>
      </c>
      <c r="E32" s="45">
        <v>0</v>
      </c>
      <c r="F32" s="20">
        <f t="shared" si="0"/>
        <v>1717072.18</v>
      </c>
      <c r="G32" s="44"/>
    </row>
    <row r="33" spans="1:8" ht="18" customHeight="1" x14ac:dyDescent="0.25">
      <c r="A33" s="12" t="s">
        <v>33</v>
      </c>
      <c r="B33" s="46">
        <v>947834.96</v>
      </c>
      <c r="C33" s="10">
        <v>-3780.85</v>
      </c>
      <c r="D33" s="45">
        <v>0</v>
      </c>
      <c r="E33" s="45">
        <v>0</v>
      </c>
      <c r="F33" s="20">
        <f t="shared" si="0"/>
        <v>944054.11</v>
      </c>
      <c r="G33" s="44"/>
    </row>
    <row r="34" spans="1:8" ht="18" customHeight="1" x14ac:dyDescent="0.25">
      <c r="A34" s="12" t="s">
        <v>34</v>
      </c>
      <c r="B34" s="46">
        <v>-809212.1</v>
      </c>
      <c r="C34" s="45">
        <v>0</v>
      </c>
      <c r="D34" s="45">
        <v>0</v>
      </c>
      <c r="E34" s="45">
        <v>0</v>
      </c>
      <c r="F34" s="20">
        <f t="shared" si="0"/>
        <v>-809212.1</v>
      </c>
      <c r="G34" s="44"/>
    </row>
    <row r="35" spans="1:8" ht="18" customHeight="1" x14ac:dyDescent="0.25">
      <c r="A35" s="26" t="s">
        <v>35</v>
      </c>
      <c r="B35" s="46">
        <v>16602112.23</v>
      </c>
      <c r="C35" s="10">
        <v>4656477.7300000004</v>
      </c>
      <c r="D35" s="10">
        <v>278136.28999999998</v>
      </c>
      <c r="E35" s="45">
        <v>0</v>
      </c>
      <c r="F35" s="20">
        <f t="shared" si="0"/>
        <v>21536726.25</v>
      </c>
      <c r="G35" s="44"/>
    </row>
    <row r="36" spans="1:8" ht="18" customHeight="1" x14ac:dyDescent="0.25">
      <c r="A36" s="26" t="s">
        <v>36</v>
      </c>
      <c r="B36" s="46">
        <v>0</v>
      </c>
      <c r="C36" s="45">
        <v>0</v>
      </c>
      <c r="D36" s="45">
        <v>0</v>
      </c>
      <c r="E36" s="45">
        <v>0</v>
      </c>
      <c r="F36" s="20">
        <f t="shared" si="0"/>
        <v>0</v>
      </c>
      <c r="G36" s="44"/>
    </row>
    <row r="37" spans="1:8" ht="18" customHeight="1" x14ac:dyDescent="0.25">
      <c r="A37" s="26" t="s">
        <v>37</v>
      </c>
      <c r="B37" s="16">
        <v>10683120.529999999</v>
      </c>
      <c r="C37" s="47">
        <v>-655274.15</v>
      </c>
      <c r="D37" s="47">
        <v>0</v>
      </c>
      <c r="E37" s="17">
        <v>0</v>
      </c>
      <c r="F37" s="21">
        <f t="shared" si="0"/>
        <v>10027846.379999999</v>
      </c>
      <c r="G37" s="44"/>
    </row>
    <row r="38" spans="1:8" ht="18" customHeight="1" x14ac:dyDescent="0.25">
      <c r="A38" s="22" t="s">
        <v>38</v>
      </c>
      <c r="B38" s="19">
        <f>SUM(B21:B37)</f>
        <v>142963442.87999976</v>
      </c>
      <c r="C38" s="19">
        <f>SUM(C21:C37)</f>
        <v>37193904.479999989</v>
      </c>
      <c r="D38" s="19">
        <f>SUM(D21:D37)</f>
        <v>15545902.29999999</v>
      </c>
      <c r="E38" s="19">
        <f>SUM(E21:E37)</f>
        <v>0</v>
      </c>
      <c r="F38" s="14">
        <f>SUM(F21:F37)</f>
        <v>195703249.65999973</v>
      </c>
      <c r="G38" s="44"/>
    </row>
    <row r="39" spans="1:8" ht="12" customHeight="1" x14ac:dyDescent="0.25">
      <c r="A39" s="26"/>
      <c r="B39" s="10"/>
      <c r="C39" s="10"/>
      <c r="D39" s="10"/>
      <c r="E39" s="10"/>
      <c r="F39" s="11"/>
      <c r="G39" s="44"/>
    </row>
    <row r="40" spans="1:8" ht="18" customHeight="1" x14ac:dyDescent="0.25">
      <c r="A40" s="31" t="s">
        <v>39</v>
      </c>
      <c r="B40" s="19">
        <f>B12-B38</f>
        <v>29101805.399999231</v>
      </c>
      <c r="C40" s="19">
        <f>C12-C38</f>
        <v>4091111.4700000137</v>
      </c>
      <c r="D40" s="19">
        <f>D12-D38</f>
        <v>-15545902.29999999</v>
      </c>
      <c r="E40" s="19">
        <f>E12-E38</f>
        <v>0</v>
      </c>
      <c r="F40" s="14">
        <f>F12-F38</f>
        <v>17647014.569999278</v>
      </c>
      <c r="G40" s="44"/>
      <c r="H40" s="48"/>
    </row>
    <row r="41" spans="1:8" ht="13.5" customHeight="1" x14ac:dyDescent="0.25">
      <c r="A41" s="26"/>
      <c r="B41" s="10"/>
      <c r="C41" s="10"/>
      <c r="D41" s="10"/>
      <c r="E41" s="10"/>
      <c r="F41" s="11"/>
      <c r="G41" s="44"/>
    </row>
    <row r="42" spans="1:8" ht="18" customHeight="1" x14ac:dyDescent="0.25">
      <c r="A42" s="31" t="s">
        <v>44</v>
      </c>
      <c r="B42" s="10"/>
      <c r="C42" s="10"/>
      <c r="D42" s="10"/>
      <c r="E42" s="10"/>
      <c r="F42" s="11"/>
      <c r="G42" s="44"/>
    </row>
    <row r="43" spans="1:8" ht="18" customHeight="1" x14ac:dyDescent="0.25">
      <c r="A43" s="26" t="s">
        <v>45</v>
      </c>
      <c r="B43" s="19">
        <v>0</v>
      </c>
      <c r="C43" s="19">
        <v>0</v>
      </c>
      <c r="D43" s="19">
        <v>0</v>
      </c>
      <c r="E43" s="19">
        <v>-6491244.3599999901</v>
      </c>
      <c r="F43" s="14">
        <f>SUM(B43:E43)</f>
        <v>-6491244.3599999901</v>
      </c>
      <c r="G43" s="44"/>
    </row>
    <row r="44" spans="1:8" ht="18" customHeight="1" x14ac:dyDescent="0.25">
      <c r="A44" s="49" t="s">
        <v>46</v>
      </c>
      <c r="B44" s="46">
        <v>0</v>
      </c>
      <c r="C44" s="45">
        <v>0</v>
      </c>
      <c r="D44" s="45">
        <v>0</v>
      </c>
      <c r="E44" s="45">
        <v>20028129.890000001</v>
      </c>
      <c r="F44" s="20">
        <f>SUM(B44:E44)</f>
        <v>20028129.890000001</v>
      </c>
      <c r="G44" s="44"/>
    </row>
    <row r="45" spans="1:8" ht="18" customHeight="1" x14ac:dyDescent="0.25">
      <c r="A45" s="49" t="s">
        <v>47</v>
      </c>
      <c r="B45" s="16">
        <v>0</v>
      </c>
      <c r="C45" s="17">
        <v>0</v>
      </c>
      <c r="D45" s="17">
        <v>0</v>
      </c>
      <c r="E45" s="17">
        <v>0</v>
      </c>
      <c r="F45" s="21">
        <v>0</v>
      </c>
      <c r="G45" s="44"/>
    </row>
    <row r="46" spans="1:8" ht="18" customHeight="1" x14ac:dyDescent="0.25">
      <c r="A46" s="31" t="s">
        <v>48</v>
      </c>
      <c r="B46" s="19">
        <f>SUM(B43:B45)</f>
        <v>0</v>
      </c>
      <c r="C46" s="19">
        <f>SUM(C43:C45)</f>
        <v>0</v>
      </c>
      <c r="D46" s="19">
        <f>SUM(D43:D45)</f>
        <v>0</v>
      </c>
      <c r="E46" s="19">
        <f>SUM(E43:E45)</f>
        <v>13536885.530000011</v>
      </c>
      <c r="F46" s="14">
        <f>SUM(F43:F45)</f>
        <v>13536885.530000011</v>
      </c>
      <c r="G46" s="44"/>
    </row>
    <row r="47" spans="1:8" ht="18" customHeight="1" x14ac:dyDescent="0.25">
      <c r="A47" s="26"/>
      <c r="B47" s="10"/>
      <c r="C47" s="10"/>
      <c r="D47" s="10"/>
      <c r="E47" s="10"/>
      <c r="F47" s="11"/>
      <c r="G47" s="44"/>
    </row>
    <row r="48" spans="1:8" ht="18" customHeight="1" x14ac:dyDescent="0.55000000000000004">
      <c r="A48" s="50" t="s">
        <v>49</v>
      </c>
      <c r="B48" s="51">
        <f>B40-B46</f>
        <v>29101805.399999231</v>
      </c>
      <c r="C48" s="51">
        <f>C40-C46</f>
        <v>4091111.4700000137</v>
      </c>
      <c r="D48" s="51">
        <f>D40-D46</f>
        <v>-15545902.29999999</v>
      </c>
      <c r="E48" s="51">
        <f>E40-E46</f>
        <v>-13536885.530000011</v>
      </c>
      <c r="F48" s="52">
        <f>F40-F46</f>
        <v>4110129.0399992671</v>
      </c>
      <c r="G48" s="44"/>
    </row>
    <row r="49" spans="1:7" ht="9.9" customHeight="1" x14ac:dyDescent="0.25">
      <c r="A49" s="53"/>
      <c r="B49" s="54"/>
      <c r="C49" s="54"/>
      <c r="D49" s="54"/>
      <c r="E49" s="54"/>
      <c r="F49" s="55"/>
      <c r="G49" s="44"/>
    </row>
    <row r="50" spans="1:7" ht="18" customHeight="1" x14ac:dyDescent="0.25">
      <c r="G50" s="44"/>
    </row>
    <row r="51" spans="1:7" ht="18" customHeight="1" x14ac:dyDescent="0.25">
      <c r="G51" s="44"/>
    </row>
    <row r="52" spans="1:7" ht="18" customHeight="1" x14ac:dyDescent="0.25">
      <c r="G52" s="44"/>
    </row>
    <row r="53" spans="1:7" ht="18" customHeight="1" x14ac:dyDescent="0.25">
      <c r="G53" s="44"/>
    </row>
    <row r="54" spans="1:7" ht="18" customHeight="1" x14ac:dyDescent="0.25">
      <c r="G54" s="44"/>
    </row>
    <row r="55" spans="1:7" ht="18" customHeight="1" x14ac:dyDescent="0.25">
      <c r="G55" s="44"/>
    </row>
    <row r="56" spans="1:7" ht="18" customHeight="1" x14ac:dyDescent="0.25">
      <c r="G56" s="44"/>
    </row>
    <row r="57" spans="1:7" ht="18" customHeight="1" x14ac:dyDescent="0.25">
      <c r="G57" s="44"/>
    </row>
    <row r="58" spans="1:7" ht="18" customHeight="1" x14ac:dyDescent="0.25">
      <c r="G58" s="44"/>
    </row>
    <row r="59" spans="1:7" ht="18" customHeight="1" x14ac:dyDescent="0.25">
      <c r="G59" s="44"/>
    </row>
    <row r="60" spans="1:7" ht="18" customHeight="1" x14ac:dyDescent="0.25">
      <c r="G60" s="44"/>
    </row>
    <row r="61" spans="1:7" ht="18" customHeight="1" x14ac:dyDescent="0.25">
      <c r="G61" s="44"/>
    </row>
    <row r="62" spans="1:7" ht="18" customHeight="1" x14ac:dyDescent="0.25">
      <c r="G62" s="44"/>
    </row>
    <row r="63" spans="1:7" ht="18" customHeight="1" x14ac:dyDescent="0.25">
      <c r="G63" s="44"/>
    </row>
    <row r="64" spans="1:7" ht="18" customHeight="1" x14ac:dyDescent="0.25">
      <c r="G64" s="44"/>
    </row>
    <row r="65" spans="7:7" ht="18" customHeight="1" x14ac:dyDescent="0.25">
      <c r="G65" s="44"/>
    </row>
    <row r="66" spans="7:7" ht="18" customHeight="1" x14ac:dyDescent="0.25">
      <c r="G66" s="44"/>
    </row>
    <row r="67" spans="7:7" ht="18" customHeight="1" x14ac:dyDescent="0.25">
      <c r="G67" s="44"/>
    </row>
    <row r="68" spans="7:7" ht="18" customHeight="1" x14ac:dyDescent="0.25">
      <c r="G68" s="44"/>
    </row>
    <row r="69" spans="7:7" ht="18" customHeight="1" x14ac:dyDescent="0.25">
      <c r="G69" s="44"/>
    </row>
  </sheetData>
  <printOptions horizontalCentered="1"/>
  <pageMargins left="0.25" right="0.25" top="0.52" bottom="0.6" header="0.35" footer="0.27"/>
  <pageSetup scale="85" orientation="portrait" r:id="rId1"/>
  <headerFooter alignWithMargins="0">
    <oddFooter>&amp;R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6"/>
  <sheetViews>
    <sheetView zoomScale="115" workbookViewId="0">
      <pane ySplit="4" topLeftCell="A311" activePane="bottomLeft" state="frozen"/>
      <selection activeCell="B41" sqref="B41"/>
      <selection pane="bottomLeft" activeCell="B41" sqref="B41"/>
    </sheetView>
  </sheetViews>
  <sheetFormatPr defaultColWidth="9.109375" defaultRowHeight="15" customHeight="1" outlineLevelCol="1" x14ac:dyDescent="0.2"/>
  <cols>
    <col min="1" max="1" width="54.44140625" style="68" customWidth="1"/>
    <col min="2" max="4" width="12.88671875" style="72" customWidth="1" collapsed="1"/>
    <col min="5" max="5" width="11" style="72" hidden="1" customWidth="1" outlineLevel="1"/>
    <col min="6" max="6" width="10" style="72" hidden="1" customWidth="1" outlineLevel="1"/>
    <col min="7" max="8" width="11.44140625" style="72" hidden="1" customWidth="1" outlineLevel="1"/>
    <col min="9" max="9" width="12.88671875" style="72" customWidth="1" collapsed="1"/>
    <col min="10" max="10" width="7.44140625" style="57" customWidth="1"/>
    <col min="11" max="11" width="45.109375" style="57" hidden="1" customWidth="1" outlineLevel="1"/>
    <col min="12" max="12" width="6.44140625" style="57" hidden="1" customWidth="1" outlineLevel="1"/>
    <col min="13" max="13" width="12" style="57" hidden="1" customWidth="1" outlineLevel="1"/>
    <col min="14" max="14" width="10.44140625" style="57" hidden="1" customWidth="1" outlineLevel="1"/>
    <col min="15" max="15" width="9.109375" style="57" hidden="1" customWidth="1" outlineLevel="1"/>
    <col min="16" max="16" width="9.109375" style="57" collapsed="1"/>
    <col min="17" max="17" width="50.88671875" style="57" hidden="1" customWidth="1"/>
    <col min="18" max="16384" width="9.109375" style="57"/>
  </cols>
  <sheetData>
    <row r="1" spans="1:20" ht="15" customHeight="1" x14ac:dyDescent="0.25">
      <c r="A1" s="56" t="s">
        <v>0</v>
      </c>
      <c r="B1" s="56"/>
      <c r="C1" s="56"/>
      <c r="D1" s="56"/>
      <c r="E1" s="56"/>
      <c r="F1" s="56"/>
      <c r="G1" s="56"/>
      <c r="H1" s="56"/>
      <c r="I1" s="56"/>
      <c r="Q1" s="58" t="s">
        <v>50</v>
      </c>
    </row>
    <row r="2" spans="1:20" ht="11.25" customHeight="1" x14ac:dyDescent="0.25">
      <c r="A2" s="56" t="s">
        <v>51</v>
      </c>
      <c r="B2" s="56"/>
      <c r="C2" s="56"/>
      <c r="D2" s="56"/>
      <c r="E2" s="56"/>
      <c r="F2" s="56"/>
      <c r="G2" s="56"/>
      <c r="H2" s="56"/>
      <c r="I2" s="56"/>
      <c r="Q2" s="58" t="s">
        <v>52</v>
      </c>
    </row>
    <row r="3" spans="1:20" ht="12.75" customHeight="1" x14ac:dyDescent="0.25">
      <c r="A3" s="56" t="str">
        <f>Allocated!A3</f>
        <v>FOR THE MONTH ENDED JUNE 30, 2015</v>
      </c>
      <c r="B3" s="56"/>
      <c r="C3" s="56"/>
      <c r="D3" s="56"/>
      <c r="E3" s="56"/>
      <c r="F3" s="56"/>
      <c r="G3" s="56"/>
      <c r="H3" s="56"/>
      <c r="I3" s="56"/>
      <c r="Q3" s="58" t="s">
        <v>53</v>
      </c>
    </row>
    <row r="4" spans="1:20" ht="11.25" customHeight="1" x14ac:dyDescent="0.25">
      <c r="A4" s="59" t="s">
        <v>54</v>
      </c>
      <c r="B4" s="60" t="s">
        <v>4</v>
      </c>
      <c r="C4" s="60" t="s">
        <v>55</v>
      </c>
      <c r="D4" s="60" t="s">
        <v>41</v>
      </c>
      <c r="E4" s="61" t="s">
        <v>56</v>
      </c>
      <c r="F4" s="61" t="s">
        <v>57</v>
      </c>
      <c r="G4" s="62" t="s">
        <v>58</v>
      </c>
      <c r="H4" s="62" t="s">
        <v>59</v>
      </c>
      <c r="I4" s="60" t="s">
        <v>60</v>
      </c>
      <c r="Q4" s="58" t="s">
        <v>61</v>
      </c>
    </row>
    <row r="5" spans="1:20" ht="15" customHeight="1" x14ac:dyDescent="0.3">
      <c r="A5" s="63" t="s">
        <v>62</v>
      </c>
      <c r="B5" s="64"/>
      <c r="C5" s="64"/>
      <c r="D5" s="64"/>
      <c r="E5" s="64"/>
      <c r="F5" s="64"/>
      <c r="G5" s="64"/>
      <c r="H5" s="64"/>
      <c r="I5" s="64"/>
      <c r="K5" s="65" t="s">
        <v>62</v>
      </c>
      <c r="Q5" s="58" t="s">
        <v>63</v>
      </c>
    </row>
    <row r="6" spans="1:20" ht="15" customHeight="1" x14ac:dyDescent="0.3">
      <c r="A6" s="66" t="s">
        <v>64</v>
      </c>
      <c r="B6" s="64"/>
      <c r="C6" s="64"/>
      <c r="D6" s="64"/>
      <c r="E6" s="64"/>
      <c r="F6" s="64"/>
      <c r="G6" s="64"/>
      <c r="H6" s="64"/>
      <c r="I6" s="64"/>
      <c r="K6" s="67" t="s">
        <v>64</v>
      </c>
      <c r="L6" s="57" t="str">
        <f t="shared" ref="L6:L69" si="0">IF(K6=A6,"y","n")</f>
        <v>y</v>
      </c>
    </row>
    <row r="7" spans="1:20" ht="15" customHeight="1" x14ac:dyDescent="0.3">
      <c r="A7" s="68" t="s">
        <v>65</v>
      </c>
      <c r="B7" s="69">
        <v>73462415.089999899</v>
      </c>
      <c r="C7" s="69">
        <v>0</v>
      </c>
      <c r="D7" s="69">
        <v>0</v>
      </c>
      <c r="E7" s="70">
        <v>0</v>
      </c>
      <c r="F7" s="70">
        <v>0</v>
      </c>
      <c r="G7" s="70">
        <v>73462415.089999899</v>
      </c>
      <c r="H7" s="70">
        <v>0</v>
      </c>
      <c r="I7" s="69">
        <f t="shared" ref="I7:I70" si="1">+H7+G7</f>
        <v>73462415.089999899</v>
      </c>
      <c r="K7" s="71" t="s">
        <v>65</v>
      </c>
      <c r="L7" s="57" t="str">
        <f t="shared" si="0"/>
        <v>y</v>
      </c>
      <c r="M7" s="70">
        <v>73462415.089999899</v>
      </c>
      <c r="N7" s="72">
        <f>+M7-I7</f>
        <v>0</v>
      </c>
      <c r="O7" s="71"/>
      <c r="Q7" s="73" t="s">
        <v>52</v>
      </c>
    </row>
    <row r="8" spans="1:20" ht="15" customHeight="1" x14ac:dyDescent="0.3">
      <c r="A8" s="68" t="s">
        <v>66</v>
      </c>
      <c r="B8" s="69">
        <v>81675702.560000002</v>
      </c>
      <c r="C8" s="69">
        <v>0</v>
      </c>
      <c r="D8" s="69">
        <v>0</v>
      </c>
      <c r="E8" s="70">
        <v>0</v>
      </c>
      <c r="F8" s="70">
        <v>0</v>
      </c>
      <c r="G8" s="70">
        <v>81675702.560000002</v>
      </c>
      <c r="H8" s="70">
        <v>0</v>
      </c>
      <c r="I8" s="69">
        <f t="shared" si="1"/>
        <v>81675702.560000002</v>
      </c>
      <c r="K8" s="71" t="s">
        <v>66</v>
      </c>
      <c r="L8" s="57" t="str">
        <f t="shared" si="0"/>
        <v>y</v>
      </c>
      <c r="M8" s="70">
        <v>81675702.560000002</v>
      </c>
      <c r="N8" s="72">
        <f t="shared" ref="N8:N71" si="2">+M8-I8</f>
        <v>0</v>
      </c>
      <c r="O8" s="71"/>
      <c r="Q8" s="73" t="s">
        <v>67</v>
      </c>
    </row>
    <row r="9" spans="1:20" ht="15" customHeight="1" x14ac:dyDescent="0.3">
      <c r="A9" s="68" t="s">
        <v>68</v>
      </c>
      <c r="B9" s="69">
        <v>1673050.69</v>
      </c>
      <c r="C9" s="69">
        <v>0</v>
      </c>
      <c r="D9" s="69">
        <v>0</v>
      </c>
      <c r="E9" s="70">
        <v>0</v>
      </c>
      <c r="F9" s="70">
        <v>0</v>
      </c>
      <c r="G9" s="70">
        <v>1673050.69</v>
      </c>
      <c r="H9" s="70">
        <v>0</v>
      </c>
      <c r="I9" s="69">
        <f t="shared" si="1"/>
        <v>1673050.69</v>
      </c>
      <c r="K9" s="71" t="s">
        <v>68</v>
      </c>
      <c r="L9" s="57" t="str">
        <f t="shared" si="0"/>
        <v>y</v>
      </c>
      <c r="M9" s="70">
        <v>1673050.69</v>
      </c>
      <c r="N9" s="72">
        <f t="shared" si="2"/>
        <v>0</v>
      </c>
      <c r="O9" s="71"/>
      <c r="Q9" s="73" t="s">
        <v>69</v>
      </c>
    </row>
    <row r="10" spans="1:20" ht="15" customHeight="1" x14ac:dyDescent="0.3">
      <c r="A10" s="68" t="s">
        <v>70</v>
      </c>
      <c r="B10" s="69">
        <v>0</v>
      </c>
      <c r="C10" s="69">
        <v>0</v>
      </c>
      <c r="D10" s="69">
        <v>0</v>
      </c>
      <c r="E10" s="70">
        <v>0</v>
      </c>
      <c r="F10" s="70">
        <v>0</v>
      </c>
      <c r="G10" s="70">
        <v>0</v>
      </c>
      <c r="H10" s="70">
        <v>0</v>
      </c>
      <c r="I10" s="69">
        <f t="shared" si="1"/>
        <v>0</v>
      </c>
      <c r="K10" s="71" t="s">
        <v>71</v>
      </c>
      <c r="L10" s="57" t="str">
        <f t="shared" si="0"/>
        <v>n</v>
      </c>
      <c r="M10" s="70">
        <v>0</v>
      </c>
      <c r="N10" s="72">
        <f t="shared" si="2"/>
        <v>0</v>
      </c>
      <c r="O10" s="71"/>
      <c r="Q10" s="73" t="s">
        <v>72</v>
      </c>
    </row>
    <row r="11" spans="1:20" ht="15" customHeight="1" x14ac:dyDescent="0.3">
      <c r="A11" s="68" t="s">
        <v>73</v>
      </c>
      <c r="B11" s="69">
        <v>0</v>
      </c>
      <c r="C11" s="69">
        <v>0</v>
      </c>
      <c r="D11" s="69">
        <v>0</v>
      </c>
      <c r="E11" s="70">
        <v>0</v>
      </c>
      <c r="F11" s="70">
        <v>0</v>
      </c>
      <c r="G11" s="70">
        <v>0</v>
      </c>
      <c r="H11" s="70">
        <v>0</v>
      </c>
      <c r="I11" s="69">
        <f t="shared" si="1"/>
        <v>0</v>
      </c>
      <c r="K11" s="71" t="s">
        <v>73</v>
      </c>
      <c r="L11" s="57" t="str">
        <f t="shared" si="0"/>
        <v>y</v>
      </c>
      <c r="M11" s="70">
        <v>0</v>
      </c>
      <c r="N11" s="72">
        <f t="shared" si="2"/>
        <v>0</v>
      </c>
      <c r="O11" s="71"/>
      <c r="Q11" s="73" t="s">
        <v>74</v>
      </c>
    </row>
    <row r="12" spans="1:20" ht="15" customHeight="1" x14ac:dyDescent="0.3">
      <c r="A12" s="68" t="s">
        <v>71</v>
      </c>
      <c r="B12" s="69">
        <v>361499.99</v>
      </c>
      <c r="C12" s="69">
        <v>0</v>
      </c>
      <c r="D12" s="69">
        <v>0</v>
      </c>
      <c r="E12" s="70">
        <v>0</v>
      </c>
      <c r="F12" s="70">
        <v>0</v>
      </c>
      <c r="G12" s="70">
        <v>361499.99</v>
      </c>
      <c r="H12" s="70">
        <v>0</v>
      </c>
      <c r="I12" s="69">
        <f t="shared" si="1"/>
        <v>361499.99</v>
      </c>
      <c r="K12" s="71" t="s">
        <v>70</v>
      </c>
      <c r="L12" s="57" t="str">
        <f t="shared" si="0"/>
        <v>n</v>
      </c>
      <c r="M12" s="70">
        <v>361499.99</v>
      </c>
      <c r="N12" s="72">
        <f t="shared" si="2"/>
        <v>0</v>
      </c>
      <c r="O12" s="71"/>
      <c r="Q12" s="73" t="s">
        <v>75</v>
      </c>
      <c r="T12" s="68"/>
    </row>
    <row r="13" spans="1:20" ht="15" customHeight="1" x14ac:dyDescent="0.3">
      <c r="A13" s="68" t="s">
        <v>76</v>
      </c>
      <c r="B13" s="69">
        <v>0</v>
      </c>
      <c r="C13" s="69">
        <v>23491768.57</v>
      </c>
      <c r="D13" s="69">
        <v>0</v>
      </c>
      <c r="E13" s="70">
        <v>0</v>
      </c>
      <c r="F13" s="70">
        <v>0</v>
      </c>
      <c r="G13" s="70">
        <v>0</v>
      </c>
      <c r="H13" s="70">
        <v>23491768.57</v>
      </c>
      <c r="I13" s="69">
        <f t="shared" si="1"/>
        <v>23491768.57</v>
      </c>
      <c r="K13" s="71" t="s">
        <v>76</v>
      </c>
      <c r="L13" s="57" t="str">
        <f t="shared" si="0"/>
        <v>y</v>
      </c>
      <c r="M13" s="70">
        <v>23491768.57</v>
      </c>
      <c r="N13" s="72">
        <f t="shared" si="2"/>
        <v>0</v>
      </c>
      <c r="O13" s="71"/>
    </row>
    <row r="14" spans="1:20" ht="12" customHeight="1" x14ac:dyDescent="0.3">
      <c r="A14" s="68" t="s">
        <v>77</v>
      </c>
      <c r="B14" s="69">
        <v>0</v>
      </c>
      <c r="C14" s="69">
        <v>15906897.48</v>
      </c>
      <c r="D14" s="69">
        <v>0</v>
      </c>
      <c r="E14" s="70">
        <v>0</v>
      </c>
      <c r="F14" s="70">
        <v>0</v>
      </c>
      <c r="G14" s="70">
        <v>0</v>
      </c>
      <c r="H14" s="70">
        <v>15906897.48</v>
      </c>
      <c r="I14" s="69">
        <f t="shared" si="1"/>
        <v>15906897.48</v>
      </c>
      <c r="K14" s="71" t="s">
        <v>77</v>
      </c>
      <c r="L14" s="57" t="str">
        <f t="shared" si="0"/>
        <v>y</v>
      </c>
      <c r="M14" s="70">
        <v>15906897.48</v>
      </c>
      <c r="N14" s="72">
        <f t="shared" si="2"/>
        <v>0</v>
      </c>
      <c r="O14" s="71"/>
    </row>
    <row r="15" spans="1:20" ht="15" customHeight="1" x14ac:dyDescent="0.3">
      <c r="A15" s="74" t="s">
        <v>78</v>
      </c>
      <c r="B15" s="69">
        <v>0</v>
      </c>
      <c r="C15" s="69">
        <v>1536868.45</v>
      </c>
      <c r="D15" s="69">
        <v>0</v>
      </c>
      <c r="E15" s="70">
        <v>0</v>
      </c>
      <c r="F15" s="70">
        <v>0</v>
      </c>
      <c r="G15" s="70">
        <v>0</v>
      </c>
      <c r="H15" s="70">
        <v>1536868.45</v>
      </c>
      <c r="I15" s="69">
        <f t="shared" si="1"/>
        <v>1536868.45</v>
      </c>
      <c r="K15" s="71" t="s">
        <v>78</v>
      </c>
      <c r="L15" s="57" t="str">
        <f t="shared" si="0"/>
        <v>y</v>
      </c>
      <c r="M15" s="70">
        <v>1536868.45</v>
      </c>
      <c r="N15" s="72">
        <f t="shared" si="2"/>
        <v>0</v>
      </c>
      <c r="O15" s="71"/>
    </row>
    <row r="16" spans="1:20" ht="15" customHeight="1" x14ac:dyDescent="0.3">
      <c r="A16" s="68" t="s">
        <v>79</v>
      </c>
      <c r="B16" s="75">
        <v>157172668.329999</v>
      </c>
      <c r="C16" s="75">
        <v>40935534.5</v>
      </c>
      <c r="D16" s="75">
        <v>0</v>
      </c>
      <c r="E16" s="76">
        <v>0</v>
      </c>
      <c r="F16" s="76">
        <v>0</v>
      </c>
      <c r="G16" s="76">
        <v>157172668.329999</v>
      </c>
      <c r="H16" s="76">
        <v>40935534.5</v>
      </c>
      <c r="I16" s="75">
        <f t="shared" si="1"/>
        <v>198108202.829999</v>
      </c>
      <c r="K16" s="71" t="s">
        <v>79</v>
      </c>
      <c r="L16" s="57" t="str">
        <f t="shared" si="0"/>
        <v>y</v>
      </c>
      <c r="M16" s="76">
        <v>198108202.829999</v>
      </c>
      <c r="N16" s="72">
        <f t="shared" si="2"/>
        <v>0</v>
      </c>
      <c r="O16" s="71"/>
    </row>
    <row r="17" spans="1:15" ht="12.75" customHeight="1" x14ac:dyDescent="0.3">
      <c r="A17" s="66" t="s">
        <v>80</v>
      </c>
      <c r="B17" s="69"/>
      <c r="C17" s="69"/>
      <c r="D17" s="69"/>
      <c r="E17"/>
      <c r="F17"/>
      <c r="G17"/>
      <c r="H17"/>
      <c r="I17" s="69"/>
      <c r="K17" s="67" t="s">
        <v>80</v>
      </c>
      <c r="L17" s="57" t="str">
        <f t="shared" si="0"/>
        <v>y</v>
      </c>
      <c r="M17"/>
      <c r="N17" s="72">
        <f t="shared" si="2"/>
        <v>0</v>
      </c>
      <c r="O17" s="67"/>
    </row>
    <row r="18" spans="1:15" ht="15" customHeight="1" x14ac:dyDescent="0.3">
      <c r="A18" s="74" t="s">
        <v>81</v>
      </c>
      <c r="B18" s="69">
        <v>14084.71</v>
      </c>
      <c r="C18" s="69">
        <v>0</v>
      </c>
      <c r="D18" s="69">
        <v>0</v>
      </c>
      <c r="E18" s="70">
        <v>0</v>
      </c>
      <c r="F18" s="70">
        <v>0</v>
      </c>
      <c r="G18" s="70">
        <v>14084.71</v>
      </c>
      <c r="H18" s="70">
        <v>0</v>
      </c>
      <c r="I18" s="69">
        <f t="shared" si="1"/>
        <v>14084.71</v>
      </c>
      <c r="K18" s="71" t="s">
        <v>81</v>
      </c>
      <c r="L18" s="57" t="str">
        <f t="shared" si="0"/>
        <v>y</v>
      </c>
      <c r="M18" s="70">
        <v>14084.71</v>
      </c>
      <c r="N18" s="72">
        <f t="shared" si="2"/>
        <v>0</v>
      </c>
      <c r="O18" s="71"/>
    </row>
    <row r="19" spans="1:15" ht="15" customHeight="1" x14ac:dyDescent="0.3">
      <c r="A19" s="68" t="s">
        <v>82</v>
      </c>
      <c r="B19" s="75">
        <v>14084.71</v>
      </c>
      <c r="C19" s="75">
        <v>0</v>
      </c>
      <c r="D19" s="75">
        <v>0</v>
      </c>
      <c r="E19" s="76">
        <v>0</v>
      </c>
      <c r="F19" s="76">
        <v>0</v>
      </c>
      <c r="G19" s="76">
        <v>14084.71</v>
      </c>
      <c r="H19" s="76">
        <v>0</v>
      </c>
      <c r="I19" s="75">
        <f t="shared" si="1"/>
        <v>14084.71</v>
      </c>
      <c r="K19" s="71" t="s">
        <v>82</v>
      </c>
      <c r="L19" s="57" t="str">
        <f t="shared" si="0"/>
        <v>y</v>
      </c>
      <c r="M19" s="76">
        <v>14084.71</v>
      </c>
      <c r="N19" s="72">
        <f t="shared" si="2"/>
        <v>0</v>
      </c>
      <c r="O19" s="71"/>
    </row>
    <row r="20" spans="1:15" ht="15" customHeight="1" x14ac:dyDescent="0.3">
      <c r="A20" s="66" t="s">
        <v>83</v>
      </c>
      <c r="B20" s="69"/>
      <c r="C20" s="69"/>
      <c r="D20" s="69"/>
      <c r="E20"/>
      <c r="F20"/>
      <c r="G20"/>
      <c r="H20"/>
      <c r="I20" s="69"/>
      <c r="K20" s="67" t="s">
        <v>83</v>
      </c>
      <c r="L20" s="57" t="str">
        <f t="shared" si="0"/>
        <v>y</v>
      </c>
      <c r="M20"/>
      <c r="N20" s="72">
        <f t="shared" si="2"/>
        <v>0</v>
      </c>
      <c r="O20" s="67"/>
    </row>
    <row r="21" spans="1:15" ht="15" customHeight="1" x14ac:dyDescent="0.3">
      <c r="A21" s="68" t="s">
        <v>84</v>
      </c>
      <c r="B21" s="69">
        <v>3348491.47</v>
      </c>
      <c r="C21" s="69">
        <v>0</v>
      </c>
      <c r="D21" s="69">
        <v>0</v>
      </c>
      <c r="E21" s="70">
        <v>0</v>
      </c>
      <c r="F21" s="70">
        <v>0</v>
      </c>
      <c r="G21" s="70">
        <v>3348491.47</v>
      </c>
      <c r="H21" s="70">
        <v>0</v>
      </c>
      <c r="I21" s="69">
        <f t="shared" si="1"/>
        <v>3348491.47</v>
      </c>
      <c r="K21" s="71" t="s">
        <v>84</v>
      </c>
      <c r="L21" s="57" t="str">
        <f t="shared" si="0"/>
        <v>y</v>
      </c>
      <c r="M21" s="70">
        <v>3348491.47</v>
      </c>
      <c r="N21" s="72">
        <f t="shared" si="2"/>
        <v>0</v>
      </c>
      <c r="O21" s="71"/>
    </row>
    <row r="22" spans="1:15" ht="15" customHeight="1" x14ac:dyDescent="0.3">
      <c r="A22" s="74" t="s">
        <v>85</v>
      </c>
      <c r="B22" s="69">
        <v>9664445.1600000001</v>
      </c>
      <c r="C22" s="69">
        <v>0</v>
      </c>
      <c r="D22" s="69">
        <v>0</v>
      </c>
      <c r="E22" s="70">
        <v>0</v>
      </c>
      <c r="F22" s="70">
        <v>0</v>
      </c>
      <c r="G22" s="70">
        <v>9664445.1600000001</v>
      </c>
      <c r="H22" s="70">
        <v>0</v>
      </c>
      <c r="I22" s="69">
        <f t="shared" si="1"/>
        <v>9664445.1600000001</v>
      </c>
      <c r="K22" s="71" t="s">
        <v>85</v>
      </c>
      <c r="L22" s="57" t="str">
        <f t="shared" si="0"/>
        <v>y</v>
      </c>
      <c r="M22" s="70">
        <v>9664445.1600000001</v>
      </c>
      <c r="N22" s="72">
        <f t="shared" si="2"/>
        <v>0</v>
      </c>
      <c r="O22" s="71"/>
    </row>
    <row r="23" spans="1:15" ht="15" customHeight="1" x14ac:dyDescent="0.3">
      <c r="A23" s="68" t="s">
        <v>86</v>
      </c>
      <c r="B23" s="75">
        <v>13012936.630000001</v>
      </c>
      <c r="C23" s="75">
        <v>0</v>
      </c>
      <c r="D23" s="75">
        <v>0</v>
      </c>
      <c r="E23" s="76">
        <v>0</v>
      </c>
      <c r="F23" s="76">
        <v>0</v>
      </c>
      <c r="G23" s="76">
        <v>13012936.630000001</v>
      </c>
      <c r="H23" s="76">
        <v>0</v>
      </c>
      <c r="I23" s="75">
        <f t="shared" si="1"/>
        <v>13012936.630000001</v>
      </c>
      <c r="K23" s="71" t="s">
        <v>86</v>
      </c>
      <c r="L23" s="57" t="str">
        <f t="shared" si="0"/>
        <v>y</v>
      </c>
      <c r="M23" s="76">
        <v>13012936.630000001</v>
      </c>
      <c r="N23" s="72">
        <f t="shared" si="2"/>
        <v>0</v>
      </c>
      <c r="O23" s="71"/>
    </row>
    <row r="24" spans="1:15" ht="15" customHeight="1" x14ac:dyDescent="0.3">
      <c r="A24" s="68" t="s">
        <v>87</v>
      </c>
      <c r="B24" s="69"/>
      <c r="C24" s="69"/>
      <c r="D24" s="69"/>
      <c r="E24"/>
      <c r="F24"/>
      <c r="G24"/>
      <c r="H24"/>
      <c r="I24" s="69"/>
      <c r="K24" s="67" t="s">
        <v>87</v>
      </c>
      <c r="L24" s="57" t="str">
        <f t="shared" si="0"/>
        <v>y</v>
      </c>
      <c r="M24"/>
      <c r="N24" s="72">
        <f t="shared" si="2"/>
        <v>0</v>
      </c>
      <c r="O24" s="67"/>
    </row>
    <row r="25" spans="1:15" ht="15" customHeight="1" x14ac:dyDescent="0.3">
      <c r="A25" s="68" t="s">
        <v>88</v>
      </c>
      <c r="B25" s="69">
        <v>0</v>
      </c>
      <c r="C25" s="69">
        <v>0</v>
      </c>
      <c r="D25" s="69">
        <v>0</v>
      </c>
      <c r="E25" s="70">
        <v>0</v>
      </c>
      <c r="F25" s="70">
        <v>0</v>
      </c>
      <c r="G25" s="70">
        <v>0</v>
      </c>
      <c r="H25" s="70">
        <v>0</v>
      </c>
      <c r="I25" s="69">
        <f t="shared" si="1"/>
        <v>0</v>
      </c>
      <c r="K25" s="71" t="s">
        <v>88</v>
      </c>
      <c r="L25" s="57" t="str">
        <f t="shared" si="0"/>
        <v>y</v>
      </c>
      <c r="M25" s="70">
        <v>0</v>
      </c>
      <c r="N25" s="72">
        <f t="shared" si="2"/>
        <v>0</v>
      </c>
      <c r="O25" s="71"/>
    </row>
    <row r="26" spans="1:15" ht="15" customHeight="1" x14ac:dyDescent="0.3">
      <c r="A26" s="68" t="s">
        <v>89</v>
      </c>
      <c r="B26" s="69">
        <v>277324.28999999998</v>
      </c>
      <c r="C26" s="69">
        <v>0</v>
      </c>
      <c r="D26" s="69">
        <v>0</v>
      </c>
      <c r="E26" s="70">
        <v>0</v>
      </c>
      <c r="F26" s="70">
        <v>0</v>
      </c>
      <c r="G26" s="70">
        <v>277324.28999999998</v>
      </c>
      <c r="H26" s="70">
        <v>0</v>
      </c>
      <c r="I26" s="69">
        <f t="shared" si="1"/>
        <v>277324.28999999998</v>
      </c>
      <c r="K26" s="71" t="s">
        <v>89</v>
      </c>
      <c r="L26" s="57" t="str">
        <f t="shared" si="0"/>
        <v>y</v>
      </c>
      <c r="M26" s="70">
        <v>277324.28999999998</v>
      </c>
      <c r="N26" s="72">
        <f t="shared" si="2"/>
        <v>0</v>
      </c>
      <c r="O26" s="71"/>
    </row>
    <row r="27" spans="1:15" ht="15" customHeight="1" x14ac:dyDescent="0.3">
      <c r="A27" s="68" t="s">
        <v>90</v>
      </c>
      <c r="B27" s="69">
        <v>1382787.87</v>
      </c>
      <c r="C27" s="69">
        <v>0</v>
      </c>
      <c r="D27" s="69">
        <v>0</v>
      </c>
      <c r="E27" s="70">
        <v>0</v>
      </c>
      <c r="F27" s="70">
        <v>0</v>
      </c>
      <c r="G27" s="70">
        <v>1382787.87</v>
      </c>
      <c r="H27" s="70">
        <v>0</v>
      </c>
      <c r="I27" s="69">
        <f t="shared" si="1"/>
        <v>1382787.87</v>
      </c>
      <c r="K27" s="71" t="s">
        <v>90</v>
      </c>
      <c r="L27" s="57" t="str">
        <f t="shared" si="0"/>
        <v>y</v>
      </c>
      <c r="M27" s="70">
        <v>1382787.87</v>
      </c>
      <c r="N27" s="72">
        <f t="shared" si="2"/>
        <v>0</v>
      </c>
      <c r="O27" s="71"/>
    </row>
    <row r="28" spans="1:15" ht="15" customHeight="1" x14ac:dyDescent="0.3">
      <c r="A28" s="68" t="s">
        <v>91</v>
      </c>
      <c r="B28" s="69">
        <v>1485653.91</v>
      </c>
      <c r="C28" s="69">
        <v>0</v>
      </c>
      <c r="D28" s="69">
        <v>0</v>
      </c>
      <c r="E28" s="70">
        <v>0</v>
      </c>
      <c r="F28" s="70">
        <v>0</v>
      </c>
      <c r="G28" s="70">
        <v>1485653.91</v>
      </c>
      <c r="H28" s="70">
        <v>0</v>
      </c>
      <c r="I28" s="69">
        <f t="shared" si="1"/>
        <v>1485653.91</v>
      </c>
      <c r="K28" s="71" t="s">
        <v>91</v>
      </c>
      <c r="L28" s="57" t="str">
        <f t="shared" si="0"/>
        <v>y</v>
      </c>
      <c r="M28" s="70">
        <v>1485653.91</v>
      </c>
      <c r="N28" s="72">
        <f t="shared" si="2"/>
        <v>0</v>
      </c>
      <c r="O28" s="71"/>
    </row>
    <row r="29" spans="1:15" ht="15" customHeight="1" x14ac:dyDescent="0.3">
      <c r="A29" s="68" t="s">
        <v>92</v>
      </c>
      <c r="B29" s="69">
        <v>-1280207.46</v>
      </c>
      <c r="C29" s="69">
        <v>0</v>
      </c>
      <c r="D29" s="69">
        <v>0</v>
      </c>
      <c r="E29" s="70">
        <v>0</v>
      </c>
      <c r="F29" s="70">
        <v>0</v>
      </c>
      <c r="G29" s="70">
        <v>-1280207.46</v>
      </c>
      <c r="H29" s="70">
        <v>0</v>
      </c>
      <c r="I29" s="69">
        <f t="shared" si="1"/>
        <v>-1280207.46</v>
      </c>
      <c r="K29" s="71" t="s">
        <v>92</v>
      </c>
      <c r="L29" s="57" t="str">
        <f t="shared" si="0"/>
        <v>y</v>
      </c>
      <c r="M29" s="70">
        <v>-1280207.46</v>
      </c>
      <c r="N29" s="72">
        <f t="shared" si="2"/>
        <v>0</v>
      </c>
      <c r="O29" s="71"/>
    </row>
    <row r="30" spans="1:15" ht="15" customHeight="1" x14ac:dyDescent="0.3">
      <c r="A30" s="68" t="s">
        <v>93</v>
      </c>
      <c r="B30" s="69">
        <v>0</v>
      </c>
      <c r="C30" s="69">
        <v>140276.82999999999</v>
      </c>
      <c r="D30" s="69">
        <v>0</v>
      </c>
      <c r="E30" s="70">
        <v>0</v>
      </c>
      <c r="F30" s="70">
        <v>0</v>
      </c>
      <c r="G30" s="70">
        <v>0</v>
      </c>
      <c r="H30" s="70">
        <v>140276.82999999999</v>
      </c>
      <c r="I30" s="69">
        <f t="shared" si="1"/>
        <v>140276.82999999999</v>
      </c>
      <c r="K30" s="71" t="s">
        <v>93</v>
      </c>
      <c r="L30" s="57" t="str">
        <f t="shared" si="0"/>
        <v>y</v>
      </c>
      <c r="M30" s="70">
        <v>140276.82999999999</v>
      </c>
      <c r="N30" s="72">
        <f t="shared" si="2"/>
        <v>0</v>
      </c>
      <c r="O30" s="71"/>
    </row>
    <row r="31" spans="1:15" ht="15" customHeight="1" x14ac:dyDescent="0.3">
      <c r="A31" s="68" t="s">
        <v>94</v>
      </c>
      <c r="B31" s="69">
        <v>0</v>
      </c>
      <c r="C31" s="69">
        <v>253311.77</v>
      </c>
      <c r="D31" s="69">
        <v>0</v>
      </c>
      <c r="E31" s="70">
        <v>0</v>
      </c>
      <c r="F31" s="70">
        <v>0</v>
      </c>
      <c r="G31" s="70">
        <v>0</v>
      </c>
      <c r="H31" s="70">
        <v>253311.77</v>
      </c>
      <c r="I31" s="69">
        <f t="shared" si="1"/>
        <v>253311.77</v>
      </c>
      <c r="K31" s="71" t="s">
        <v>94</v>
      </c>
      <c r="L31" s="57" t="str">
        <f t="shared" si="0"/>
        <v>y</v>
      </c>
      <c r="M31" s="70">
        <v>253311.77</v>
      </c>
      <c r="N31" s="72">
        <f t="shared" si="2"/>
        <v>0</v>
      </c>
      <c r="O31" s="71"/>
    </row>
    <row r="32" spans="1:15" ht="15" customHeight="1" x14ac:dyDescent="0.3">
      <c r="A32" s="68" t="s">
        <v>95</v>
      </c>
      <c r="B32" s="69">
        <v>0</v>
      </c>
      <c r="C32" s="69">
        <v>81681.5</v>
      </c>
      <c r="D32" s="69">
        <v>0</v>
      </c>
      <c r="E32" s="70">
        <v>0</v>
      </c>
      <c r="F32" s="70">
        <v>0</v>
      </c>
      <c r="G32" s="70">
        <v>0</v>
      </c>
      <c r="H32" s="70">
        <v>81681.5</v>
      </c>
      <c r="I32" s="69">
        <f t="shared" si="1"/>
        <v>81681.5</v>
      </c>
      <c r="K32" s="71" t="s">
        <v>95</v>
      </c>
      <c r="L32" s="57" t="str">
        <f t="shared" si="0"/>
        <v>y</v>
      </c>
      <c r="M32" s="70">
        <v>81681.5</v>
      </c>
      <c r="N32" s="72">
        <f t="shared" si="2"/>
        <v>0</v>
      </c>
      <c r="O32" s="71"/>
    </row>
    <row r="33" spans="1:15" ht="15" customHeight="1" x14ac:dyDescent="0.3">
      <c r="A33" s="68" t="s">
        <v>96</v>
      </c>
      <c r="B33" s="69">
        <v>0</v>
      </c>
      <c r="C33" s="69">
        <v>595793.75999999896</v>
      </c>
      <c r="D33" s="69">
        <v>0</v>
      </c>
      <c r="E33" s="70">
        <v>0</v>
      </c>
      <c r="F33" s="70">
        <v>0</v>
      </c>
      <c r="G33" s="70">
        <v>0</v>
      </c>
      <c r="H33" s="70">
        <v>595793.75999999896</v>
      </c>
      <c r="I33" s="69">
        <f t="shared" si="1"/>
        <v>595793.75999999896</v>
      </c>
      <c r="K33" s="71" t="s">
        <v>96</v>
      </c>
      <c r="L33" s="57" t="str">
        <f t="shared" si="0"/>
        <v>y</v>
      </c>
      <c r="M33" s="70">
        <v>595793.75999999896</v>
      </c>
      <c r="N33" s="72">
        <f t="shared" si="2"/>
        <v>0</v>
      </c>
      <c r="O33" s="71"/>
    </row>
    <row r="34" spans="1:15" ht="14.25" customHeight="1" x14ac:dyDescent="0.3">
      <c r="A34" s="74" t="s">
        <v>97</v>
      </c>
      <c r="B34" s="69">
        <v>0</v>
      </c>
      <c r="C34" s="69">
        <v>-721582.40999999898</v>
      </c>
      <c r="D34" s="69">
        <v>0</v>
      </c>
      <c r="E34" s="70">
        <v>0</v>
      </c>
      <c r="F34" s="70">
        <v>0</v>
      </c>
      <c r="G34" s="70">
        <v>0</v>
      </c>
      <c r="H34" s="70">
        <v>-721582.40999999898</v>
      </c>
      <c r="I34" s="69">
        <f t="shared" si="1"/>
        <v>-721582.40999999898</v>
      </c>
      <c r="K34" s="71" t="s">
        <v>97</v>
      </c>
      <c r="L34" s="57" t="str">
        <f t="shared" si="0"/>
        <v>y</v>
      </c>
      <c r="M34" s="70">
        <v>-721582.40999999898</v>
      </c>
      <c r="N34" s="72">
        <f t="shared" si="2"/>
        <v>0</v>
      </c>
      <c r="O34" s="71"/>
    </row>
    <row r="35" spans="1:15" ht="12" customHeight="1" x14ac:dyDescent="0.3">
      <c r="A35" s="68" t="s">
        <v>98</v>
      </c>
      <c r="B35" s="75">
        <v>1865558.6099999901</v>
      </c>
      <c r="C35" s="75">
        <v>349481.45</v>
      </c>
      <c r="D35" s="75">
        <v>0</v>
      </c>
      <c r="E35" s="76">
        <v>0</v>
      </c>
      <c r="F35" s="76">
        <v>0</v>
      </c>
      <c r="G35" s="76">
        <v>1865558.6099999901</v>
      </c>
      <c r="H35" s="76">
        <v>349481.45</v>
      </c>
      <c r="I35" s="75">
        <f t="shared" si="1"/>
        <v>2215040.0599999903</v>
      </c>
      <c r="K35" s="71" t="s">
        <v>98</v>
      </c>
      <c r="L35" s="57" t="str">
        <f t="shared" si="0"/>
        <v>y</v>
      </c>
      <c r="M35" s="76">
        <v>2215040.0599999898</v>
      </c>
      <c r="N35" s="72">
        <f t="shared" si="2"/>
        <v>0</v>
      </c>
      <c r="O35" s="71"/>
    </row>
    <row r="36" spans="1:15" ht="15" customHeight="1" thickBot="1" x14ac:dyDescent="0.35">
      <c r="A36" s="77" t="s">
        <v>99</v>
      </c>
      <c r="B36" s="78">
        <v>172065248.27999899</v>
      </c>
      <c r="C36" s="78">
        <v>41285015.950000003</v>
      </c>
      <c r="D36" s="78">
        <v>0</v>
      </c>
      <c r="E36" s="79">
        <v>0</v>
      </c>
      <c r="F36" s="79">
        <v>0</v>
      </c>
      <c r="G36" s="79">
        <v>172065248.27999899</v>
      </c>
      <c r="H36" s="79">
        <v>41285015.950000003</v>
      </c>
      <c r="I36" s="78">
        <f t="shared" si="1"/>
        <v>213350264.22999901</v>
      </c>
      <c r="K36" s="65" t="s">
        <v>99</v>
      </c>
      <c r="L36" s="57" t="str">
        <f t="shared" si="0"/>
        <v>y</v>
      </c>
      <c r="M36" s="79">
        <v>213350264.22999901</v>
      </c>
      <c r="N36" s="72">
        <f t="shared" si="2"/>
        <v>0</v>
      </c>
      <c r="O36" s="65"/>
    </row>
    <row r="37" spans="1:15" ht="6" customHeight="1" thickTop="1" x14ac:dyDescent="0.25">
      <c r="A37" s="63"/>
      <c r="B37" s="80"/>
      <c r="C37" s="80"/>
      <c r="D37" s="80"/>
      <c r="E37"/>
      <c r="F37"/>
      <c r="G37"/>
      <c r="H37"/>
      <c r="I37" s="80"/>
      <c r="K37"/>
      <c r="L37" s="57" t="str">
        <f t="shared" si="0"/>
        <v>y</v>
      </c>
      <c r="M37"/>
      <c r="N37" s="72">
        <f t="shared" si="2"/>
        <v>0</v>
      </c>
    </row>
    <row r="38" spans="1:15" ht="12" customHeight="1" x14ac:dyDescent="0.3">
      <c r="A38" s="81" t="s">
        <v>100</v>
      </c>
      <c r="B38" s="69"/>
      <c r="C38" s="69"/>
      <c r="D38" s="69"/>
      <c r="E38"/>
      <c r="F38"/>
      <c r="G38"/>
      <c r="H38"/>
      <c r="I38" s="69"/>
      <c r="K38" s="65" t="s">
        <v>100</v>
      </c>
      <c r="L38" s="57" t="str">
        <f t="shared" si="0"/>
        <v>y</v>
      </c>
      <c r="M38"/>
      <c r="N38" s="72">
        <f t="shared" si="2"/>
        <v>0</v>
      </c>
      <c r="O38" s="65"/>
    </row>
    <row r="39" spans="1:15" ht="12.75" customHeight="1" x14ac:dyDescent="0.3">
      <c r="A39" s="82" t="s">
        <v>101</v>
      </c>
      <c r="B39" s="69"/>
      <c r="C39" s="69"/>
      <c r="D39" s="69"/>
      <c r="E39"/>
      <c r="F39"/>
      <c r="G39"/>
      <c r="H39"/>
      <c r="I39" s="69"/>
      <c r="K39" s="67" t="s">
        <v>101</v>
      </c>
      <c r="L39" s="57" t="str">
        <f t="shared" si="0"/>
        <v>y</v>
      </c>
      <c r="M39"/>
      <c r="N39" s="72">
        <f t="shared" si="2"/>
        <v>0</v>
      </c>
      <c r="O39" s="67"/>
    </row>
    <row r="40" spans="1:15" ht="15" customHeight="1" x14ac:dyDescent="0.3">
      <c r="A40" s="83" t="s">
        <v>102</v>
      </c>
      <c r="B40" s="69">
        <v>7274355.6699999999</v>
      </c>
      <c r="C40" s="69">
        <v>0</v>
      </c>
      <c r="D40" s="69">
        <v>0</v>
      </c>
      <c r="E40" s="70">
        <v>0</v>
      </c>
      <c r="F40" s="70">
        <v>0</v>
      </c>
      <c r="G40" s="70">
        <v>7274355.6699999999</v>
      </c>
      <c r="H40" s="70">
        <v>0</v>
      </c>
      <c r="I40" s="69">
        <f t="shared" si="1"/>
        <v>7274355.6699999999</v>
      </c>
      <c r="K40" s="71" t="s">
        <v>102</v>
      </c>
      <c r="L40" s="57" t="str">
        <f t="shared" si="0"/>
        <v>y</v>
      </c>
      <c r="M40" s="70">
        <v>7274355.6699999999</v>
      </c>
      <c r="N40" s="72">
        <f t="shared" si="2"/>
        <v>0</v>
      </c>
      <c r="O40" s="71"/>
    </row>
    <row r="41" spans="1:15" ht="15" customHeight="1" x14ac:dyDescent="0.3">
      <c r="A41" s="84" t="s">
        <v>103</v>
      </c>
      <c r="B41" s="69">
        <v>15187302.429999899</v>
      </c>
      <c r="C41" s="69">
        <v>0</v>
      </c>
      <c r="D41" s="69">
        <v>0</v>
      </c>
      <c r="E41" s="70">
        <v>0</v>
      </c>
      <c r="F41" s="70">
        <v>0</v>
      </c>
      <c r="G41" s="70">
        <v>15187302.429999899</v>
      </c>
      <c r="H41" s="70">
        <v>0</v>
      </c>
      <c r="I41" s="69">
        <f t="shared" si="1"/>
        <v>15187302.429999899</v>
      </c>
      <c r="K41" s="71" t="s">
        <v>103</v>
      </c>
      <c r="L41" s="57" t="str">
        <f t="shared" si="0"/>
        <v>y</v>
      </c>
      <c r="M41" s="70">
        <v>15187302.429999899</v>
      </c>
      <c r="N41" s="72">
        <f t="shared" si="2"/>
        <v>0</v>
      </c>
      <c r="O41" s="71"/>
    </row>
    <row r="42" spans="1:15" ht="15" customHeight="1" x14ac:dyDescent="0.3">
      <c r="A42" s="83" t="s">
        <v>104</v>
      </c>
      <c r="B42" s="75">
        <v>22461658.099999901</v>
      </c>
      <c r="C42" s="75">
        <v>0</v>
      </c>
      <c r="D42" s="75">
        <v>0</v>
      </c>
      <c r="E42" s="76">
        <v>0</v>
      </c>
      <c r="F42" s="76">
        <v>0</v>
      </c>
      <c r="G42" s="76">
        <v>22461658.099999901</v>
      </c>
      <c r="H42" s="76">
        <v>0</v>
      </c>
      <c r="I42" s="75">
        <f t="shared" si="1"/>
        <v>22461658.099999901</v>
      </c>
      <c r="K42" s="71" t="s">
        <v>104</v>
      </c>
      <c r="L42" s="57" t="str">
        <f t="shared" si="0"/>
        <v>y</v>
      </c>
      <c r="M42" s="76">
        <v>22461658.099999901</v>
      </c>
      <c r="N42" s="72">
        <f t="shared" si="2"/>
        <v>0</v>
      </c>
      <c r="O42" s="71"/>
    </row>
    <row r="43" spans="1:15" ht="15" customHeight="1" x14ac:dyDescent="0.3">
      <c r="A43" s="82" t="s">
        <v>105</v>
      </c>
      <c r="B43" s="69"/>
      <c r="C43" s="69"/>
      <c r="D43" s="69"/>
      <c r="E43"/>
      <c r="F43"/>
      <c r="G43"/>
      <c r="H43"/>
      <c r="I43" s="69"/>
      <c r="K43" s="67" t="s">
        <v>105</v>
      </c>
      <c r="L43" s="57" t="str">
        <f t="shared" si="0"/>
        <v>y</v>
      </c>
      <c r="M43"/>
      <c r="N43" s="72">
        <f t="shared" si="2"/>
        <v>0</v>
      </c>
      <c r="O43" s="67"/>
    </row>
    <row r="44" spans="1:15" ht="15" customHeight="1" x14ac:dyDescent="0.3">
      <c r="A44" s="83" t="s">
        <v>106</v>
      </c>
      <c r="B44" s="69">
        <v>31635054.129999999</v>
      </c>
      <c r="C44" s="69">
        <v>0</v>
      </c>
      <c r="D44" s="69">
        <v>0</v>
      </c>
      <c r="E44" s="70">
        <v>0</v>
      </c>
      <c r="F44" s="70">
        <v>0</v>
      </c>
      <c r="G44" s="70">
        <v>31635054.129999999</v>
      </c>
      <c r="H44" s="70">
        <v>0</v>
      </c>
      <c r="I44" s="69">
        <f t="shared" si="1"/>
        <v>31635054.129999999</v>
      </c>
      <c r="K44" s="71" t="s">
        <v>106</v>
      </c>
      <c r="L44" s="57" t="str">
        <f t="shared" si="0"/>
        <v>y</v>
      </c>
      <c r="M44" s="70">
        <v>31635054.129999999</v>
      </c>
      <c r="N44" s="72">
        <f t="shared" si="2"/>
        <v>0</v>
      </c>
      <c r="O44" s="71"/>
    </row>
    <row r="45" spans="1:15" ht="15" customHeight="1" x14ac:dyDescent="0.3">
      <c r="A45" s="83" t="s">
        <v>107</v>
      </c>
      <c r="B45" s="69">
        <v>674492.06</v>
      </c>
      <c r="C45" s="69">
        <v>0</v>
      </c>
      <c r="D45" s="69">
        <v>0</v>
      </c>
      <c r="E45" s="70">
        <v>0</v>
      </c>
      <c r="F45" s="70">
        <v>0</v>
      </c>
      <c r="G45" s="70">
        <v>674492.06</v>
      </c>
      <c r="H45" s="70">
        <v>0</v>
      </c>
      <c r="I45" s="69">
        <f t="shared" si="1"/>
        <v>674492.06</v>
      </c>
      <c r="K45" s="71" t="s">
        <v>107</v>
      </c>
      <c r="L45" s="57" t="str">
        <f t="shared" si="0"/>
        <v>y</v>
      </c>
      <c r="M45" s="70">
        <v>674492.06</v>
      </c>
      <c r="N45" s="72">
        <f t="shared" si="2"/>
        <v>0</v>
      </c>
      <c r="O45" s="71"/>
    </row>
    <row r="46" spans="1:15" ht="15" customHeight="1" x14ac:dyDescent="0.3">
      <c r="A46" s="83" t="s">
        <v>108</v>
      </c>
      <c r="B46" s="69">
        <v>0</v>
      </c>
      <c r="C46" s="69">
        <v>20145959.960000001</v>
      </c>
      <c r="D46" s="69">
        <v>0</v>
      </c>
      <c r="E46" s="70">
        <v>0</v>
      </c>
      <c r="F46" s="70">
        <v>0</v>
      </c>
      <c r="G46" s="70">
        <v>0</v>
      </c>
      <c r="H46" s="70">
        <v>20145959.960000001</v>
      </c>
      <c r="I46" s="69">
        <f t="shared" si="1"/>
        <v>20145959.960000001</v>
      </c>
      <c r="K46" s="71" t="s">
        <v>108</v>
      </c>
      <c r="L46" s="57" t="str">
        <f t="shared" si="0"/>
        <v>y</v>
      </c>
      <c r="M46" s="70">
        <v>20145959.960000001</v>
      </c>
      <c r="N46" s="72">
        <f t="shared" si="2"/>
        <v>0</v>
      </c>
      <c r="O46" s="71"/>
    </row>
    <row r="47" spans="1:15" ht="12" customHeight="1" x14ac:dyDescent="0.3">
      <c r="A47" s="83" t="s">
        <v>109</v>
      </c>
      <c r="B47" s="69">
        <v>0</v>
      </c>
      <c r="C47" s="69">
        <v>691.28</v>
      </c>
      <c r="D47" s="69">
        <v>0</v>
      </c>
      <c r="E47" s="70">
        <v>0</v>
      </c>
      <c r="F47" s="70">
        <v>0</v>
      </c>
      <c r="G47" s="70">
        <v>0</v>
      </c>
      <c r="H47" s="70">
        <v>691.28</v>
      </c>
      <c r="I47" s="69">
        <f t="shared" si="1"/>
        <v>691.28</v>
      </c>
      <c r="K47" s="71" t="s">
        <v>109</v>
      </c>
      <c r="L47" s="57" t="str">
        <f t="shared" si="0"/>
        <v>y</v>
      </c>
      <c r="M47" s="70">
        <v>691.28</v>
      </c>
      <c r="N47" s="72">
        <f t="shared" si="2"/>
        <v>0</v>
      </c>
      <c r="O47" s="71"/>
    </row>
    <row r="48" spans="1:15" ht="15" customHeight="1" x14ac:dyDescent="0.3">
      <c r="A48" s="83" t="s">
        <v>110</v>
      </c>
      <c r="B48" s="69">
        <v>0</v>
      </c>
      <c r="C48" s="69">
        <v>-3075440.68</v>
      </c>
      <c r="D48" s="69">
        <v>0</v>
      </c>
      <c r="E48" s="70">
        <v>0</v>
      </c>
      <c r="F48" s="70">
        <v>0</v>
      </c>
      <c r="G48" s="70">
        <v>0</v>
      </c>
      <c r="H48" s="70">
        <v>-3075440.68</v>
      </c>
      <c r="I48" s="69">
        <f t="shared" si="1"/>
        <v>-3075440.68</v>
      </c>
      <c r="K48" s="71" t="s">
        <v>110</v>
      </c>
      <c r="L48" s="57" t="str">
        <f t="shared" si="0"/>
        <v>y</v>
      </c>
      <c r="M48" s="70">
        <v>-3075440.68</v>
      </c>
      <c r="N48" s="72">
        <f t="shared" si="2"/>
        <v>0</v>
      </c>
      <c r="O48" s="71"/>
    </row>
    <row r="49" spans="1:15" ht="15" customHeight="1" x14ac:dyDescent="0.3">
      <c r="A49" s="83" t="s">
        <v>111</v>
      </c>
      <c r="B49" s="69">
        <v>0</v>
      </c>
      <c r="C49" s="69">
        <v>2241694.69</v>
      </c>
      <c r="D49" s="69">
        <v>0</v>
      </c>
      <c r="E49" s="70">
        <v>0</v>
      </c>
      <c r="F49" s="70">
        <v>0</v>
      </c>
      <c r="G49" s="70">
        <v>0</v>
      </c>
      <c r="H49" s="70">
        <v>2241694.69</v>
      </c>
      <c r="I49" s="69">
        <f t="shared" si="1"/>
        <v>2241694.69</v>
      </c>
      <c r="K49" s="71" t="s">
        <v>111</v>
      </c>
      <c r="L49" s="57" t="str">
        <f t="shared" si="0"/>
        <v>y</v>
      </c>
      <c r="M49" s="70">
        <v>2241694.69</v>
      </c>
      <c r="N49" s="72">
        <f t="shared" si="2"/>
        <v>0</v>
      </c>
      <c r="O49" s="71"/>
    </row>
    <row r="50" spans="1:15" ht="15" customHeight="1" x14ac:dyDescent="0.3">
      <c r="A50" s="84" t="s">
        <v>112</v>
      </c>
      <c r="B50" s="69">
        <v>0</v>
      </c>
      <c r="C50" s="69">
        <v>-3108221.71</v>
      </c>
      <c r="D50" s="69">
        <v>0</v>
      </c>
      <c r="E50" s="70">
        <v>0</v>
      </c>
      <c r="F50" s="70">
        <v>0</v>
      </c>
      <c r="G50" s="70">
        <v>0</v>
      </c>
      <c r="H50" s="70">
        <v>-3108221.71</v>
      </c>
      <c r="I50" s="69">
        <f t="shared" si="1"/>
        <v>-3108221.71</v>
      </c>
      <c r="K50" s="71" t="s">
        <v>112</v>
      </c>
      <c r="L50" s="57" t="str">
        <f t="shared" si="0"/>
        <v>y</v>
      </c>
      <c r="M50" s="70">
        <v>-3108221.71</v>
      </c>
      <c r="N50" s="72">
        <f t="shared" si="2"/>
        <v>0</v>
      </c>
      <c r="O50" s="71"/>
    </row>
    <row r="51" spans="1:15" ht="15" customHeight="1" x14ac:dyDescent="0.3">
      <c r="A51" s="83" t="s">
        <v>113</v>
      </c>
      <c r="B51" s="75">
        <v>32309546.189999901</v>
      </c>
      <c r="C51" s="75">
        <v>16204683.539999999</v>
      </c>
      <c r="D51" s="75">
        <v>0</v>
      </c>
      <c r="E51" s="76">
        <v>0</v>
      </c>
      <c r="F51" s="76">
        <v>0</v>
      </c>
      <c r="G51" s="76">
        <v>32309546.189999901</v>
      </c>
      <c r="H51" s="76">
        <v>16204683.539999999</v>
      </c>
      <c r="I51" s="75">
        <f t="shared" si="1"/>
        <v>48514229.7299999</v>
      </c>
      <c r="K51" s="71" t="s">
        <v>113</v>
      </c>
      <c r="L51" s="57" t="str">
        <f t="shared" si="0"/>
        <v>y</v>
      </c>
      <c r="M51" s="76">
        <v>48514229.729999997</v>
      </c>
      <c r="N51" s="72">
        <f t="shared" si="2"/>
        <v>9.6857547760009766E-8</v>
      </c>
      <c r="O51" s="71"/>
    </row>
    <row r="52" spans="1:15" ht="13.5" customHeight="1" x14ac:dyDescent="0.3">
      <c r="A52" s="82" t="s">
        <v>114</v>
      </c>
      <c r="B52" s="69"/>
      <c r="C52" s="69"/>
      <c r="D52" s="69"/>
      <c r="E52"/>
      <c r="F52"/>
      <c r="G52"/>
      <c r="H52"/>
      <c r="I52" s="69"/>
      <c r="K52" s="67" t="s">
        <v>114</v>
      </c>
      <c r="L52" s="57" t="str">
        <f t="shared" si="0"/>
        <v>y</v>
      </c>
      <c r="M52"/>
      <c r="N52" s="72">
        <f t="shared" si="2"/>
        <v>0</v>
      </c>
      <c r="O52" s="67"/>
    </row>
    <row r="53" spans="1:15" ht="15" customHeight="1" x14ac:dyDescent="0.3">
      <c r="A53" s="84" t="s">
        <v>115</v>
      </c>
      <c r="B53" s="69">
        <v>9259119.8399999905</v>
      </c>
      <c r="C53" s="69">
        <v>0</v>
      </c>
      <c r="D53" s="69">
        <v>0</v>
      </c>
      <c r="E53" s="70">
        <v>0</v>
      </c>
      <c r="F53" s="70">
        <v>0</v>
      </c>
      <c r="G53" s="70">
        <v>9259119.8399999905</v>
      </c>
      <c r="H53" s="70">
        <v>0</v>
      </c>
      <c r="I53" s="69">
        <f t="shared" si="1"/>
        <v>9259119.8399999905</v>
      </c>
      <c r="K53" s="71" t="s">
        <v>115</v>
      </c>
      <c r="L53" s="57" t="str">
        <f t="shared" si="0"/>
        <v>y</v>
      </c>
      <c r="M53" s="70">
        <v>9259119.8399999905</v>
      </c>
      <c r="N53" s="72">
        <f t="shared" si="2"/>
        <v>0</v>
      </c>
      <c r="O53" s="71"/>
    </row>
    <row r="54" spans="1:15" ht="15" customHeight="1" x14ac:dyDescent="0.3">
      <c r="A54" s="83" t="s">
        <v>116</v>
      </c>
      <c r="B54" s="75">
        <v>9259119.8399999905</v>
      </c>
      <c r="C54" s="75">
        <v>0</v>
      </c>
      <c r="D54" s="75">
        <v>0</v>
      </c>
      <c r="E54" s="76">
        <v>0</v>
      </c>
      <c r="F54" s="76">
        <v>0</v>
      </c>
      <c r="G54" s="76">
        <v>9259119.8399999905</v>
      </c>
      <c r="H54" s="76">
        <v>0</v>
      </c>
      <c r="I54" s="75">
        <f t="shared" si="1"/>
        <v>9259119.8399999905</v>
      </c>
      <c r="K54" s="71" t="s">
        <v>116</v>
      </c>
      <c r="L54" s="57" t="str">
        <f t="shared" si="0"/>
        <v>y</v>
      </c>
      <c r="M54" s="76">
        <v>9259119.8399999905</v>
      </c>
      <c r="N54" s="72">
        <f t="shared" si="2"/>
        <v>0</v>
      </c>
      <c r="O54" s="71"/>
    </row>
    <row r="55" spans="1:15" ht="15" customHeight="1" x14ac:dyDescent="0.3">
      <c r="A55" s="82" t="s">
        <v>117</v>
      </c>
      <c r="B55" s="69"/>
      <c r="C55" s="69"/>
      <c r="D55" s="69"/>
      <c r="E55"/>
      <c r="F55"/>
      <c r="G55"/>
      <c r="H55"/>
      <c r="I55" s="69"/>
      <c r="K55" s="67" t="s">
        <v>117</v>
      </c>
      <c r="L55" s="57" t="str">
        <f t="shared" si="0"/>
        <v>y</v>
      </c>
      <c r="M55"/>
      <c r="N55" s="72">
        <f t="shared" si="2"/>
        <v>0</v>
      </c>
      <c r="O55" s="67"/>
    </row>
    <row r="56" spans="1:15" ht="15" customHeight="1" x14ac:dyDescent="0.3">
      <c r="A56" s="84" t="s">
        <v>118</v>
      </c>
      <c r="B56" s="85">
        <v>-6106891.9100000001</v>
      </c>
      <c r="C56" s="85">
        <v>0</v>
      </c>
      <c r="D56" s="85">
        <v>0</v>
      </c>
      <c r="E56" s="70">
        <v>0</v>
      </c>
      <c r="F56" s="70">
        <v>0</v>
      </c>
      <c r="G56" s="70">
        <v>-6106891.9100000001</v>
      </c>
      <c r="H56" s="70">
        <v>0</v>
      </c>
      <c r="I56" s="85">
        <f t="shared" si="1"/>
        <v>-6106891.9100000001</v>
      </c>
      <c r="K56" s="71" t="s">
        <v>118</v>
      </c>
      <c r="L56" s="57" t="str">
        <f t="shared" si="0"/>
        <v>y</v>
      </c>
      <c r="M56" s="70">
        <v>-6106891.9100000001</v>
      </c>
      <c r="N56" s="72">
        <f t="shared" si="2"/>
        <v>0</v>
      </c>
      <c r="O56" s="71"/>
    </row>
    <row r="57" spans="1:15" ht="15" customHeight="1" x14ac:dyDescent="0.3">
      <c r="A57" s="84" t="s">
        <v>119</v>
      </c>
      <c r="B57" s="69">
        <v>-6106891.9100000001</v>
      </c>
      <c r="C57" s="69">
        <v>0</v>
      </c>
      <c r="D57" s="69">
        <v>0</v>
      </c>
      <c r="E57" s="70">
        <v>0</v>
      </c>
      <c r="F57" s="70">
        <v>0</v>
      </c>
      <c r="G57" s="70">
        <v>-6106891.9100000001</v>
      </c>
      <c r="H57" s="70">
        <v>0</v>
      </c>
      <c r="I57" s="69">
        <f t="shared" si="1"/>
        <v>-6106891.9100000001</v>
      </c>
      <c r="K57" s="71" t="s">
        <v>119</v>
      </c>
      <c r="L57" s="57" t="str">
        <f t="shared" si="0"/>
        <v>y</v>
      </c>
      <c r="M57" s="70">
        <v>-6106891.9100000001</v>
      </c>
      <c r="N57" s="72">
        <f t="shared" si="2"/>
        <v>0</v>
      </c>
      <c r="O57" s="71"/>
    </row>
    <row r="58" spans="1:15" ht="15" customHeight="1" x14ac:dyDescent="0.3">
      <c r="A58" s="81" t="s">
        <v>120</v>
      </c>
      <c r="B58" s="86">
        <v>57923432.219999902</v>
      </c>
      <c r="C58" s="86">
        <v>16204683.539999999</v>
      </c>
      <c r="D58" s="86">
        <v>0</v>
      </c>
      <c r="E58" s="79">
        <v>0</v>
      </c>
      <c r="F58" s="79">
        <v>0</v>
      </c>
      <c r="G58" s="79">
        <v>57923432.219999902</v>
      </c>
      <c r="H58" s="79">
        <v>16204683.539999999</v>
      </c>
      <c r="I58" s="86">
        <f t="shared" si="1"/>
        <v>74128115.759999901</v>
      </c>
      <c r="K58" s="65" t="s">
        <v>120</v>
      </c>
      <c r="L58" s="57" t="str">
        <f t="shared" si="0"/>
        <v>y</v>
      </c>
      <c r="M58" s="79">
        <v>74128115.759999901</v>
      </c>
      <c r="N58" s="72">
        <f t="shared" si="2"/>
        <v>0</v>
      </c>
      <c r="O58" s="65"/>
    </row>
    <row r="59" spans="1:15" ht="6" customHeight="1" x14ac:dyDescent="0.3">
      <c r="A59" s="84"/>
      <c r="B59" s="85"/>
      <c r="C59" s="85"/>
      <c r="D59" s="85"/>
      <c r="E59" s="87"/>
      <c r="F59" s="87"/>
      <c r="G59" s="87"/>
      <c r="H59" s="87"/>
      <c r="I59" s="85"/>
      <c r="K59"/>
      <c r="L59" s="57" t="str">
        <f t="shared" si="0"/>
        <v>y</v>
      </c>
      <c r="M59" s="87"/>
      <c r="N59" s="72">
        <f t="shared" si="2"/>
        <v>0</v>
      </c>
      <c r="O59" s="88"/>
    </row>
    <row r="60" spans="1:15" ht="15" customHeight="1" thickBot="1" x14ac:dyDescent="0.35">
      <c r="A60" s="89" t="s">
        <v>121</v>
      </c>
      <c r="B60" s="90">
        <v>114141816.059999</v>
      </c>
      <c r="C60" s="90">
        <v>25080332.41</v>
      </c>
      <c r="D60" s="90">
        <v>0</v>
      </c>
      <c r="E60" s="91">
        <v>0</v>
      </c>
      <c r="F60" s="91">
        <v>0</v>
      </c>
      <c r="G60" s="91">
        <v>114141816.059999</v>
      </c>
      <c r="H60" s="91">
        <v>25080332.41</v>
      </c>
      <c r="I60" s="90">
        <f t="shared" si="1"/>
        <v>139222148.46999902</v>
      </c>
      <c r="K60" s="65" t="s">
        <v>121</v>
      </c>
      <c r="L60" s="57" t="str">
        <f t="shared" si="0"/>
        <v>y</v>
      </c>
      <c r="M60" s="91">
        <v>139222148.47</v>
      </c>
      <c r="N60" s="72">
        <f t="shared" si="2"/>
        <v>9.8347663879394531E-7</v>
      </c>
      <c r="O60" s="65"/>
    </row>
    <row r="61" spans="1:15" ht="6" customHeight="1" thickTop="1" x14ac:dyDescent="0.3">
      <c r="A61" s="83"/>
      <c r="B61" s="69"/>
      <c r="C61" s="69"/>
      <c r="D61" s="69"/>
      <c r="E61"/>
      <c r="F61"/>
      <c r="G61"/>
      <c r="H61"/>
      <c r="I61" s="69">
        <f t="shared" si="1"/>
        <v>0</v>
      </c>
      <c r="K61"/>
      <c r="L61" s="57" t="str">
        <f t="shared" si="0"/>
        <v>y</v>
      </c>
      <c r="M61"/>
      <c r="N61" s="72">
        <f t="shared" si="2"/>
        <v>0</v>
      </c>
      <c r="O61" s="88"/>
    </row>
    <row r="62" spans="1:15" ht="15" customHeight="1" x14ac:dyDescent="0.3">
      <c r="A62" s="81" t="s">
        <v>122</v>
      </c>
      <c r="B62" s="69"/>
      <c r="C62" s="69"/>
      <c r="D62" s="69"/>
      <c r="E62"/>
      <c r="F62"/>
      <c r="G62"/>
      <c r="H62"/>
      <c r="I62" s="69"/>
      <c r="K62" s="65" t="s">
        <v>122</v>
      </c>
      <c r="L62" s="57" t="str">
        <f t="shared" si="0"/>
        <v>y</v>
      </c>
      <c r="M62"/>
      <c r="N62" s="72">
        <f t="shared" si="2"/>
        <v>0</v>
      </c>
      <c r="O62" s="65"/>
    </row>
    <row r="63" spans="1:15" ht="12.75" customHeight="1" x14ac:dyDescent="0.3">
      <c r="A63" s="83" t="s">
        <v>123</v>
      </c>
      <c r="B63" s="69"/>
      <c r="C63" s="69"/>
      <c r="D63" s="69"/>
      <c r="E63"/>
      <c r="F63"/>
      <c r="G63"/>
      <c r="H63"/>
      <c r="I63" s="69"/>
      <c r="K63" s="71" t="s">
        <v>123</v>
      </c>
      <c r="L63" s="57" t="str">
        <f t="shared" si="0"/>
        <v>y</v>
      </c>
      <c r="M63"/>
      <c r="N63" s="72">
        <f t="shared" si="2"/>
        <v>0</v>
      </c>
      <c r="O63" s="71"/>
    </row>
    <row r="64" spans="1:15" ht="13.5" customHeight="1" x14ac:dyDescent="0.3">
      <c r="A64" s="82" t="s">
        <v>124</v>
      </c>
      <c r="B64" s="69"/>
      <c r="C64" s="69"/>
      <c r="D64" s="69"/>
      <c r="E64"/>
      <c r="F64"/>
      <c r="G64"/>
      <c r="H64"/>
      <c r="I64" s="69"/>
      <c r="K64" s="67" t="s">
        <v>124</v>
      </c>
      <c r="L64" s="57" t="str">
        <f t="shared" si="0"/>
        <v>y</v>
      </c>
      <c r="M64"/>
      <c r="N64" s="72">
        <f t="shared" si="2"/>
        <v>0</v>
      </c>
      <c r="O64" s="67"/>
    </row>
    <row r="65" spans="1:15" ht="15" customHeight="1" x14ac:dyDescent="0.3">
      <c r="A65" s="83" t="s">
        <v>125</v>
      </c>
      <c r="B65" s="69">
        <v>202038.72</v>
      </c>
      <c r="C65" s="69">
        <v>0</v>
      </c>
      <c r="D65" s="69">
        <v>0</v>
      </c>
      <c r="E65" s="70">
        <v>0</v>
      </c>
      <c r="F65" s="70">
        <v>0</v>
      </c>
      <c r="G65" s="70">
        <v>202038.72</v>
      </c>
      <c r="H65" s="70">
        <v>0</v>
      </c>
      <c r="I65" s="69">
        <f t="shared" si="1"/>
        <v>202038.72</v>
      </c>
      <c r="K65" s="71" t="s">
        <v>125</v>
      </c>
      <c r="L65" s="57" t="str">
        <f t="shared" si="0"/>
        <v>y</v>
      </c>
      <c r="M65" s="70">
        <v>202038.72</v>
      </c>
      <c r="N65" s="72">
        <f t="shared" si="2"/>
        <v>0</v>
      </c>
      <c r="O65" s="71"/>
    </row>
    <row r="66" spans="1:15" ht="15" customHeight="1" x14ac:dyDescent="0.3">
      <c r="A66" s="83" t="s">
        <v>126</v>
      </c>
      <c r="B66" s="69">
        <v>803655.23</v>
      </c>
      <c r="C66" s="69">
        <v>0</v>
      </c>
      <c r="D66" s="69">
        <v>0</v>
      </c>
      <c r="E66" s="70">
        <v>0</v>
      </c>
      <c r="F66" s="70">
        <v>0</v>
      </c>
      <c r="G66" s="70">
        <v>803655.23</v>
      </c>
      <c r="H66" s="70">
        <v>0</v>
      </c>
      <c r="I66" s="69">
        <f t="shared" si="1"/>
        <v>803655.23</v>
      </c>
      <c r="K66" s="71" t="s">
        <v>126</v>
      </c>
      <c r="L66" s="57" t="str">
        <f t="shared" si="0"/>
        <v>y</v>
      </c>
      <c r="M66" s="70">
        <v>803655.23</v>
      </c>
      <c r="N66" s="72">
        <f t="shared" si="2"/>
        <v>0</v>
      </c>
      <c r="O66" s="71"/>
    </row>
    <row r="67" spans="1:15" ht="15" customHeight="1" x14ac:dyDescent="0.3">
      <c r="A67" s="83" t="s">
        <v>127</v>
      </c>
      <c r="B67" s="69">
        <v>131436.85999999999</v>
      </c>
      <c r="C67" s="69">
        <v>0</v>
      </c>
      <c r="D67" s="69">
        <v>0</v>
      </c>
      <c r="E67" s="70">
        <v>0</v>
      </c>
      <c r="F67" s="70">
        <v>0</v>
      </c>
      <c r="G67" s="70">
        <v>131436.85999999999</v>
      </c>
      <c r="H67" s="70">
        <v>0</v>
      </c>
      <c r="I67" s="69">
        <f t="shared" si="1"/>
        <v>131436.85999999999</v>
      </c>
      <c r="K67" s="71" t="s">
        <v>127</v>
      </c>
      <c r="L67" s="57" t="str">
        <f t="shared" si="0"/>
        <v>y</v>
      </c>
      <c r="M67" s="70">
        <v>131436.85999999999</v>
      </c>
      <c r="N67" s="72">
        <f t="shared" si="2"/>
        <v>0</v>
      </c>
      <c r="O67" s="71"/>
    </row>
    <row r="68" spans="1:15" ht="15" customHeight="1" x14ac:dyDescent="0.3">
      <c r="A68" s="83" t="s">
        <v>128</v>
      </c>
      <c r="B68" s="69">
        <v>454925.22</v>
      </c>
      <c r="C68" s="69">
        <v>0</v>
      </c>
      <c r="D68" s="69">
        <v>0</v>
      </c>
      <c r="E68" s="70">
        <v>0</v>
      </c>
      <c r="F68" s="70">
        <v>0</v>
      </c>
      <c r="G68" s="70">
        <v>454925.22</v>
      </c>
      <c r="H68" s="70">
        <v>0</v>
      </c>
      <c r="I68" s="69">
        <f t="shared" si="1"/>
        <v>454925.22</v>
      </c>
      <c r="K68" s="71" t="s">
        <v>128</v>
      </c>
      <c r="L68" s="57" t="str">
        <f t="shared" si="0"/>
        <v>y</v>
      </c>
      <c r="M68" s="70">
        <v>454925.22</v>
      </c>
      <c r="N68" s="72">
        <f t="shared" si="2"/>
        <v>0</v>
      </c>
      <c r="O68" s="71"/>
    </row>
    <row r="69" spans="1:15" ht="15" customHeight="1" x14ac:dyDescent="0.3">
      <c r="A69" s="83" t="s">
        <v>129</v>
      </c>
      <c r="B69" s="69">
        <v>14780.46</v>
      </c>
      <c r="C69" s="69">
        <v>0</v>
      </c>
      <c r="D69" s="69">
        <v>0</v>
      </c>
      <c r="E69" s="70">
        <v>0</v>
      </c>
      <c r="F69" s="70">
        <v>0</v>
      </c>
      <c r="G69" s="70">
        <v>14780.46</v>
      </c>
      <c r="H69" s="70">
        <v>0</v>
      </c>
      <c r="I69" s="69">
        <f t="shared" si="1"/>
        <v>14780.46</v>
      </c>
      <c r="K69" s="71" t="s">
        <v>129</v>
      </c>
      <c r="L69" s="57" t="str">
        <f t="shared" si="0"/>
        <v>y</v>
      </c>
      <c r="M69" s="70">
        <v>14780.46</v>
      </c>
      <c r="N69" s="72">
        <f t="shared" si="2"/>
        <v>0</v>
      </c>
      <c r="O69" s="71"/>
    </row>
    <row r="70" spans="1:15" ht="15" customHeight="1" x14ac:dyDescent="0.3">
      <c r="A70" s="83" t="s">
        <v>130</v>
      </c>
      <c r="B70" s="69">
        <v>239903.49</v>
      </c>
      <c r="C70" s="69">
        <v>0</v>
      </c>
      <c r="D70" s="69">
        <v>0</v>
      </c>
      <c r="E70" s="70">
        <v>0</v>
      </c>
      <c r="F70" s="70">
        <v>0</v>
      </c>
      <c r="G70" s="70">
        <v>239903.49</v>
      </c>
      <c r="H70" s="70">
        <v>0</v>
      </c>
      <c r="I70" s="69">
        <f t="shared" si="1"/>
        <v>239903.49</v>
      </c>
      <c r="K70" s="71" t="s">
        <v>130</v>
      </c>
      <c r="L70" s="57" t="str">
        <f t="shared" ref="L70:L128" si="3">IF(K70=A70,"y","n")</f>
        <v>y</v>
      </c>
      <c r="M70" s="70">
        <v>239903.49</v>
      </c>
      <c r="N70" s="72">
        <f t="shared" si="2"/>
        <v>0</v>
      </c>
      <c r="O70" s="71"/>
    </row>
    <row r="71" spans="1:15" ht="15" customHeight="1" x14ac:dyDescent="0.3">
      <c r="A71" s="83" t="s">
        <v>131</v>
      </c>
      <c r="B71" s="69">
        <v>399335.55999999901</v>
      </c>
      <c r="C71" s="69">
        <v>0</v>
      </c>
      <c r="D71" s="69">
        <v>0</v>
      </c>
      <c r="E71" s="70">
        <v>0</v>
      </c>
      <c r="F71" s="70">
        <v>0</v>
      </c>
      <c r="G71" s="70">
        <v>399335.55999999901</v>
      </c>
      <c r="H71" s="70">
        <v>0</v>
      </c>
      <c r="I71" s="69">
        <f t="shared" ref="I71:I134" si="4">+H71+G71</f>
        <v>399335.55999999901</v>
      </c>
      <c r="K71" s="71" t="s">
        <v>131</v>
      </c>
      <c r="L71" s="57" t="str">
        <f t="shared" si="3"/>
        <v>y</v>
      </c>
      <c r="M71" s="70">
        <v>399335.55999999901</v>
      </c>
      <c r="N71" s="72">
        <f t="shared" si="2"/>
        <v>0</v>
      </c>
      <c r="O71" s="71"/>
    </row>
    <row r="72" spans="1:15" ht="15" customHeight="1" x14ac:dyDescent="0.3">
      <c r="A72" s="83" t="s">
        <v>132</v>
      </c>
      <c r="B72" s="69">
        <v>1159103.83</v>
      </c>
      <c r="C72" s="69">
        <v>0</v>
      </c>
      <c r="D72" s="69">
        <v>0</v>
      </c>
      <c r="E72" s="70">
        <v>0</v>
      </c>
      <c r="F72" s="70">
        <v>0</v>
      </c>
      <c r="G72" s="70">
        <v>1159103.83</v>
      </c>
      <c r="H72" s="70">
        <v>0</v>
      </c>
      <c r="I72" s="69">
        <f t="shared" si="4"/>
        <v>1159103.83</v>
      </c>
      <c r="K72" s="71" t="s">
        <v>132</v>
      </c>
      <c r="L72" s="57" t="str">
        <f t="shared" si="3"/>
        <v>y</v>
      </c>
      <c r="M72" s="70">
        <v>1159103.83</v>
      </c>
      <c r="N72" s="72">
        <f t="shared" ref="N72:N135" si="5">+M72-I72</f>
        <v>0</v>
      </c>
      <c r="O72" s="71"/>
    </row>
    <row r="73" spans="1:15" ht="15" customHeight="1" x14ac:dyDescent="0.3">
      <c r="A73" s="83" t="s">
        <v>133</v>
      </c>
      <c r="B73" s="69">
        <v>1105178.6399999999</v>
      </c>
      <c r="C73" s="69">
        <v>0</v>
      </c>
      <c r="D73" s="69">
        <v>0</v>
      </c>
      <c r="E73" s="70">
        <v>0</v>
      </c>
      <c r="F73" s="70">
        <v>0</v>
      </c>
      <c r="G73" s="70">
        <v>1105178.6399999999</v>
      </c>
      <c r="H73" s="70">
        <v>0</v>
      </c>
      <c r="I73" s="69">
        <f t="shared" si="4"/>
        <v>1105178.6399999999</v>
      </c>
      <c r="K73" s="71" t="s">
        <v>133</v>
      </c>
      <c r="L73" s="57" t="str">
        <f t="shared" si="3"/>
        <v>y</v>
      </c>
      <c r="M73" s="70">
        <v>1105178.6399999999</v>
      </c>
      <c r="N73" s="72">
        <f t="shared" si="5"/>
        <v>0</v>
      </c>
      <c r="O73" s="71"/>
    </row>
    <row r="74" spans="1:15" ht="15" customHeight="1" x14ac:dyDescent="0.3">
      <c r="A74" s="83" t="s">
        <v>134</v>
      </c>
      <c r="B74" s="69">
        <v>106083.87</v>
      </c>
      <c r="C74" s="69">
        <v>0</v>
      </c>
      <c r="D74" s="69">
        <v>0</v>
      </c>
      <c r="E74" s="70">
        <v>0</v>
      </c>
      <c r="F74" s="70">
        <v>0</v>
      </c>
      <c r="G74" s="70">
        <v>106083.87</v>
      </c>
      <c r="H74" s="70">
        <v>0</v>
      </c>
      <c r="I74" s="69">
        <f t="shared" si="4"/>
        <v>106083.87</v>
      </c>
      <c r="K74" s="71" t="s">
        <v>134</v>
      </c>
      <c r="L74" s="57" t="str">
        <f t="shared" si="3"/>
        <v>y</v>
      </c>
      <c r="M74" s="70">
        <v>106083.87</v>
      </c>
      <c r="N74" s="72">
        <f t="shared" si="5"/>
        <v>0</v>
      </c>
      <c r="O74" s="71"/>
    </row>
    <row r="75" spans="1:15" ht="15" customHeight="1" x14ac:dyDescent="0.3">
      <c r="A75" s="83" t="s">
        <v>135</v>
      </c>
      <c r="B75" s="69">
        <v>136246.94</v>
      </c>
      <c r="C75" s="69">
        <v>0</v>
      </c>
      <c r="D75" s="69">
        <v>0</v>
      </c>
      <c r="E75" s="70">
        <v>0</v>
      </c>
      <c r="F75" s="70">
        <v>0</v>
      </c>
      <c r="G75" s="70">
        <v>136246.94</v>
      </c>
      <c r="H75" s="70">
        <v>0</v>
      </c>
      <c r="I75" s="69">
        <f t="shared" si="4"/>
        <v>136246.94</v>
      </c>
      <c r="K75" s="71" t="s">
        <v>135</v>
      </c>
      <c r="L75" s="57" t="str">
        <f t="shared" si="3"/>
        <v>y</v>
      </c>
      <c r="M75" s="70">
        <v>136246.94</v>
      </c>
      <c r="N75" s="72">
        <f t="shared" si="5"/>
        <v>0</v>
      </c>
      <c r="O75" s="71"/>
    </row>
    <row r="76" spans="1:15" ht="15" customHeight="1" x14ac:dyDescent="0.3">
      <c r="A76" s="83" t="s">
        <v>136</v>
      </c>
      <c r="B76" s="69">
        <v>0</v>
      </c>
      <c r="C76" s="69">
        <v>0</v>
      </c>
      <c r="D76" s="69">
        <v>0</v>
      </c>
      <c r="E76" s="70">
        <v>0</v>
      </c>
      <c r="F76" s="70">
        <v>0</v>
      </c>
      <c r="G76" s="70">
        <v>0</v>
      </c>
      <c r="H76" s="70">
        <v>0</v>
      </c>
      <c r="I76" s="69">
        <f t="shared" si="4"/>
        <v>0</v>
      </c>
      <c r="K76" s="71" t="s">
        <v>136</v>
      </c>
      <c r="L76" s="57" t="str">
        <f t="shared" si="3"/>
        <v>y</v>
      </c>
      <c r="M76" s="70">
        <v>0</v>
      </c>
      <c r="N76" s="72">
        <f t="shared" si="5"/>
        <v>0</v>
      </c>
      <c r="O76" s="71"/>
    </row>
    <row r="77" spans="1:15" ht="15" customHeight="1" x14ac:dyDescent="0.3">
      <c r="A77" s="83" t="s">
        <v>137</v>
      </c>
      <c r="B77" s="69">
        <v>310494.49</v>
      </c>
      <c r="C77" s="69">
        <v>0</v>
      </c>
      <c r="D77" s="69">
        <v>0</v>
      </c>
      <c r="E77" s="70">
        <v>0</v>
      </c>
      <c r="F77" s="70">
        <v>0</v>
      </c>
      <c r="G77" s="70">
        <v>310494.49</v>
      </c>
      <c r="H77" s="70">
        <v>0</v>
      </c>
      <c r="I77" s="69">
        <f t="shared" si="4"/>
        <v>310494.49</v>
      </c>
      <c r="K77" s="71" t="s">
        <v>137</v>
      </c>
      <c r="L77" s="57" t="str">
        <f t="shared" si="3"/>
        <v>y</v>
      </c>
      <c r="M77" s="70">
        <v>310494.49</v>
      </c>
      <c r="N77" s="72">
        <f t="shared" si="5"/>
        <v>0</v>
      </c>
      <c r="O77" s="71"/>
    </row>
    <row r="78" spans="1:15" ht="15" customHeight="1" x14ac:dyDescent="0.3">
      <c r="A78" s="83" t="s">
        <v>138</v>
      </c>
      <c r="B78" s="69">
        <v>19467.109999999899</v>
      </c>
      <c r="C78" s="69">
        <v>0</v>
      </c>
      <c r="D78" s="69">
        <v>0</v>
      </c>
      <c r="E78" s="70">
        <v>0</v>
      </c>
      <c r="F78" s="70">
        <v>0</v>
      </c>
      <c r="G78" s="70">
        <v>19467.109999999899</v>
      </c>
      <c r="H78" s="70">
        <v>0</v>
      </c>
      <c r="I78" s="69">
        <f t="shared" si="4"/>
        <v>19467.109999999899</v>
      </c>
      <c r="K78" s="71" t="s">
        <v>138</v>
      </c>
      <c r="L78" s="57" t="str">
        <f t="shared" si="3"/>
        <v>y</v>
      </c>
      <c r="M78" s="70">
        <v>19467.109999999899</v>
      </c>
      <c r="N78" s="72">
        <f t="shared" si="5"/>
        <v>0</v>
      </c>
      <c r="O78" s="71"/>
    </row>
    <row r="79" spans="1:15" ht="15" customHeight="1" x14ac:dyDescent="0.3">
      <c r="A79" s="83" t="s">
        <v>139</v>
      </c>
      <c r="B79" s="69">
        <v>209327.49</v>
      </c>
      <c r="C79" s="69">
        <v>0</v>
      </c>
      <c r="D79" s="69">
        <v>0</v>
      </c>
      <c r="E79" s="70">
        <v>0</v>
      </c>
      <c r="F79" s="70">
        <v>0</v>
      </c>
      <c r="G79" s="70">
        <v>209327.49</v>
      </c>
      <c r="H79" s="70">
        <v>0</v>
      </c>
      <c r="I79" s="69">
        <f t="shared" si="4"/>
        <v>209327.49</v>
      </c>
      <c r="K79" s="71" t="s">
        <v>139</v>
      </c>
      <c r="L79" s="57" t="str">
        <f t="shared" si="3"/>
        <v>y</v>
      </c>
      <c r="M79" s="70">
        <v>209327.49</v>
      </c>
      <c r="N79" s="72">
        <f t="shared" si="5"/>
        <v>0</v>
      </c>
      <c r="O79" s="71"/>
    </row>
    <row r="80" spans="1:15" ht="15" customHeight="1" x14ac:dyDescent="0.3">
      <c r="A80" s="83" t="s">
        <v>140</v>
      </c>
      <c r="B80" s="69">
        <v>0</v>
      </c>
      <c r="C80" s="69">
        <v>0</v>
      </c>
      <c r="D80" s="69">
        <v>0</v>
      </c>
      <c r="E80" s="70">
        <v>0</v>
      </c>
      <c r="F80" s="70">
        <v>0</v>
      </c>
      <c r="G80" s="70">
        <v>0</v>
      </c>
      <c r="H80" s="70">
        <v>0</v>
      </c>
      <c r="I80" s="69">
        <f t="shared" si="4"/>
        <v>0</v>
      </c>
      <c r="K80" s="71" t="s">
        <v>140</v>
      </c>
      <c r="L80" s="57" t="str">
        <f t="shared" si="3"/>
        <v>y</v>
      </c>
      <c r="M80" s="70">
        <v>0</v>
      </c>
      <c r="N80" s="72">
        <f t="shared" si="5"/>
        <v>0</v>
      </c>
      <c r="O80" s="71"/>
    </row>
    <row r="81" spans="1:15" ht="15" customHeight="1" x14ac:dyDescent="0.3">
      <c r="A81" s="83" t="s">
        <v>141</v>
      </c>
      <c r="B81" s="69">
        <v>0</v>
      </c>
      <c r="C81" s="69">
        <v>0</v>
      </c>
      <c r="D81" s="69">
        <v>0</v>
      </c>
      <c r="E81" s="70">
        <v>0</v>
      </c>
      <c r="F81" s="70">
        <v>0</v>
      </c>
      <c r="G81" s="70">
        <v>0</v>
      </c>
      <c r="H81" s="70">
        <v>0</v>
      </c>
      <c r="I81" s="69">
        <f t="shared" si="4"/>
        <v>0</v>
      </c>
      <c r="K81" s="71" t="s">
        <v>141</v>
      </c>
      <c r="L81" s="57" t="str">
        <f t="shared" si="3"/>
        <v>y</v>
      </c>
      <c r="M81" s="70">
        <v>0</v>
      </c>
      <c r="N81" s="72">
        <f t="shared" si="5"/>
        <v>0</v>
      </c>
      <c r="O81" s="71"/>
    </row>
    <row r="82" spans="1:15" ht="15" customHeight="1" x14ac:dyDescent="0.3">
      <c r="A82" s="83" t="s">
        <v>142</v>
      </c>
      <c r="B82" s="69">
        <v>29738.69</v>
      </c>
      <c r="C82" s="69">
        <v>0</v>
      </c>
      <c r="D82" s="69">
        <v>0</v>
      </c>
      <c r="E82" s="70">
        <v>0</v>
      </c>
      <c r="F82" s="70">
        <v>0</v>
      </c>
      <c r="G82" s="70">
        <v>29738.69</v>
      </c>
      <c r="H82" s="70">
        <v>0</v>
      </c>
      <c r="I82" s="69">
        <f t="shared" si="4"/>
        <v>29738.69</v>
      </c>
      <c r="K82" s="71" t="s">
        <v>142</v>
      </c>
      <c r="L82" s="57" t="str">
        <f t="shared" si="3"/>
        <v>y</v>
      </c>
      <c r="M82" s="70">
        <v>29738.69</v>
      </c>
      <c r="N82" s="72">
        <f t="shared" si="5"/>
        <v>0</v>
      </c>
      <c r="O82" s="71"/>
    </row>
    <row r="83" spans="1:15" ht="15" customHeight="1" x14ac:dyDescent="0.3">
      <c r="A83" s="83" t="s">
        <v>143</v>
      </c>
      <c r="B83" s="69">
        <v>42632.18</v>
      </c>
      <c r="C83" s="69">
        <v>0</v>
      </c>
      <c r="D83" s="69">
        <v>0</v>
      </c>
      <c r="E83" s="70">
        <v>0</v>
      </c>
      <c r="F83" s="70">
        <v>0</v>
      </c>
      <c r="G83" s="70">
        <v>42632.18</v>
      </c>
      <c r="H83" s="70">
        <v>0</v>
      </c>
      <c r="I83" s="69">
        <f t="shared" si="4"/>
        <v>42632.18</v>
      </c>
      <c r="K83" s="71" t="s">
        <v>143</v>
      </c>
      <c r="L83" s="57" t="str">
        <f t="shared" si="3"/>
        <v>y</v>
      </c>
      <c r="M83" s="70">
        <v>42632.18</v>
      </c>
      <c r="N83" s="72">
        <f t="shared" si="5"/>
        <v>0</v>
      </c>
      <c r="O83" s="71"/>
    </row>
    <row r="84" spans="1:15" ht="15" customHeight="1" x14ac:dyDescent="0.3">
      <c r="A84" s="83" t="s">
        <v>144</v>
      </c>
      <c r="B84" s="69">
        <v>379122.87</v>
      </c>
      <c r="C84" s="69">
        <v>0</v>
      </c>
      <c r="D84" s="69">
        <v>0</v>
      </c>
      <c r="E84" s="70">
        <v>0</v>
      </c>
      <c r="F84" s="70">
        <v>0</v>
      </c>
      <c r="G84" s="70">
        <v>379122.87</v>
      </c>
      <c r="H84" s="70">
        <v>0</v>
      </c>
      <c r="I84" s="69">
        <f t="shared" si="4"/>
        <v>379122.87</v>
      </c>
      <c r="K84" s="71" t="s">
        <v>144</v>
      </c>
      <c r="L84" s="57" t="str">
        <f t="shared" si="3"/>
        <v>y</v>
      </c>
      <c r="M84" s="70">
        <v>379122.87</v>
      </c>
      <c r="N84" s="72">
        <f t="shared" si="5"/>
        <v>0</v>
      </c>
      <c r="O84" s="71"/>
    </row>
    <row r="85" spans="1:15" ht="15" customHeight="1" x14ac:dyDescent="0.3">
      <c r="A85" s="83" t="s">
        <v>145</v>
      </c>
      <c r="B85" s="69">
        <v>321583.57</v>
      </c>
      <c r="C85" s="69">
        <v>0</v>
      </c>
      <c r="D85" s="69">
        <v>0</v>
      </c>
      <c r="E85" s="70">
        <v>0</v>
      </c>
      <c r="F85" s="70">
        <v>0</v>
      </c>
      <c r="G85" s="70">
        <v>321583.57</v>
      </c>
      <c r="H85" s="70">
        <v>0</v>
      </c>
      <c r="I85" s="69">
        <f t="shared" si="4"/>
        <v>321583.57</v>
      </c>
      <c r="K85" s="71" t="s">
        <v>145</v>
      </c>
      <c r="L85" s="57" t="str">
        <f t="shared" si="3"/>
        <v>y</v>
      </c>
      <c r="M85" s="70">
        <v>321583.57</v>
      </c>
      <c r="N85" s="72">
        <f t="shared" si="5"/>
        <v>0</v>
      </c>
      <c r="O85" s="71"/>
    </row>
    <row r="86" spans="1:15" ht="15" customHeight="1" x14ac:dyDescent="0.3">
      <c r="A86" s="83" t="s">
        <v>146</v>
      </c>
      <c r="B86" s="69">
        <v>186857.709999999</v>
      </c>
      <c r="C86" s="69">
        <v>0</v>
      </c>
      <c r="D86" s="69">
        <v>0</v>
      </c>
      <c r="E86" s="70">
        <v>0</v>
      </c>
      <c r="F86" s="70">
        <v>0</v>
      </c>
      <c r="G86" s="70">
        <v>186857.709999999</v>
      </c>
      <c r="H86" s="70">
        <v>0</v>
      </c>
      <c r="I86" s="69">
        <f t="shared" si="4"/>
        <v>186857.709999999</v>
      </c>
      <c r="K86" s="71" t="s">
        <v>146</v>
      </c>
      <c r="L86" s="57" t="str">
        <f t="shared" si="3"/>
        <v>y</v>
      </c>
      <c r="M86" s="70">
        <v>186857.709999999</v>
      </c>
      <c r="N86" s="72">
        <f t="shared" si="5"/>
        <v>0</v>
      </c>
      <c r="O86" s="71"/>
    </row>
    <row r="87" spans="1:15" ht="15" customHeight="1" x14ac:dyDescent="0.3">
      <c r="A87" s="83" t="s">
        <v>147</v>
      </c>
      <c r="B87" s="69">
        <v>778439.66</v>
      </c>
      <c r="C87" s="69">
        <v>0</v>
      </c>
      <c r="D87" s="69">
        <v>0</v>
      </c>
      <c r="E87" s="70">
        <v>0</v>
      </c>
      <c r="F87" s="70">
        <v>0</v>
      </c>
      <c r="G87" s="70">
        <v>778439.66</v>
      </c>
      <c r="H87" s="70">
        <v>0</v>
      </c>
      <c r="I87" s="69">
        <f t="shared" si="4"/>
        <v>778439.66</v>
      </c>
      <c r="K87" s="71" t="s">
        <v>147</v>
      </c>
      <c r="L87" s="57" t="str">
        <f t="shared" si="3"/>
        <v>y</v>
      </c>
      <c r="M87" s="70">
        <v>778439.66</v>
      </c>
      <c r="N87" s="72">
        <f t="shared" si="5"/>
        <v>0</v>
      </c>
      <c r="O87" s="71"/>
    </row>
    <row r="88" spans="1:15" ht="15" customHeight="1" x14ac:dyDescent="0.3">
      <c r="A88" s="83" t="s">
        <v>148</v>
      </c>
      <c r="B88" s="69">
        <v>272495.01</v>
      </c>
      <c r="C88" s="69">
        <v>0</v>
      </c>
      <c r="D88" s="69">
        <v>0</v>
      </c>
      <c r="E88" s="70">
        <v>0</v>
      </c>
      <c r="F88" s="70">
        <v>0</v>
      </c>
      <c r="G88" s="70">
        <v>272495.01</v>
      </c>
      <c r="H88" s="70">
        <v>0</v>
      </c>
      <c r="I88" s="69">
        <f t="shared" si="4"/>
        <v>272495.01</v>
      </c>
      <c r="K88" s="71" t="s">
        <v>148</v>
      </c>
      <c r="L88" s="57" t="str">
        <f t="shared" si="3"/>
        <v>y</v>
      </c>
      <c r="M88" s="70">
        <v>272495.01</v>
      </c>
      <c r="N88" s="72">
        <f t="shared" si="5"/>
        <v>0</v>
      </c>
      <c r="O88" s="71"/>
    </row>
    <row r="89" spans="1:15" ht="15" customHeight="1" x14ac:dyDescent="0.3">
      <c r="A89" s="83" t="s">
        <v>149</v>
      </c>
      <c r="B89" s="69">
        <v>526512.96</v>
      </c>
      <c r="C89" s="69">
        <v>0</v>
      </c>
      <c r="D89" s="69">
        <v>0</v>
      </c>
      <c r="E89" s="70">
        <v>0</v>
      </c>
      <c r="F89" s="70">
        <v>0</v>
      </c>
      <c r="G89" s="70">
        <v>526512.96</v>
      </c>
      <c r="H89" s="70">
        <v>0</v>
      </c>
      <c r="I89" s="69">
        <f t="shared" si="4"/>
        <v>526512.96</v>
      </c>
      <c r="K89" s="71" t="s">
        <v>149</v>
      </c>
      <c r="L89" s="57" t="str">
        <f t="shared" si="3"/>
        <v>y</v>
      </c>
      <c r="M89" s="70">
        <v>526512.96</v>
      </c>
      <c r="N89" s="72">
        <f t="shared" si="5"/>
        <v>0</v>
      </c>
      <c r="O89" s="71"/>
    </row>
    <row r="90" spans="1:15" ht="15" customHeight="1" x14ac:dyDescent="0.3">
      <c r="A90" s="83" t="s">
        <v>150</v>
      </c>
      <c r="B90" s="69">
        <v>65775.5</v>
      </c>
      <c r="C90" s="69">
        <v>0</v>
      </c>
      <c r="D90" s="69">
        <v>0</v>
      </c>
      <c r="E90" s="70">
        <v>0</v>
      </c>
      <c r="F90" s="70">
        <v>0</v>
      </c>
      <c r="G90" s="70">
        <v>65775.5</v>
      </c>
      <c r="H90" s="70">
        <v>0</v>
      </c>
      <c r="I90" s="69">
        <f t="shared" si="4"/>
        <v>65775.5</v>
      </c>
      <c r="K90" s="71" t="s">
        <v>150</v>
      </c>
      <c r="L90" s="57" t="str">
        <f t="shared" si="3"/>
        <v>y</v>
      </c>
      <c r="M90" s="70">
        <v>65775.5</v>
      </c>
      <c r="N90" s="72">
        <f t="shared" si="5"/>
        <v>0</v>
      </c>
      <c r="O90" s="71"/>
    </row>
    <row r="91" spans="1:15" ht="15" customHeight="1" x14ac:dyDescent="0.3">
      <c r="A91" s="83" t="s">
        <v>151</v>
      </c>
      <c r="B91" s="69">
        <v>34319.769999999997</v>
      </c>
      <c r="C91" s="69">
        <v>0</v>
      </c>
      <c r="D91" s="69">
        <v>0</v>
      </c>
      <c r="E91" s="70">
        <v>0</v>
      </c>
      <c r="F91" s="70">
        <v>0</v>
      </c>
      <c r="G91" s="70">
        <v>34319.769999999997</v>
      </c>
      <c r="H91" s="70">
        <v>0</v>
      </c>
      <c r="I91" s="69">
        <f t="shared" si="4"/>
        <v>34319.769999999997</v>
      </c>
      <c r="K91" s="71" t="s">
        <v>151</v>
      </c>
      <c r="L91" s="57" t="str">
        <f t="shared" si="3"/>
        <v>y</v>
      </c>
      <c r="M91" s="70">
        <v>34319.769999999997</v>
      </c>
      <c r="N91" s="72">
        <f t="shared" si="5"/>
        <v>0</v>
      </c>
      <c r="O91" s="71"/>
    </row>
    <row r="92" spans="1:15" ht="15" customHeight="1" x14ac:dyDescent="0.3">
      <c r="A92" s="83" t="s">
        <v>152</v>
      </c>
      <c r="B92" s="69">
        <v>2266924.69</v>
      </c>
      <c r="C92" s="69">
        <v>0</v>
      </c>
      <c r="D92" s="69">
        <v>0</v>
      </c>
      <c r="E92" s="70">
        <v>0</v>
      </c>
      <c r="F92" s="70">
        <v>0</v>
      </c>
      <c r="G92" s="70">
        <v>2266924.69</v>
      </c>
      <c r="H92" s="70">
        <v>0</v>
      </c>
      <c r="I92" s="69">
        <f t="shared" si="4"/>
        <v>2266924.69</v>
      </c>
      <c r="K92" s="71" t="s">
        <v>152</v>
      </c>
      <c r="L92" s="57" t="str">
        <f t="shared" si="3"/>
        <v>y</v>
      </c>
      <c r="M92" s="70">
        <v>2266924.69</v>
      </c>
      <c r="N92" s="72">
        <f t="shared" si="5"/>
        <v>0</v>
      </c>
      <c r="O92" s="71"/>
    </row>
    <row r="93" spans="1:15" ht="15" customHeight="1" x14ac:dyDescent="0.3">
      <c r="A93" s="83" t="s">
        <v>153</v>
      </c>
      <c r="B93" s="69">
        <v>59545.84</v>
      </c>
      <c r="C93" s="69">
        <v>0</v>
      </c>
      <c r="D93" s="69">
        <v>0</v>
      </c>
      <c r="E93" s="70">
        <v>0</v>
      </c>
      <c r="F93" s="70">
        <v>0</v>
      </c>
      <c r="G93" s="70">
        <v>59545.84</v>
      </c>
      <c r="H93" s="70">
        <v>0</v>
      </c>
      <c r="I93" s="69">
        <f t="shared" si="4"/>
        <v>59545.84</v>
      </c>
      <c r="K93" s="71" t="s">
        <v>153</v>
      </c>
      <c r="L93" s="57" t="str">
        <f t="shared" si="3"/>
        <v>y</v>
      </c>
      <c r="M93" s="70">
        <v>59545.84</v>
      </c>
      <c r="N93" s="72">
        <f t="shared" si="5"/>
        <v>0</v>
      </c>
      <c r="O93" s="71"/>
    </row>
    <row r="94" spans="1:15" ht="15" customHeight="1" x14ac:dyDescent="0.3">
      <c r="A94" s="83" t="s">
        <v>154</v>
      </c>
      <c r="B94" s="69">
        <v>0</v>
      </c>
      <c r="C94" s="69">
        <v>0</v>
      </c>
      <c r="D94" s="69">
        <v>0</v>
      </c>
      <c r="E94" s="70">
        <v>0</v>
      </c>
      <c r="F94" s="70">
        <v>0</v>
      </c>
      <c r="G94" s="70">
        <v>0</v>
      </c>
      <c r="H94" s="70">
        <v>0</v>
      </c>
      <c r="I94" s="69">
        <f t="shared" si="4"/>
        <v>0</v>
      </c>
      <c r="K94" s="71" t="s">
        <v>154</v>
      </c>
      <c r="L94" s="57" t="str">
        <f t="shared" si="3"/>
        <v>y</v>
      </c>
      <c r="M94" s="70">
        <v>0</v>
      </c>
      <c r="N94" s="72">
        <f t="shared" si="5"/>
        <v>0</v>
      </c>
      <c r="O94" s="71"/>
    </row>
    <row r="95" spans="1:15" ht="15" customHeight="1" x14ac:dyDescent="0.3">
      <c r="A95" s="83" t="s">
        <v>155</v>
      </c>
      <c r="B95" s="69">
        <v>0</v>
      </c>
      <c r="C95" s="69">
        <v>0</v>
      </c>
      <c r="D95" s="69">
        <v>0</v>
      </c>
      <c r="E95" s="70">
        <v>0</v>
      </c>
      <c r="F95" s="70">
        <v>0</v>
      </c>
      <c r="G95" s="70">
        <v>0</v>
      </c>
      <c r="H95" s="70">
        <v>0</v>
      </c>
      <c r="I95" s="69">
        <f t="shared" si="4"/>
        <v>0</v>
      </c>
      <c r="K95" s="71" t="s">
        <v>155</v>
      </c>
      <c r="L95" s="57" t="str">
        <f t="shared" si="3"/>
        <v>y</v>
      </c>
      <c r="M95" s="70">
        <v>0</v>
      </c>
      <c r="N95" s="72">
        <f t="shared" si="5"/>
        <v>0</v>
      </c>
      <c r="O95" s="71"/>
    </row>
    <row r="96" spans="1:15" ht="15" customHeight="1" x14ac:dyDescent="0.3">
      <c r="A96" s="83" t="s">
        <v>156</v>
      </c>
      <c r="B96" s="69">
        <v>0</v>
      </c>
      <c r="C96" s="69">
        <v>26770.58</v>
      </c>
      <c r="D96" s="69">
        <v>0</v>
      </c>
      <c r="E96" s="70">
        <v>0</v>
      </c>
      <c r="F96" s="70">
        <v>0</v>
      </c>
      <c r="G96" s="70">
        <v>0</v>
      </c>
      <c r="H96" s="70">
        <v>26770.58</v>
      </c>
      <c r="I96" s="69">
        <f t="shared" si="4"/>
        <v>26770.58</v>
      </c>
      <c r="K96" s="71" t="s">
        <v>156</v>
      </c>
      <c r="L96" s="57" t="str">
        <f t="shared" si="3"/>
        <v>y</v>
      </c>
      <c r="M96" s="70">
        <v>26770.58</v>
      </c>
      <c r="N96" s="72">
        <f t="shared" si="5"/>
        <v>0</v>
      </c>
      <c r="O96" s="71"/>
    </row>
    <row r="97" spans="1:15" ht="15" customHeight="1" x14ac:dyDescent="0.3">
      <c r="A97" s="83" t="s">
        <v>157</v>
      </c>
      <c r="B97" s="69">
        <v>0</v>
      </c>
      <c r="C97" s="69">
        <v>0</v>
      </c>
      <c r="D97" s="69">
        <v>0</v>
      </c>
      <c r="E97" s="70">
        <v>0</v>
      </c>
      <c r="F97" s="70">
        <v>0</v>
      </c>
      <c r="G97" s="70">
        <v>0</v>
      </c>
      <c r="H97" s="70">
        <v>0</v>
      </c>
      <c r="I97" s="69">
        <f t="shared" si="4"/>
        <v>0</v>
      </c>
      <c r="K97" s="71" t="s">
        <v>157</v>
      </c>
      <c r="L97" s="57" t="str">
        <f t="shared" si="3"/>
        <v>y</v>
      </c>
      <c r="M97" s="70">
        <v>0</v>
      </c>
      <c r="N97" s="72">
        <f t="shared" si="5"/>
        <v>0</v>
      </c>
      <c r="O97" s="71"/>
    </row>
    <row r="98" spans="1:15" ht="15" customHeight="1" x14ac:dyDescent="0.3">
      <c r="A98" s="83" t="s">
        <v>158</v>
      </c>
      <c r="B98" s="69">
        <v>0</v>
      </c>
      <c r="C98" s="69">
        <v>0</v>
      </c>
      <c r="D98" s="69">
        <v>0</v>
      </c>
      <c r="E98" s="70">
        <v>0</v>
      </c>
      <c r="F98" s="70">
        <v>0</v>
      </c>
      <c r="G98" s="70">
        <v>0</v>
      </c>
      <c r="H98" s="70">
        <v>0</v>
      </c>
      <c r="I98" s="69">
        <f t="shared" si="4"/>
        <v>0</v>
      </c>
      <c r="K98" s="71" t="s">
        <v>158</v>
      </c>
      <c r="L98" s="57" t="str">
        <f t="shared" si="3"/>
        <v>y</v>
      </c>
      <c r="M98" s="70">
        <v>0</v>
      </c>
      <c r="N98" s="72">
        <f t="shared" si="5"/>
        <v>0</v>
      </c>
      <c r="O98" s="71"/>
    </row>
    <row r="99" spans="1:15" ht="15" customHeight="1" x14ac:dyDescent="0.3">
      <c r="A99" s="83" t="s">
        <v>159</v>
      </c>
      <c r="B99" s="69">
        <v>0</v>
      </c>
      <c r="C99" s="69">
        <v>0</v>
      </c>
      <c r="D99" s="69">
        <v>0</v>
      </c>
      <c r="E99" s="70">
        <v>0</v>
      </c>
      <c r="F99" s="70">
        <v>0</v>
      </c>
      <c r="G99" s="70">
        <v>0</v>
      </c>
      <c r="H99" s="70">
        <v>0</v>
      </c>
      <c r="I99" s="69">
        <f t="shared" si="4"/>
        <v>0</v>
      </c>
      <c r="K99" s="71" t="s">
        <v>159</v>
      </c>
      <c r="L99" s="57" t="str">
        <f t="shared" si="3"/>
        <v>y</v>
      </c>
      <c r="M99" s="70">
        <v>0</v>
      </c>
      <c r="N99" s="72">
        <f t="shared" si="5"/>
        <v>0</v>
      </c>
      <c r="O99" s="71"/>
    </row>
    <row r="100" spans="1:15" ht="15" customHeight="1" x14ac:dyDescent="0.3">
      <c r="A100" s="83" t="s">
        <v>160</v>
      </c>
      <c r="B100" s="69">
        <v>0</v>
      </c>
      <c r="C100" s="69">
        <v>18655.179999999898</v>
      </c>
      <c r="D100" s="69">
        <v>0</v>
      </c>
      <c r="E100" s="70">
        <v>0</v>
      </c>
      <c r="F100" s="70">
        <v>0</v>
      </c>
      <c r="G100" s="70">
        <v>0</v>
      </c>
      <c r="H100" s="70">
        <v>18655.179999999898</v>
      </c>
      <c r="I100" s="69">
        <f t="shared" si="4"/>
        <v>18655.179999999898</v>
      </c>
      <c r="K100" s="71" t="s">
        <v>160</v>
      </c>
      <c r="L100" s="57" t="str">
        <f t="shared" si="3"/>
        <v>y</v>
      </c>
      <c r="M100" s="70">
        <v>18655.179999999898</v>
      </c>
      <c r="N100" s="72">
        <f t="shared" si="5"/>
        <v>0</v>
      </c>
      <c r="O100" s="71"/>
    </row>
    <row r="101" spans="1:15" ht="15" customHeight="1" x14ac:dyDescent="0.3">
      <c r="A101" s="83" t="s">
        <v>161</v>
      </c>
      <c r="B101" s="69">
        <v>0</v>
      </c>
      <c r="C101" s="69">
        <v>16222.69</v>
      </c>
      <c r="D101" s="69">
        <v>0</v>
      </c>
      <c r="E101" s="70">
        <v>0</v>
      </c>
      <c r="F101" s="70">
        <v>0</v>
      </c>
      <c r="G101" s="70">
        <v>0</v>
      </c>
      <c r="H101" s="70">
        <v>16222.69</v>
      </c>
      <c r="I101" s="69">
        <f t="shared" si="4"/>
        <v>16222.69</v>
      </c>
      <c r="K101" s="71" t="s">
        <v>161</v>
      </c>
      <c r="L101" s="57" t="str">
        <f t="shared" si="3"/>
        <v>y</v>
      </c>
      <c r="M101" s="70">
        <v>16222.69</v>
      </c>
      <c r="N101" s="72">
        <f t="shared" si="5"/>
        <v>0</v>
      </c>
      <c r="O101" s="71"/>
    </row>
    <row r="102" spans="1:15" ht="15" customHeight="1" x14ac:dyDescent="0.3">
      <c r="A102" s="83" t="s">
        <v>162</v>
      </c>
      <c r="B102" s="69">
        <v>0</v>
      </c>
      <c r="C102" s="69">
        <v>-2810.15</v>
      </c>
      <c r="D102" s="69">
        <v>0</v>
      </c>
      <c r="E102" s="70">
        <v>0</v>
      </c>
      <c r="F102" s="70">
        <v>0</v>
      </c>
      <c r="G102" s="70">
        <v>0</v>
      </c>
      <c r="H102" s="70">
        <v>-2810.15</v>
      </c>
      <c r="I102" s="69">
        <f t="shared" si="4"/>
        <v>-2810.15</v>
      </c>
      <c r="K102" s="71" t="s">
        <v>162</v>
      </c>
      <c r="L102" s="57" t="str">
        <f t="shared" si="3"/>
        <v>y</v>
      </c>
      <c r="M102" s="70">
        <v>-2810.15</v>
      </c>
      <c r="N102" s="72">
        <f t="shared" si="5"/>
        <v>0</v>
      </c>
      <c r="O102" s="71"/>
    </row>
    <row r="103" spans="1:15" ht="15" customHeight="1" x14ac:dyDescent="0.3">
      <c r="A103" s="83" t="s">
        <v>163</v>
      </c>
      <c r="B103" s="69">
        <v>0</v>
      </c>
      <c r="C103" s="69">
        <v>0</v>
      </c>
      <c r="D103" s="69">
        <v>0</v>
      </c>
      <c r="E103" s="70">
        <v>0</v>
      </c>
      <c r="F103" s="70">
        <v>0</v>
      </c>
      <c r="G103" s="70">
        <v>0</v>
      </c>
      <c r="H103" s="70">
        <v>0</v>
      </c>
      <c r="I103" s="69">
        <f t="shared" si="4"/>
        <v>0</v>
      </c>
      <c r="K103" s="71" t="s">
        <v>163</v>
      </c>
      <c r="L103" s="57" t="str">
        <f t="shared" si="3"/>
        <v>y</v>
      </c>
      <c r="M103" s="70">
        <v>0</v>
      </c>
      <c r="N103" s="72">
        <f t="shared" si="5"/>
        <v>0</v>
      </c>
      <c r="O103" s="71"/>
    </row>
    <row r="104" spans="1:15" ht="15" customHeight="1" x14ac:dyDescent="0.3">
      <c r="A104" s="83" t="s">
        <v>164</v>
      </c>
      <c r="B104" s="69">
        <v>0</v>
      </c>
      <c r="C104" s="69">
        <v>18024.36</v>
      </c>
      <c r="D104" s="69">
        <v>0</v>
      </c>
      <c r="E104" s="70">
        <v>0</v>
      </c>
      <c r="F104" s="70">
        <v>0</v>
      </c>
      <c r="G104" s="70">
        <v>0</v>
      </c>
      <c r="H104" s="70">
        <v>18024.36</v>
      </c>
      <c r="I104" s="69">
        <f t="shared" si="4"/>
        <v>18024.36</v>
      </c>
      <c r="K104" s="71" t="s">
        <v>164</v>
      </c>
      <c r="L104" s="57" t="str">
        <f t="shared" si="3"/>
        <v>y</v>
      </c>
      <c r="M104" s="70">
        <v>18024.36</v>
      </c>
      <c r="N104" s="72">
        <f t="shared" si="5"/>
        <v>0</v>
      </c>
      <c r="O104" s="71"/>
    </row>
    <row r="105" spans="1:15" ht="15" customHeight="1" x14ac:dyDescent="0.3">
      <c r="A105" s="83" t="s">
        <v>165</v>
      </c>
      <c r="B105" s="69">
        <v>0</v>
      </c>
      <c r="C105" s="69">
        <v>0</v>
      </c>
      <c r="D105" s="69">
        <v>0</v>
      </c>
      <c r="E105" s="70">
        <v>0</v>
      </c>
      <c r="F105" s="70">
        <v>0</v>
      </c>
      <c r="G105" s="70">
        <v>0</v>
      </c>
      <c r="H105" s="70">
        <v>0</v>
      </c>
      <c r="I105" s="69">
        <f t="shared" si="4"/>
        <v>0</v>
      </c>
      <c r="K105" s="71" t="s">
        <v>165</v>
      </c>
      <c r="L105" s="57" t="str">
        <f t="shared" si="3"/>
        <v>y</v>
      </c>
      <c r="M105" s="70">
        <v>0</v>
      </c>
      <c r="N105" s="72">
        <f t="shared" si="5"/>
        <v>0</v>
      </c>
      <c r="O105" s="71"/>
    </row>
    <row r="106" spans="1:15" ht="15" customHeight="1" x14ac:dyDescent="0.3">
      <c r="A106" s="83" t="s">
        <v>166</v>
      </c>
      <c r="B106" s="69">
        <v>0</v>
      </c>
      <c r="C106" s="69">
        <v>3651.56</v>
      </c>
      <c r="D106" s="69">
        <v>0</v>
      </c>
      <c r="E106" s="70">
        <v>0</v>
      </c>
      <c r="F106" s="70">
        <v>0</v>
      </c>
      <c r="G106" s="70">
        <v>0</v>
      </c>
      <c r="H106" s="70">
        <v>3651.56</v>
      </c>
      <c r="I106" s="69">
        <f t="shared" si="4"/>
        <v>3651.56</v>
      </c>
      <c r="K106" s="71" t="s">
        <v>166</v>
      </c>
      <c r="L106" s="57" t="str">
        <f t="shared" si="3"/>
        <v>y</v>
      </c>
      <c r="M106" s="70">
        <v>3651.56</v>
      </c>
      <c r="N106" s="72">
        <f t="shared" si="5"/>
        <v>0</v>
      </c>
      <c r="O106" s="71"/>
    </row>
    <row r="107" spans="1:15" ht="15" customHeight="1" x14ac:dyDescent="0.3">
      <c r="A107" s="83" t="s">
        <v>167</v>
      </c>
      <c r="B107" s="69">
        <v>0</v>
      </c>
      <c r="C107" s="69">
        <v>260.43</v>
      </c>
      <c r="D107" s="69">
        <v>0</v>
      </c>
      <c r="E107" s="70">
        <v>0</v>
      </c>
      <c r="F107" s="70">
        <v>0</v>
      </c>
      <c r="G107" s="70">
        <v>0</v>
      </c>
      <c r="H107" s="70">
        <v>260.43</v>
      </c>
      <c r="I107" s="69">
        <f t="shared" si="4"/>
        <v>260.43</v>
      </c>
      <c r="K107" s="71" t="s">
        <v>167</v>
      </c>
      <c r="L107" s="57" t="str">
        <f t="shared" si="3"/>
        <v>y</v>
      </c>
      <c r="M107" s="70">
        <v>260.43</v>
      </c>
      <c r="N107" s="72">
        <f t="shared" si="5"/>
        <v>0</v>
      </c>
      <c r="O107" s="71"/>
    </row>
    <row r="108" spans="1:15" ht="15" customHeight="1" x14ac:dyDescent="0.3">
      <c r="A108" s="83" t="s">
        <v>168</v>
      </c>
      <c r="B108" s="69">
        <v>0</v>
      </c>
      <c r="C108" s="69">
        <v>16275.47</v>
      </c>
      <c r="D108" s="69">
        <v>0</v>
      </c>
      <c r="E108" s="70">
        <v>0</v>
      </c>
      <c r="F108" s="70">
        <v>0</v>
      </c>
      <c r="G108" s="70">
        <v>0</v>
      </c>
      <c r="H108" s="70">
        <v>16275.47</v>
      </c>
      <c r="I108" s="69">
        <f t="shared" si="4"/>
        <v>16275.47</v>
      </c>
      <c r="K108" s="71" t="s">
        <v>168</v>
      </c>
      <c r="L108" s="57" t="str">
        <f t="shared" si="3"/>
        <v>y</v>
      </c>
      <c r="M108" s="70">
        <v>16275.47</v>
      </c>
      <c r="N108" s="72">
        <f t="shared" si="5"/>
        <v>0</v>
      </c>
      <c r="O108" s="71"/>
    </row>
    <row r="109" spans="1:15" ht="15" customHeight="1" x14ac:dyDescent="0.3">
      <c r="A109" s="83" t="s">
        <v>169</v>
      </c>
      <c r="B109" s="69">
        <v>0</v>
      </c>
      <c r="C109" s="69">
        <v>4325.26</v>
      </c>
      <c r="D109" s="69">
        <v>0</v>
      </c>
      <c r="E109" s="70">
        <v>0</v>
      </c>
      <c r="F109" s="70">
        <v>0</v>
      </c>
      <c r="G109" s="70">
        <v>0</v>
      </c>
      <c r="H109" s="70">
        <v>4325.26</v>
      </c>
      <c r="I109" s="69">
        <f t="shared" si="4"/>
        <v>4325.26</v>
      </c>
      <c r="K109" s="71" t="s">
        <v>169</v>
      </c>
      <c r="L109" s="57" t="str">
        <f t="shared" si="3"/>
        <v>y</v>
      </c>
      <c r="M109" s="70">
        <v>4325.26</v>
      </c>
      <c r="N109" s="72">
        <f t="shared" si="5"/>
        <v>0</v>
      </c>
      <c r="O109" s="71"/>
    </row>
    <row r="110" spans="1:15" ht="15" customHeight="1" x14ac:dyDescent="0.3">
      <c r="A110" s="83" t="s">
        <v>170</v>
      </c>
      <c r="B110" s="69">
        <v>0</v>
      </c>
      <c r="C110" s="69">
        <v>0</v>
      </c>
      <c r="D110" s="69">
        <v>0</v>
      </c>
      <c r="E110" s="70">
        <v>0</v>
      </c>
      <c r="F110" s="70">
        <v>0</v>
      </c>
      <c r="G110" s="70">
        <v>0</v>
      </c>
      <c r="H110" s="70">
        <v>0</v>
      </c>
      <c r="I110" s="69">
        <f t="shared" si="4"/>
        <v>0</v>
      </c>
      <c r="K110" s="71" t="s">
        <v>170</v>
      </c>
      <c r="L110" s="57" t="str">
        <f t="shared" si="3"/>
        <v>y</v>
      </c>
      <c r="M110" s="70">
        <v>0</v>
      </c>
      <c r="N110" s="72">
        <f t="shared" si="5"/>
        <v>0</v>
      </c>
      <c r="O110" s="71"/>
    </row>
    <row r="111" spans="1:15" ht="15" customHeight="1" x14ac:dyDescent="0.3">
      <c r="A111" s="83" t="s">
        <v>171</v>
      </c>
      <c r="B111" s="69">
        <v>0</v>
      </c>
      <c r="C111" s="69">
        <v>0</v>
      </c>
      <c r="D111" s="69">
        <v>0</v>
      </c>
      <c r="E111" s="70">
        <v>0</v>
      </c>
      <c r="F111" s="70">
        <v>0</v>
      </c>
      <c r="G111" s="70">
        <v>0</v>
      </c>
      <c r="H111" s="70">
        <v>0</v>
      </c>
      <c r="I111" s="69">
        <f t="shared" si="4"/>
        <v>0</v>
      </c>
      <c r="K111" s="71" t="s">
        <v>171</v>
      </c>
      <c r="L111" s="57" t="str">
        <f t="shared" si="3"/>
        <v>y</v>
      </c>
      <c r="M111" s="70">
        <v>0</v>
      </c>
      <c r="N111" s="72">
        <f t="shared" si="5"/>
        <v>0</v>
      </c>
      <c r="O111" s="71"/>
    </row>
    <row r="112" spans="1:15" ht="15" customHeight="1" x14ac:dyDescent="0.3">
      <c r="A112" s="83" t="s">
        <v>172</v>
      </c>
      <c r="B112" s="69">
        <v>0</v>
      </c>
      <c r="C112" s="69">
        <v>0</v>
      </c>
      <c r="D112" s="69">
        <v>0</v>
      </c>
      <c r="E112" s="70">
        <v>0</v>
      </c>
      <c r="F112" s="70">
        <v>0</v>
      </c>
      <c r="G112" s="70">
        <v>0</v>
      </c>
      <c r="H112" s="70">
        <v>0</v>
      </c>
      <c r="I112" s="69">
        <f t="shared" si="4"/>
        <v>0</v>
      </c>
      <c r="K112" s="71" t="s">
        <v>172</v>
      </c>
      <c r="L112" s="57" t="str">
        <f t="shared" si="3"/>
        <v>y</v>
      </c>
      <c r="M112" s="70">
        <v>0</v>
      </c>
      <c r="N112" s="72">
        <f t="shared" si="5"/>
        <v>0</v>
      </c>
      <c r="O112" s="71"/>
    </row>
    <row r="113" spans="1:15" ht="15" customHeight="1" x14ac:dyDescent="0.3">
      <c r="A113" s="83" t="s">
        <v>173</v>
      </c>
      <c r="B113" s="69">
        <v>0</v>
      </c>
      <c r="C113" s="69">
        <v>8226.4499999999898</v>
      </c>
      <c r="D113" s="69">
        <v>0</v>
      </c>
      <c r="E113" s="70">
        <v>0</v>
      </c>
      <c r="F113" s="70">
        <v>0</v>
      </c>
      <c r="G113" s="70">
        <v>0</v>
      </c>
      <c r="H113" s="70">
        <v>8226.4499999999898</v>
      </c>
      <c r="I113" s="69">
        <f t="shared" si="4"/>
        <v>8226.4499999999898</v>
      </c>
      <c r="K113" s="71" t="s">
        <v>173</v>
      </c>
      <c r="L113" s="57" t="str">
        <f t="shared" si="3"/>
        <v>y</v>
      </c>
      <c r="M113" s="70">
        <v>8226.4499999999898</v>
      </c>
      <c r="N113" s="72">
        <f t="shared" si="5"/>
        <v>0</v>
      </c>
      <c r="O113" s="71"/>
    </row>
    <row r="114" spans="1:15" ht="15" customHeight="1" x14ac:dyDescent="0.3">
      <c r="A114" s="83" t="s">
        <v>174</v>
      </c>
      <c r="B114" s="69">
        <v>0</v>
      </c>
      <c r="C114" s="69">
        <v>-33.340000000000003</v>
      </c>
      <c r="D114" s="69">
        <v>0</v>
      </c>
      <c r="E114" s="70">
        <v>0</v>
      </c>
      <c r="F114" s="70">
        <v>0</v>
      </c>
      <c r="G114" s="70">
        <v>0</v>
      </c>
      <c r="H114" s="70">
        <v>-33.340000000000003</v>
      </c>
      <c r="I114" s="69">
        <f t="shared" si="4"/>
        <v>-33.340000000000003</v>
      </c>
      <c r="K114" s="71" t="s">
        <v>174</v>
      </c>
      <c r="L114" s="57" t="str">
        <f t="shared" si="3"/>
        <v>y</v>
      </c>
      <c r="M114" s="70">
        <v>-33.340000000000003</v>
      </c>
      <c r="N114" s="72">
        <f t="shared" si="5"/>
        <v>0</v>
      </c>
      <c r="O114" s="71"/>
    </row>
    <row r="115" spans="1:15" ht="15" customHeight="1" x14ac:dyDescent="0.3">
      <c r="A115" s="83" t="s">
        <v>175</v>
      </c>
      <c r="B115" s="69">
        <v>0</v>
      </c>
      <c r="C115" s="69">
        <v>0</v>
      </c>
      <c r="D115" s="69">
        <v>0</v>
      </c>
      <c r="E115" s="70">
        <v>0</v>
      </c>
      <c r="F115" s="70">
        <v>0</v>
      </c>
      <c r="G115" s="70">
        <v>0</v>
      </c>
      <c r="H115" s="70">
        <v>0</v>
      </c>
      <c r="I115" s="69">
        <f t="shared" si="4"/>
        <v>0</v>
      </c>
      <c r="K115" s="71" t="s">
        <v>175</v>
      </c>
      <c r="L115" s="57" t="str">
        <f t="shared" si="3"/>
        <v>y</v>
      </c>
      <c r="M115" s="70">
        <v>0</v>
      </c>
      <c r="N115" s="72">
        <f t="shared" si="5"/>
        <v>0</v>
      </c>
      <c r="O115" s="71"/>
    </row>
    <row r="116" spans="1:15" ht="15" customHeight="1" x14ac:dyDescent="0.3">
      <c r="A116" s="83" t="s">
        <v>176</v>
      </c>
      <c r="B116" s="69">
        <v>0</v>
      </c>
      <c r="C116" s="69">
        <v>16807.3299999999</v>
      </c>
      <c r="D116" s="69">
        <v>0</v>
      </c>
      <c r="E116" s="70">
        <v>0</v>
      </c>
      <c r="F116" s="70">
        <v>0</v>
      </c>
      <c r="G116" s="70">
        <v>0</v>
      </c>
      <c r="H116" s="70">
        <v>16807.3299999999</v>
      </c>
      <c r="I116" s="69">
        <f t="shared" si="4"/>
        <v>16807.3299999999</v>
      </c>
      <c r="K116" s="71" t="s">
        <v>176</v>
      </c>
      <c r="L116" s="57" t="str">
        <f t="shared" si="3"/>
        <v>y</v>
      </c>
      <c r="M116" s="70">
        <v>16807.3299999999</v>
      </c>
      <c r="N116" s="72">
        <f t="shared" si="5"/>
        <v>0</v>
      </c>
      <c r="O116" s="71"/>
    </row>
    <row r="117" spans="1:15" ht="15" customHeight="1" x14ac:dyDescent="0.3">
      <c r="A117" s="83" t="s">
        <v>177</v>
      </c>
      <c r="B117" s="69">
        <v>0</v>
      </c>
      <c r="C117" s="69">
        <v>2686.3</v>
      </c>
      <c r="D117" s="69">
        <v>0</v>
      </c>
      <c r="E117" s="70">
        <v>0</v>
      </c>
      <c r="F117" s="70">
        <v>0</v>
      </c>
      <c r="G117" s="70">
        <v>0</v>
      </c>
      <c r="H117" s="70">
        <v>2686.3</v>
      </c>
      <c r="I117" s="69">
        <f t="shared" si="4"/>
        <v>2686.3</v>
      </c>
      <c r="K117" s="71" t="s">
        <v>177</v>
      </c>
      <c r="L117" s="57" t="str">
        <f t="shared" si="3"/>
        <v>y</v>
      </c>
      <c r="M117" s="70">
        <v>2686.3</v>
      </c>
      <c r="N117" s="72">
        <f t="shared" si="5"/>
        <v>0</v>
      </c>
      <c r="O117" s="71"/>
    </row>
    <row r="118" spans="1:15" ht="15" customHeight="1" x14ac:dyDescent="0.3">
      <c r="A118" s="83" t="s">
        <v>178</v>
      </c>
      <c r="B118" s="69">
        <v>0</v>
      </c>
      <c r="C118" s="69">
        <v>4122.63</v>
      </c>
      <c r="D118" s="69">
        <v>0</v>
      </c>
      <c r="E118" s="70">
        <v>0</v>
      </c>
      <c r="F118" s="70">
        <v>0</v>
      </c>
      <c r="G118" s="70">
        <v>0</v>
      </c>
      <c r="H118" s="70">
        <v>4122.63</v>
      </c>
      <c r="I118" s="69">
        <f t="shared" si="4"/>
        <v>4122.63</v>
      </c>
      <c r="K118" s="71" t="s">
        <v>178</v>
      </c>
      <c r="L118" s="57" t="str">
        <f t="shared" si="3"/>
        <v>y</v>
      </c>
      <c r="M118" s="70">
        <v>4122.63</v>
      </c>
      <c r="N118" s="72">
        <f t="shared" si="5"/>
        <v>0</v>
      </c>
      <c r="O118" s="71"/>
    </row>
    <row r="119" spans="1:15" ht="15" customHeight="1" x14ac:dyDescent="0.3">
      <c r="A119" s="83" t="s">
        <v>179</v>
      </c>
      <c r="B119" s="69">
        <v>0</v>
      </c>
      <c r="C119" s="69">
        <v>133.66999999999999</v>
      </c>
      <c r="D119" s="69">
        <v>0</v>
      </c>
      <c r="E119" s="70">
        <v>0</v>
      </c>
      <c r="F119" s="70">
        <v>0</v>
      </c>
      <c r="G119" s="70">
        <v>0</v>
      </c>
      <c r="H119" s="70">
        <v>133.66999999999999</v>
      </c>
      <c r="I119" s="69">
        <f t="shared" si="4"/>
        <v>133.66999999999999</v>
      </c>
      <c r="K119" s="71" t="s">
        <v>179</v>
      </c>
      <c r="L119" s="57" t="str">
        <f t="shared" si="3"/>
        <v>y</v>
      </c>
      <c r="M119" s="70">
        <v>133.66999999999999</v>
      </c>
      <c r="N119" s="72">
        <f t="shared" si="5"/>
        <v>0</v>
      </c>
      <c r="O119" s="71"/>
    </row>
    <row r="120" spans="1:15" ht="15" customHeight="1" x14ac:dyDescent="0.3">
      <c r="A120" s="83" t="s">
        <v>180</v>
      </c>
      <c r="B120" s="69">
        <v>0</v>
      </c>
      <c r="C120" s="69">
        <v>24163.6499999999</v>
      </c>
      <c r="D120" s="69">
        <v>0</v>
      </c>
      <c r="E120" s="70">
        <v>0</v>
      </c>
      <c r="F120" s="70">
        <v>0</v>
      </c>
      <c r="G120" s="70">
        <v>0</v>
      </c>
      <c r="H120" s="70">
        <v>24163.6499999999</v>
      </c>
      <c r="I120" s="69">
        <f t="shared" si="4"/>
        <v>24163.6499999999</v>
      </c>
      <c r="K120" s="71" t="s">
        <v>181</v>
      </c>
      <c r="L120" s="57" t="str">
        <f t="shared" si="3"/>
        <v>n</v>
      </c>
      <c r="M120" s="70">
        <v>24163.6499999999</v>
      </c>
      <c r="N120" s="72">
        <f t="shared" si="5"/>
        <v>0</v>
      </c>
      <c r="O120" s="71"/>
    </row>
    <row r="121" spans="1:15" ht="15" customHeight="1" x14ac:dyDescent="0.3">
      <c r="A121" s="83" t="s">
        <v>182</v>
      </c>
      <c r="B121" s="69">
        <v>0</v>
      </c>
      <c r="C121" s="69">
        <v>0</v>
      </c>
      <c r="D121" s="69">
        <v>0</v>
      </c>
      <c r="E121" s="70">
        <v>0</v>
      </c>
      <c r="F121" s="70">
        <v>0</v>
      </c>
      <c r="G121" s="70">
        <v>0</v>
      </c>
      <c r="H121" s="70">
        <v>0</v>
      </c>
      <c r="I121" s="69">
        <f t="shared" si="4"/>
        <v>0</v>
      </c>
      <c r="K121" s="71" t="s">
        <v>182</v>
      </c>
      <c r="L121" s="57" t="str">
        <f t="shared" si="3"/>
        <v>y</v>
      </c>
      <c r="M121" s="70">
        <v>0</v>
      </c>
      <c r="N121" s="72">
        <f t="shared" si="5"/>
        <v>0</v>
      </c>
      <c r="O121" s="71"/>
    </row>
    <row r="122" spans="1:15" ht="15" customHeight="1" x14ac:dyDescent="0.3">
      <c r="A122" s="83" t="s">
        <v>183</v>
      </c>
      <c r="B122" s="69">
        <v>0</v>
      </c>
      <c r="C122" s="69">
        <v>1725.14</v>
      </c>
      <c r="D122" s="69">
        <v>0</v>
      </c>
      <c r="E122" s="70">
        <v>0</v>
      </c>
      <c r="F122" s="70">
        <v>0</v>
      </c>
      <c r="G122" s="70">
        <v>0</v>
      </c>
      <c r="H122" s="70">
        <v>1725.14</v>
      </c>
      <c r="I122" s="69">
        <f t="shared" si="4"/>
        <v>1725.14</v>
      </c>
      <c r="K122" s="71" t="s">
        <v>183</v>
      </c>
      <c r="L122" s="57" t="str">
        <f t="shared" si="3"/>
        <v>y</v>
      </c>
      <c r="M122" s="70">
        <v>1725.14</v>
      </c>
      <c r="N122" s="72">
        <f t="shared" si="5"/>
        <v>0</v>
      </c>
      <c r="O122" s="71"/>
    </row>
    <row r="123" spans="1:15" ht="13.5" customHeight="1" x14ac:dyDescent="0.3">
      <c r="A123" s="83" t="s">
        <v>184</v>
      </c>
      <c r="B123" s="69">
        <v>0</v>
      </c>
      <c r="C123" s="69">
        <v>3447.8799999999901</v>
      </c>
      <c r="D123" s="69">
        <v>0</v>
      </c>
      <c r="E123" s="70">
        <v>0</v>
      </c>
      <c r="F123" s="70">
        <v>0</v>
      </c>
      <c r="G123" s="70">
        <v>0</v>
      </c>
      <c r="H123" s="70">
        <v>3447.8799999999901</v>
      </c>
      <c r="I123" s="69">
        <f t="shared" si="4"/>
        <v>3447.8799999999901</v>
      </c>
      <c r="K123" s="71" t="s">
        <v>184</v>
      </c>
      <c r="L123" s="57" t="str">
        <f t="shared" si="3"/>
        <v>y</v>
      </c>
      <c r="M123" s="70">
        <v>3447.8799999999901</v>
      </c>
      <c r="N123" s="72">
        <f t="shared" si="5"/>
        <v>0</v>
      </c>
      <c r="O123" s="71"/>
    </row>
    <row r="124" spans="1:15" ht="15" customHeight="1" x14ac:dyDescent="0.3">
      <c r="A124" s="83" t="s">
        <v>185</v>
      </c>
      <c r="B124" s="69">
        <v>0</v>
      </c>
      <c r="C124" s="69">
        <v>32869.440000000002</v>
      </c>
      <c r="D124" s="69">
        <v>0</v>
      </c>
      <c r="E124" s="70">
        <v>0</v>
      </c>
      <c r="F124" s="70">
        <v>0</v>
      </c>
      <c r="G124" s="70">
        <v>0</v>
      </c>
      <c r="H124" s="70">
        <v>32869.440000000002</v>
      </c>
      <c r="I124" s="69">
        <f t="shared" si="4"/>
        <v>32869.440000000002</v>
      </c>
      <c r="K124" s="71" t="s">
        <v>185</v>
      </c>
      <c r="L124" s="57" t="str">
        <f t="shared" si="3"/>
        <v>y</v>
      </c>
      <c r="M124" s="70">
        <v>32869.440000000002</v>
      </c>
      <c r="N124" s="72">
        <f t="shared" si="5"/>
        <v>0</v>
      </c>
      <c r="O124" s="71"/>
    </row>
    <row r="125" spans="1:15" ht="15" customHeight="1" x14ac:dyDescent="0.3">
      <c r="A125" s="83" t="s">
        <v>186</v>
      </c>
      <c r="B125" s="69">
        <v>0</v>
      </c>
      <c r="C125" s="69">
        <v>0</v>
      </c>
      <c r="D125" s="69">
        <v>0</v>
      </c>
      <c r="E125" s="70">
        <v>0</v>
      </c>
      <c r="F125" s="70">
        <v>0</v>
      </c>
      <c r="G125" s="70">
        <v>0</v>
      </c>
      <c r="H125" s="70">
        <v>0</v>
      </c>
      <c r="I125" s="69">
        <f t="shared" si="4"/>
        <v>0</v>
      </c>
      <c r="K125" s="71" t="s">
        <v>186</v>
      </c>
      <c r="L125" s="57" t="str">
        <f t="shared" si="3"/>
        <v>y</v>
      </c>
      <c r="M125" s="70">
        <v>0</v>
      </c>
      <c r="N125" s="72">
        <f t="shared" si="5"/>
        <v>0</v>
      </c>
      <c r="O125" s="71"/>
    </row>
    <row r="126" spans="1:15" ht="15" customHeight="1" x14ac:dyDescent="0.3">
      <c r="A126" s="83" t="s">
        <v>187</v>
      </c>
      <c r="B126" s="69">
        <v>0</v>
      </c>
      <c r="C126" s="69">
        <v>0</v>
      </c>
      <c r="D126" s="69">
        <v>0</v>
      </c>
      <c r="E126" s="70">
        <v>0</v>
      </c>
      <c r="F126" s="70">
        <v>0</v>
      </c>
      <c r="G126" s="70">
        <v>0</v>
      </c>
      <c r="H126" s="70">
        <v>0</v>
      </c>
      <c r="I126" s="69">
        <f t="shared" si="4"/>
        <v>0</v>
      </c>
      <c r="K126" s="71" t="s">
        <v>187</v>
      </c>
      <c r="L126" s="57" t="str">
        <f t="shared" si="3"/>
        <v>y</v>
      </c>
      <c r="M126" s="70">
        <v>0</v>
      </c>
      <c r="N126" s="72">
        <f t="shared" si="5"/>
        <v>0</v>
      </c>
      <c r="O126" s="71"/>
    </row>
    <row r="127" spans="1:15" ht="15" customHeight="1" x14ac:dyDescent="0.3">
      <c r="A127" s="83" t="s">
        <v>188</v>
      </c>
      <c r="B127" s="69">
        <v>0</v>
      </c>
      <c r="C127" s="69">
        <v>0</v>
      </c>
      <c r="D127" s="69">
        <v>0</v>
      </c>
      <c r="E127" s="70">
        <v>0</v>
      </c>
      <c r="F127" s="70">
        <v>0</v>
      </c>
      <c r="G127" s="70">
        <v>0</v>
      </c>
      <c r="H127" s="70">
        <v>0</v>
      </c>
      <c r="I127" s="69">
        <f t="shared" si="4"/>
        <v>0</v>
      </c>
      <c r="K127" s="71" t="s">
        <v>188</v>
      </c>
      <c r="L127" s="57" t="str">
        <f t="shared" si="3"/>
        <v>y</v>
      </c>
      <c r="M127" s="70">
        <v>0</v>
      </c>
      <c r="N127" s="72">
        <f t="shared" si="5"/>
        <v>0</v>
      </c>
      <c r="O127" s="71"/>
    </row>
    <row r="128" spans="1:15" ht="15" customHeight="1" x14ac:dyDescent="0.3">
      <c r="A128" s="83" t="s">
        <v>189</v>
      </c>
      <c r="B128" s="69">
        <v>0</v>
      </c>
      <c r="C128" s="69">
        <v>0</v>
      </c>
      <c r="D128" s="69">
        <v>0</v>
      </c>
      <c r="E128" s="70">
        <v>0</v>
      </c>
      <c r="F128" s="70">
        <v>0</v>
      </c>
      <c r="G128" s="70">
        <v>0</v>
      </c>
      <c r="H128" s="70">
        <v>0</v>
      </c>
      <c r="I128" s="69">
        <f t="shared" si="4"/>
        <v>0</v>
      </c>
      <c r="K128" s="71" t="s">
        <v>189</v>
      </c>
      <c r="L128" s="57" t="str">
        <f t="shared" si="3"/>
        <v>y</v>
      </c>
      <c r="M128" s="70">
        <v>0</v>
      </c>
      <c r="N128" s="72">
        <f t="shared" si="5"/>
        <v>0</v>
      </c>
      <c r="O128" s="71"/>
    </row>
    <row r="129" spans="1:15" ht="15" customHeight="1" x14ac:dyDescent="0.3">
      <c r="A129" s="83" t="s">
        <v>190</v>
      </c>
      <c r="B129" s="69">
        <v>0</v>
      </c>
      <c r="C129" s="69">
        <v>0</v>
      </c>
      <c r="D129" s="69">
        <v>0</v>
      </c>
      <c r="E129" s="70">
        <v>0</v>
      </c>
      <c r="F129" s="70">
        <v>0</v>
      </c>
      <c r="G129" s="70">
        <v>0</v>
      </c>
      <c r="H129" s="70">
        <v>0</v>
      </c>
      <c r="I129" s="69">
        <f t="shared" si="4"/>
        <v>0</v>
      </c>
      <c r="K129" s="71" t="s">
        <v>190</v>
      </c>
      <c r="L129" s="57" t="str">
        <f>IF(K129=A129,"y","n")</f>
        <v>y</v>
      </c>
      <c r="M129" s="70">
        <v>0</v>
      </c>
      <c r="N129" s="72">
        <f t="shared" si="5"/>
        <v>0</v>
      </c>
      <c r="O129" s="71"/>
    </row>
    <row r="130" spans="1:15" ht="15" customHeight="1" x14ac:dyDescent="0.3">
      <c r="A130" s="84" t="s">
        <v>191</v>
      </c>
      <c r="B130" s="69">
        <v>0</v>
      </c>
      <c r="C130" s="69">
        <v>0</v>
      </c>
      <c r="D130" s="69">
        <v>0</v>
      </c>
      <c r="E130" s="70">
        <v>0</v>
      </c>
      <c r="F130" s="70">
        <v>0</v>
      </c>
      <c r="G130" s="70">
        <v>0</v>
      </c>
      <c r="H130" s="70">
        <v>0</v>
      </c>
      <c r="I130" s="69">
        <f t="shared" si="4"/>
        <v>0</v>
      </c>
      <c r="K130" s="71" t="s">
        <v>192</v>
      </c>
      <c r="L130" s="57" t="str">
        <f t="shared" ref="L130:L193" si="6">IF(K130=A130,"y","n")</f>
        <v>n</v>
      </c>
      <c r="M130" s="70">
        <v>0</v>
      </c>
      <c r="N130" s="72">
        <f t="shared" si="5"/>
        <v>0</v>
      </c>
      <c r="O130" s="71"/>
    </row>
    <row r="131" spans="1:15" ht="15" customHeight="1" x14ac:dyDescent="0.3">
      <c r="A131" s="92" t="s">
        <v>193</v>
      </c>
      <c r="B131" s="75">
        <v>10255926.359999999</v>
      </c>
      <c r="C131" s="75">
        <v>195524.53</v>
      </c>
      <c r="D131" s="75">
        <v>0</v>
      </c>
      <c r="E131" s="76">
        <v>0</v>
      </c>
      <c r="F131" s="76">
        <v>0</v>
      </c>
      <c r="G131" s="76">
        <v>10255926.359999999</v>
      </c>
      <c r="H131" s="76">
        <v>195524.53</v>
      </c>
      <c r="I131" s="75">
        <f t="shared" si="4"/>
        <v>10451450.889999999</v>
      </c>
      <c r="K131" s="71" t="s">
        <v>193</v>
      </c>
      <c r="L131" s="57" t="str">
        <f t="shared" si="6"/>
        <v>y</v>
      </c>
      <c r="M131" s="76">
        <v>10451450.890000001</v>
      </c>
      <c r="N131" s="72">
        <f t="shared" si="5"/>
        <v>0</v>
      </c>
      <c r="O131" s="71"/>
    </row>
    <row r="132" spans="1:15" ht="15" customHeight="1" x14ac:dyDescent="0.3">
      <c r="A132" s="82" t="s">
        <v>194</v>
      </c>
      <c r="B132" s="69"/>
      <c r="C132" s="69"/>
      <c r="D132" s="69"/>
      <c r="E132"/>
      <c r="F132"/>
      <c r="G132"/>
      <c r="H132"/>
      <c r="I132" s="69"/>
      <c r="K132" s="67" t="s">
        <v>194</v>
      </c>
      <c r="L132" s="57" t="str">
        <f t="shared" si="6"/>
        <v>y</v>
      </c>
      <c r="M132"/>
      <c r="N132" s="72">
        <f t="shared" si="5"/>
        <v>0</v>
      </c>
      <c r="O132" s="67"/>
    </row>
    <row r="133" spans="1:15" ht="15" customHeight="1" x14ac:dyDescent="0.3">
      <c r="A133" s="83" t="s">
        <v>195</v>
      </c>
      <c r="B133" s="69">
        <v>95874.29</v>
      </c>
      <c r="C133" s="69">
        <v>0</v>
      </c>
      <c r="D133" s="69">
        <v>0</v>
      </c>
      <c r="E133" s="70">
        <v>0</v>
      </c>
      <c r="F133" s="70">
        <v>0</v>
      </c>
      <c r="G133" s="70">
        <v>95874.29</v>
      </c>
      <c r="H133" s="70">
        <v>0</v>
      </c>
      <c r="I133" s="69">
        <f t="shared" si="4"/>
        <v>95874.29</v>
      </c>
      <c r="K133" s="71" t="s">
        <v>195</v>
      </c>
      <c r="L133" s="57" t="str">
        <f t="shared" si="6"/>
        <v>y</v>
      </c>
      <c r="M133" s="70">
        <v>95874.29</v>
      </c>
      <c r="N133" s="72">
        <f t="shared" si="5"/>
        <v>0</v>
      </c>
      <c r="O133" s="71"/>
    </row>
    <row r="134" spans="1:15" ht="15" customHeight="1" x14ac:dyDescent="0.3">
      <c r="A134" s="83" t="s">
        <v>196</v>
      </c>
      <c r="B134" s="69">
        <v>0</v>
      </c>
      <c r="C134" s="69">
        <v>0</v>
      </c>
      <c r="D134" s="69">
        <v>0</v>
      </c>
      <c r="E134" s="70">
        <v>0</v>
      </c>
      <c r="F134" s="70">
        <v>0</v>
      </c>
      <c r="G134" s="70">
        <v>0</v>
      </c>
      <c r="H134" s="70">
        <v>0</v>
      </c>
      <c r="I134" s="69">
        <f t="shared" si="4"/>
        <v>0</v>
      </c>
      <c r="K134" s="71" t="s">
        <v>196</v>
      </c>
      <c r="L134" s="57" t="str">
        <f t="shared" si="6"/>
        <v>y</v>
      </c>
      <c r="M134" s="70">
        <v>0</v>
      </c>
      <c r="N134" s="72">
        <f t="shared" si="5"/>
        <v>0</v>
      </c>
      <c r="O134" s="71"/>
    </row>
    <row r="135" spans="1:15" ht="15" customHeight="1" x14ac:dyDescent="0.3">
      <c r="A135" s="83" t="s">
        <v>197</v>
      </c>
      <c r="B135" s="69">
        <v>3306.46</v>
      </c>
      <c r="C135" s="69">
        <v>0</v>
      </c>
      <c r="D135" s="69">
        <v>0</v>
      </c>
      <c r="E135" s="70">
        <v>0</v>
      </c>
      <c r="F135" s="70">
        <v>0</v>
      </c>
      <c r="G135" s="70">
        <v>3306.46</v>
      </c>
      <c r="H135" s="70">
        <v>0</v>
      </c>
      <c r="I135" s="69">
        <f t="shared" ref="I135:I197" si="7">+H135+G135</f>
        <v>3306.46</v>
      </c>
      <c r="K135" s="71" t="s">
        <v>197</v>
      </c>
      <c r="L135" s="57" t="str">
        <f t="shared" si="6"/>
        <v>y</v>
      </c>
      <c r="M135" s="70">
        <v>3306.46</v>
      </c>
      <c r="N135" s="72">
        <f t="shared" si="5"/>
        <v>0</v>
      </c>
      <c r="O135" s="71"/>
    </row>
    <row r="136" spans="1:15" ht="15" customHeight="1" x14ac:dyDescent="0.3">
      <c r="A136" s="83" t="s">
        <v>198</v>
      </c>
      <c r="B136" s="69">
        <v>229280.24</v>
      </c>
      <c r="C136" s="69">
        <v>0</v>
      </c>
      <c r="D136" s="69">
        <v>0</v>
      </c>
      <c r="E136" s="70">
        <v>0</v>
      </c>
      <c r="F136" s="70">
        <v>0</v>
      </c>
      <c r="G136" s="70">
        <v>229280.24</v>
      </c>
      <c r="H136" s="70">
        <v>0</v>
      </c>
      <c r="I136" s="69">
        <f t="shared" si="7"/>
        <v>229280.24</v>
      </c>
      <c r="K136" s="71" t="s">
        <v>199</v>
      </c>
      <c r="L136" s="57" t="str">
        <f t="shared" si="6"/>
        <v>n</v>
      </c>
      <c r="M136" s="70">
        <v>229280.24</v>
      </c>
      <c r="N136" s="72">
        <f t="shared" ref="N136:N199" si="8">+M136-I136</f>
        <v>0</v>
      </c>
      <c r="O136" s="71"/>
    </row>
    <row r="137" spans="1:15" ht="15" customHeight="1" x14ac:dyDescent="0.3">
      <c r="A137" s="83" t="s">
        <v>200</v>
      </c>
      <c r="B137" s="69">
        <v>94757.19</v>
      </c>
      <c r="C137" s="69">
        <v>0</v>
      </c>
      <c r="D137" s="69">
        <v>0</v>
      </c>
      <c r="E137" s="70">
        <v>0</v>
      </c>
      <c r="F137" s="70">
        <v>0</v>
      </c>
      <c r="G137" s="70">
        <v>94757.19</v>
      </c>
      <c r="H137" s="70">
        <v>0</v>
      </c>
      <c r="I137" s="69">
        <f t="shared" si="7"/>
        <v>94757.19</v>
      </c>
      <c r="K137" s="71" t="s">
        <v>200</v>
      </c>
      <c r="L137" s="57" t="str">
        <f t="shared" si="6"/>
        <v>y</v>
      </c>
      <c r="M137" s="70">
        <v>94757.19</v>
      </c>
      <c r="N137" s="72">
        <f t="shared" si="8"/>
        <v>0</v>
      </c>
      <c r="O137" s="71"/>
    </row>
    <row r="138" spans="1:15" ht="15" customHeight="1" x14ac:dyDescent="0.3">
      <c r="A138" s="83" t="s">
        <v>201</v>
      </c>
      <c r="B138" s="69">
        <v>16968.25</v>
      </c>
      <c r="C138" s="69">
        <v>0</v>
      </c>
      <c r="D138" s="69">
        <v>0</v>
      </c>
      <c r="E138" s="70">
        <v>0</v>
      </c>
      <c r="F138" s="70">
        <v>0</v>
      </c>
      <c r="G138" s="70">
        <v>16968.25</v>
      </c>
      <c r="H138" s="70">
        <v>0</v>
      </c>
      <c r="I138" s="69">
        <f t="shared" si="7"/>
        <v>16968.25</v>
      </c>
      <c r="K138" s="71" t="s">
        <v>201</v>
      </c>
      <c r="L138" s="57" t="str">
        <f t="shared" si="6"/>
        <v>y</v>
      </c>
      <c r="M138" s="70">
        <v>16968.25</v>
      </c>
      <c r="N138" s="72">
        <f t="shared" si="8"/>
        <v>0</v>
      </c>
      <c r="O138" s="71"/>
    </row>
    <row r="139" spans="1:15" ht="15" customHeight="1" x14ac:dyDescent="0.3">
      <c r="A139" s="83" t="s">
        <v>202</v>
      </c>
      <c r="B139" s="69">
        <v>1920.35</v>
      </c>
      <c r="C139" s="69">
        <v>0</v>
      </c>
      <c r="D139" s="69">
        <v>0</v>
      </c>
      <c r="E139" s="70">
        <v>0</v>
      </c>
      <c r="F139" s="70">
        <v>0</v>
      </c>
      <c r="G139" s="70">
        <v>1920.35</v>
      </c>
      <c r="H139" s="70">
        <v>0</v>
      </c>
      <c r="I139" s="69">
        <f t="shared" si="7"/>
        <v>1920.35</v>
      </c>
      <c r="K139" s="71" t="s">
        <v>202</v>
      </c>
      <c r="L139" s="57" t="str">
        <f t="shared" si="6"/>
        <v>y</v>
      </c>
      <c r="M139" s="70">
        <v>1920.35</v>
      </c>
      <c r="N139" s="72">
        <f t="shared" si="8"/>
        <v>0</v>
      </c>
      <c r="O139" s="71"/>
    </row>
    <row r="140" spans="1:15" ht="15" customHeight="1" x14ac:dyDescent="0.3">
      <c r="A140" s="83" t="s">
        <v>203</v>
      </c>
      <c r="B140" s="69">
        <v>3666.15</v>
      </c>
      <c r="C140" s="69">
        <v>0</v>
      </c>
      <c r="D140" s="69">
        <v>0</v>
      </c>
      <c r="E140" s="70">
        <v>0</v>
      </c>
      <c r="F140" s="70">
        <v>0</v>
      </c>
      <c r="G140" s="70">
        <v>3666.15</v>
      </c>
      <c r="H140" s="70">
        <v>0</v>
      </c>
      <c r="I140" s="69">
        <f t="shared" si="7"/>
        <v>3666.15</v>
      </c>
      <c r="K140" s="71" t="s">
        <v>203</v>
      </c>
      <c r="L140" s="57" t="str">
        <f t="shared" si="6"/>
        <v>y</v>
      </c>
      <c r="M140" s="70">
        <v>3666.15</v>
      </c>
      <c r="N140" s="72">
        <f t="shared" si="8"/>
        <v>0</v>
      </c>
      <c r="O140" s="71"/>
    </row>
    <row r="141" spans="1:15" ht="15" customHeight="1" x14ac:dyDescent="0.3">
      <c r="A141" s="83" t="s">
        <v>204</v>
      </c>
      <c r="B141" s="69">
        <v>0</v>
      </c>
      <c r="C141" s="69">
        <v>0</v>
      </c>
      <c r="D141" s="69">
        <v>0</v>
      </c>
      <c r="E141" s="70">
        <v>0</v>
      </c>
      <c r="F141" s="70">
        <v>0</v>
      </c>
      <c r="G141" s="70">
        <v>0</v>
      </c>
      <c r="H141" s="70">
        <v>0</v>
      </c>
      <c r="I141" s="69">
        <f t="shared" si="7"/>
        <v>0</v>
      </c>
      <c r="K141" s="71" t="s">
        <v>204</v>
      </c>
      <c r="L141" s="57" t="str">
        <f t="shared" si="6"/>
        <v>y</v>
      </c>
      <c r="M141" s="70">
        <v>0</v>
      </c>
      <c r="N141" s="72">
        <f t="shared" si="8"/>
        <v>0</v>
      </c>
      <c r="O141" s="71"/>
    </row>
    <row r="142" spans="1:15" ht="15" customHeight="1" x14ac:dyDescent="0.3">
      <c r="A142" s="83" t="s">
        <v>205</v>
      </c>
      <c r="B142" s="69">
        <v>105406.579999999</v>
      </c>
      <c r="C142" s="69">
        <v>0</v>
      </c>
      <c r="D142" s="69">
        <v>0</v>
      </c>
      <c r="E142" s="70">
        <v>0</v>
      </c>
      <c r="F142" s="70">
        <v>0</v>
      </c>
      <c r="G142" s="70">
        <v>105406.579999999</v>
      </c>
      <c r="H142" s="70">
        <v>0</v>
      </c>
      <c r="I142" s="69">
        <f t="shared" si="7"/>
        <v>105406.579999999</v>
      </c>
      <c r="K142" s="71" t="s">
        <v>205</v>
      </c>
      <c r="L142" s="57" t="str">
        <f t="shared" si="6"/>
        <v>y</v>
      </c>
      <c r="M142" s="70">
        <v>105406.579999999</v>
      </c>
      <c r="N142" s="72">
        <f t="shared" si="8"/>
        <v>0</v>
      </c>
      <c r="O142" s="71"/>
    </row>
    <row r="143" spans="1:15" ht="15" customHeight="1" x14ac:dyDescent="0.3">
      <c r="A143" s="83" t="s">
        <v>206</v>
      </c>
      <c r="B143" s="69">
        <v>20060.169999999998</v>
      </c>
      <c r="C143" s="69">
        <v>0</v>
      </c>
      <c r="D143" s="69">
        <v>0</v>
      </c>
      <c r="E143" s="70">
        <v>0</v>
      </c>
      <c r="F143" s="70">
        <v>0</v>
      </c>
      <c r="G143" s="70">
        <v>20060.169999999998</v>
      </c>
      <c r="H143" s="70">
        <v>0</v>
      </c>
      <c r="I143" s="69">
        <f t="shared" si="7"/>
        <v>20060.169999999998</v>
      </c>
      <c r="K143" s="71" t="s">
        <v>206</v>
      </c>
      <c r="L143" s="57" t="str">
        <f t="shared" si="6"/>
        <v>y</v>
      </c>
      <c r="M143" s="70">
        <v>20060.169999999998</v>
      </c>
      <c r="N143" s="72">
        <f t="shared" si="8"/>
        <v>0</v>
      </c>
      <c r="O143" s="71"/>
    </row>
    <row r="144" spans="1:15" ht="15" customHeight="1" x14ac:dyDescent="0.3">
      <c r="A144" s="83" t="s">
        <v>207</v>
      </c>
      <c r="B144" s="69">
        <v>71123.72</v>
      </c>
      <c r="C144" s="69">
        <v>0</v>
      </c>
      <c r="D144" s="69">
        <v>0</v>
      </c>
      <c r="E144" s="70">
        <v>0</v>
      </c>
      <c r="F144" s="70">
        <v>0</v>
      </c>
      <c r="G144" s="70">
        <v>71123.72</v>
      </c>
      <c r="H144" s="70">
        <v>0</v>
      </c>
      <c r="I144" s="69">
        <f t="shared" si="7"/>
        <v>71123.72</v>
      </c>
      <c r="K144" s="71" t="s">
        <v>207</v>
      </c>
      <c r="L144" s="57" t="str">
        <f t="shared" si="6"/>
        <v>y</v>
      </c>
      <c r="M144" s="70">
        <v>71123.72</v>
      </c>
      <c r="N144" s="72">
        <f t="shared" si="8"/>
        <v>0</v>
      </c>
      <c r="O144" s="71"/>
    </row>
    <row r="145" spans="1:15" ht="15" customHeight="1" x14ac:dyDescent="0.3">
      <c r="A145" s="83" t="s">
        <v>208</v>
      </c>
      <c r="B145" s="69">
        <v>16164.83</v>
      </c>
      <c r="C145" s="69">
        <v>0</v>
      </c>
      <c r="D145" s="69">
        <v>0</v>
      </c>
      <c r="E145" s="70">
        <v>0</v>
      </c>
      <c r="F145" s="70">
        <v>0</v>
      </c>
      <c r="G145" s="70">
        <v>16164.83</v>
      </c>
      <c r="H145" s="70">
        <v>0</v>
      </c>
      <c r="I145" s="69">
        <f t="shared" si="7"/>
        <v>16164.83</v>
      </c>
      <c r="K145" s="71" t="s">
        <v>208</v>
      </c>
      <c r="L145" s="57" t="str">
        <f t="shared" si="6"/>
        <v>y</v>
      </c>
      <c r="M145" s="70">
        <v>16164.83</v>
      </c>
      <c r="N145" s="72">
        <f t="shared" si="8"/>
        <v>0</v>
      </c>
      <c r="O145" s="71"/>
    </row>
    <row r="146" spans="1:15" ht="15" customHeight="1" x14ac:dyDescent="0.3">
      <c r="A146" s="83" t="s">
        <v>209</v>
      </c>
      <c r="B146" s="69">
        <v>7278.12</v>
      </c>
      <c r="C146" s="69">
        <v>0</v>
      </c>
      <c r="D146" s="69">
        <v>0</v>
      </c>
      <c r="E146" s="70">
        <v>0</v>
      </c>
      <c r="F146" s="70">
        <v>0</v>
      </c>
      <c r="G146" s="70">
        <v>7278.12</v>
      </c>
      <c r="H146" s="70">
        <v>0</v>
      </c>
      <c r="I146" s="69">
        <f t="shared" si="7"/>
        <v>7278.12</v>
      </c>
      <c r="K146" s="71" t="s">
        <v>209</v>
      </c>
      <c r="L146" s="57" t="str">
        <f t="shared" si="6"/>
        <v>y</v>
      </c>
      <c r="M146" s="70">
        <v>7278.12</v>
      </c>
      <c r="N146" s="72">
        <f t="shared" si="8"/>
        <v>0</v>
      </c>
      <c r="O146" s="71"/>
    </row>
    <row r="147" spans="1:15" ht="15" customHeight="1" x14ac:dyDescent="0.3">
      <c r="A147" s="83" t="s">
        <v>210</v>
      </c>
      <c r="B147" s="69">
        <v>68.64</v>
      </c>
      <c r="C147" s="69">
        <v>0</v>
      </c>
      <c r="D147" s="69">
        <v>0</v>
      </c>
      <c r="E147" s="70">
        <v>0</v>
      </c>
      <c r="F147" s="70">
        <v>0</v>
      </c>
      <c r="G147" s="70">
        <v>68.64</v>
      </c>
      <c r="H147" s="70">
        <v>0</v>
      </c>
      <c r="I147" s="69">
        <f t="shared" si="7"/>
        <v>68.64</v>
      </c>
      <c r="K147" s="71" t="s">
        <v>210</v>
      </c>
      <c r="L147" s="57" t="str">
        <f t="shared" si="6"/>
        <v>y</v>
      </c>
      <c r="M147" s="70">
        <v>68.64</v>
      </c>
      <c r="N147" s="72">
        <f t="shared" si="8"/>
        <v>0</v>
      </c>
      <c r="O147" s="71"/>
    </row>
    <row r="148" spans="1:15" ht="15" customHeight="1" x14ac:dyDescent="0.3">
      <c r="A148" s="83" t="s">
        <v>211</v>
      </c>
      <c r="B148" s="69">
        <v>182.86</v>
      </c>
      <c r="C148" s="69">
        <v>0</v>
      </c>
      <c r="D148" s="69">
        <v>0</v>
      </c>
      <c r="E148" s="70">
        <v>0</v>
      </c>
      <c r="F148" s="70">
        <v>0</v>
      </c>
      <c r="G148" s="70">
        <v>182.86</v>
      </c>
      <c r="H148" s="70">
        <v>0</v>
      </c>
      <c r="I148" s="69">
        <f t="shared" si="7"/>
        <v>182.86</v>
      </c>
      <c r="K148" s="71" t="s">
        <v>211</v>
      </c>
      <c r="L148" s="57" t="str">
        <f t="shared" si="6"/>
        <v>y</v>
      </c>
      <c r="M148" s="70">
        <v>182.86</v>
      </c>
      <c r="N148" s="72">
        <f t="shared" si="8"/>
        <v>0</v>
      </c>
      <c r="O148" s="71"/>
    </row>
    <row r="149" spans="1:15" ht="15" customHeight="1" x14ac:dyDescent="0.3">
      <c r="A149" s="83" t="s">
        <v>212</v>
      </c>
      <c r="B149" s="69">
        <v>66442.069999999905</v>
      </c>
      <c r="C149" s="69">
        <v>0</v>
      </c>
      <c r="D149" s="69">
        <v>0</v>
      </c>
      <c r="E149" s="70">
        <v>0</v>
      </c>
      <c r="F149" s="70">
        <v>0</v>
      </c>
      <c r="G149" s="70">
        <v>66442.069999999905</v>
      </c>
      <c r="H149" s="70">
        <v>0</v>
      </c>
      <c r="I149" s="69">
        <f t="shared" si="7"/>
        <v>66442.069999999905</v>
      </c>
      <c r="K149" s="71" t="s">
        <v>212</v>
      </c>
      <c r="L149" s="57" t="str">
        <f t="shared" si="6"/>
        <v>y</v>
      </c>
      <c r="M149" s="70">
        <v>66442.069999999905</v>
      </c>
      <c r="N149" s="72">
        <f t="shared" si="8"/>
        <v>0</v>
      </c>
      <c r="O149" s="71"/>
    </row>
    <row r="150" spans="1:15" ht="12.75" customHeight="1" x14ac:dyDescent="0.3">
      <c r="A150" s="83" t="s">
        <v>213</v>
      </c>
      <c r="B150" s="69">
        <v>384508.12999999902</v>
      </c>
      <c r="C150" s="69">
        <v>0</v>
      </c>
      <c r="D150" s="69">
        <v>0</v>
      </c>
      <c r="E150" s="70">
        <v>0</v>
      </c>
      <c r="F150" s="70">
        <v>0</v>
      </c>
      <c r="G150" s="70">
        <v>384508.12999999902</v>
      </c>
      <c r="H150" s="70">
        <v>0</v>
      </c>
      <c r="I150" s="69">
        <f t="shared" si="7"/>
        <v>384508.12999999902</v>
      </c>
      <c r="K150" s="71" t="s">
        <v>213</v>
      </c>
      <c r="L150" s="57" t="str">
        <f t="shared" si="6"/>
        <v>y</v>
      </c>
      <c r="M150" s="70">
        <v>384508.12999999902</v>
      </c>
      <c r="N150" s="72">
        <f t="shared" si="8"/>
        <v>0</v>
      </c>
      <c r="O150" s="71"/>
    </row>
    <row r="151" spans="1:15" ht="15" customHeight="1" x14ac:dyDescent="0.3">
      <c r="A151" s="83" t="s">
        <v>214</v>
      </c>
      <c r="B151" s="69">
        <v>491347.3</v>
      </c>
      <c r="C151" s="69">
        <v>0</v>
      </c>
      <c r="D151" s="69">
        <v>0</v>
      </c>
      <c r="E151" s="70">
        <v>0</v>
      </c>
      <c r="F151" s="70">
        <v>0</v>
      </c>
      <c r="G151" s="70">
        <v>491347.3</v>
      </c>
      <c r="H151" s="70">
        <v>0</v>
      </c>
      <c r="I151" s="69">
        <f t="shared" si="7"/>
        <v>491347.3</v>
      </c>
      <c r="K151" s="71" t="s">
        <v>214</v>
      </c>
      <c r="L151" s="57" t="str">
        <f t="shared" si="6"/>
        <v>y</v>
      </c>
      <c r="M151" s="70">
        <v>491347.3</v>
      </c>
      <c r="N151" s="72">
        <f t="shared" si="8"/>
        <v>0</v>
      </c>
      <c r="O151" s="71"/>
    </row>
    <row r="152" spans="1:15" ht="15" customHeight="1" x14ac:dyDescent="0.3">
      <c r="A152" s="83" t="s">
        <v>215</v>
      </c>
      <c r="B152" s="69">
        <v>52980.38</v>
      </c>
      <c r="C152" s="69">
        <v>0</v>
      </c>
      <c r="D152" s="69">
        <v>0</v>
      </c>
      <c r="E152" s="70">
        <v>0</v>
      </c>
      <c r="F152" s="70">
        <v>0</v>
      </c>
      <c r="G152" s="70">
        <v>52980.38</v>
      </c>
      <c r="H152" s="70">
        <v>0</v>
      </c>
      <c r="I152" s="69">
        <f t="shared" si="7"/>
        <v>52980.38</v>
      </c>
      <c r="K152" s="71" t="s">
        <v>215</v>
      </c>
      <c r="L152" s="57" t="str">
        <f t="shared" si="6"/>
        <v>y</v>
      </c>
      <c r="M152" s="70">
        <v>52980.38</v>
      </c>
      <c r="N152" s="72">
        <f t="shared" si="8"/>
        <v>0</v>
      </c>
      <c r="O152" s="71"/>
    </row>
    <row r="153" spans="1:15" ht="15" customHeight="1" x14ac:dyDescent="0.3">
      <c r="A153" s="83" t="s">
        <v>216</v>
      </c>
      <c r="B153" s="69">
        <v>0</v>
      </c>
      <c r="C153" s="69">
        <v>0</v>
      </c>
      <c r="D153" s="69">
        <v>0</v>
      </c>
      <c r="E153" s="70">
        <v>0</v>
      </c>
      <c r="F153" s="70">
        <v>0</v>
      </c>
      <c r="G153" s="70">
        <v>0</v>
      </c>
      <c r="H153" s="70">
        <v>0</v>
      </c>
      <c r="I153" s="69">
        <f t="shared" si="7"/>
        <v>0</v>
      </c>
      <c r="K153" s="71" t="s">
        <v>216</v>
      </c>
      <c r="L153" s="57" t="str">
        <f t="shared" si="6"/>
        <v>y</v>
      </c>
      <c r="M153" s="70">
        <v>0</v>
      </c>
      <c r="N153" s="72">
        <f t="shared" si="8"/>
        <v>0</v>
      </c>
      <c r="O153" s="71"/>
    </row>
    <row r="154" spans="1:15" ht="15" customHeight="1" x14ac:dyDescent="0.3">
      <c r="A154" s="83" t="s">
        <v>217</v>
      </c>
      <c r="B154" s="69">
        <v>0</v>
      </c>
      <c r="C154" s="69">
        <v>0</v>
      </c>
      <c r="D154" s="69">
        <v>0</v>
      </c>
      <c r="E154" s="70">
        <v>0</v>
      </c>
      <c r="F154" s="70">
        <v>0</v>
      </c>
      <c r="G154" s="70">
        <v>0</v>
      </c>
      <c r="H154" s="70">
        <v>0</v>
      </c>
      <c r="I154" s="69">
        <f t="shared" si="7"/>
        <v>0</v>
      </c>
      <c r="K154" s="71" t="s">
        <v>217</v>
      </c>
      <c r="L154" s="57" t="str">
        <f t="shared" si="6"/>
        <v>y</v>
      </c>
      <c r="M154" s="70">
        <v>0</v>
      </c>
      <c r="N154" s="72">
        <f t="shared" si="8"/>
        <v>0</v>
      </c>
      <c r="O154" s="71"/>
    </row>
    <row r="155" spans="1:15" ht="15" customHeight="1" x14ac:dyDescent="0.3">
      <c r="A155" s="83" t="s">
        <v>218</v>
      </c>
      <c r="B155" s="69">
        <v>0</v>
      </c>
      <c r="C155" s="69">
        <v>0</v>
      </c>
      <c r="D155" s="69">
        <v>0</v>
      </c>
      <c r="E155" s="70">
        <v>0</v>
      </c>
      <c r="F155" s="70">
        <v>0</v>
      </c>
      <c r="G155" s="70">
        <v>0</v>
      </c>
      <c r="H155" s="70">
        <v>0</v>
      </c>
      <c r="I155" s="69">
        <f t="shared" si="7"/>
        <v>0</v>
      </c>
      <c r="K155" s="71" t="s">
        <v>218</v>
      </c>
      <c r="L155" s="57" t="str">
        <f t="shared" si="6"/>
        <v>y</v>
      </c>
      <c r="M155" s="70">
        <v>0</v>
      </c>
      <c r="N155" s="72">
        <f t="shared" si="8"/>
        <v>0</v>
      </c>
      <c r="O155" s="71"/>
    </row>
    <row r="156" spans="1:15" ht="15" customHeight="1" x14ac:dyDescent="0.3">
      <c r="A156" s="83" t="s">
        <v>219</v>
      </c>
      <c r="B156" s="69">
        <v>0</v>
      </c>
      <c r="C156" s="69">
        <v>0</v>
      </c>
      <c r="D156" s="69">
        <v>0</v>
      </c>
      <c r="E156" s="70">
        <v>0</v>
      </c>
      <c r="F156" s="70">
        <v>0</v>
      </c>
      <c r="G156" s="70">
        <v>0</v>
      </c>
      <c r="H156" s="70">
        <v>0</v>
      </c>
      <c r="I156" s="69">
        <f t="shared" si="7"/>
        <v>0</v>
      </c>
      <c r="K156" s="71" t="s">
        <v>220</v>
      </c>
      <c r="L156" s="57" t="str">
        <f t="shared" si="6"/>
        <v>n</v>
      </c>
      <c r="M156" s="70">
        <v>0</v>
      </c>
      <c r="N156" s="72">
        <f t="shared" si="8"/>
        <v>0</v>
      </c>
      <c r="O156" s="71"/>
    </row>
    <row r="157" spans="1:15" ht="15" customHeight="1" x14ac:dyDescent="0.3">
      <c r="A157" s="83" t="s">
        <v>221</v>
      </c>
      <c r="B157" s="69">
        <v>0</v>
      </c>
      <c r="C157" s="69">
        <v>0</v>
      </c>
      <c r="D157" s="69">
        <v>0</v>
      </c>
      <c r="E157" s="70">
        <v>0</v>
      </c>
      <c r="F157" s="70">
        <v>0</v>
      </c>
      <c r="G157" s="70">
        <v>0</v>
      </c>
      <c r="H157" s="70">
        <v>0</v>
      </c>
      <c r="I157" s="69">
        <f t="shared" si="7"/>
        <v>0</v>
      </c>
      <c r="K157" s="71" t="s">
        <v>221</v>
      </c>
      <c r="L157" s="57" t="str">
        <f t="shared" si="6"/>
        <v>y</v>
      </c>
      <c r="M157" s="70">
        <v>0</v>
      </c>
      <c r="N157" s="72">
        <f t="shared" si="8"/>
        <v>0</v>
      </c>
      <c r="O157" s="71"/>
    </row>
    <row r="158" spans="1:15" ht="15" customHeight="1" x14ac:dyDescent="0.3">
      <c r="A158" s="83" t="s">
        <v>222</v>
      </c>
      <c r="B158" s="69">
        <v>0</v>
      </c>
      <c r="C158" s="69">
        <v>0</v>
      </c>
      <c r="D158" s="69">
        <v>0</v>
      </c>
      <c r="E158" s="70">
        <v>0</v>
      </c>
      <c r="F158" s="70">
        <v>0</v>
      </c>
      <c r="G158" s="70">
        <v>0</v>
      </c>
      <c r="H158" s="70">
        <v>0</v>
      </c>
      <c r="I158" s="69">
        <f t="shared" si="7"/>
        <v>0</v>
      </c>
      <c r="K158" s="71" t="s">
        <v>223</v>
      </c>
      <c r="L158" s="57" t="str">
        <f t="shared" si="6"/>
        <v>n</v>
      </c>
      <c r="M158" s="70">
        <v>0</v>
      </c>
      <c r="N158" s="72">
        <f t="shared" si="8"/>
        <v>0</v>
      </c>
      <c r="O158" s="71"/>
    </row>
    <row r="159" spans="1:15" ht="13.5" customHeight="1" x14ac:dyDescent="0.3">
      <c r="A159" s="84" t="s">
        <v>224</v>
      </c>
      <c r="B159" s="85">
        <v>0</v>
      </c>
      <c r="C159" s="85">
        <v>0</v>
      </c>
      <c r="D159" s="85">
        <v>0</v>
      </c>
      <c r="E159" s="70">
        <v>0</v>
      </c>
      <c r="F159" s="70">
        <v>0</v>
      </c>
      <c r="G159" s="70">
        <v>0</v>
      </c>
      <c r="H159" s="70">
        <v>0</v>
      </c>
      <c r="I159" s="85">
        <f t="shared" si="7"/>
        <v>0</v>
      </c>
      <c r="K159" s="71" t="s">
        <v>224</v>
      </c>
      <c r="L159" s="57" t="str">
        <f t="shared" si="6"/>
        <v>y</v>
      </c>
      <c r="M159" s="70">
        <v>0</v>
      </c>
      <c r="N159" s="72">
        <f t="shared" si="8"/>
        <v>0</v>
      </c>
      <c r="O159" s="71"/>
    </row>
    <row r="160" spans="1:15" ht="15" customHeight="1" x14ac:dyDescent="0.3">
      <c r="A160" s="83" t="s">
        <v>225</v>
      </c>
      <c r="B160" s="69">
        <v>1661335.72999999</v>
      </c>
      <c r="C160" s="69">
        <v>0</v>
      </c>
      <c r="D160" s="69">
        <v>0</v>
      </c>
      <c r="E160" s="76">
        <v>0</v>
      </c>
      <c r="F160" s="76">
        <v>0</v>
      </c>
      <c r="G160" s="76">
        <v>1661335.72999999</v>
      </c>
      <c r="H160" s="76">
        <v>0</v>
      </c>
      <c r="I160" s="69">
        <f t="shared" si="7"/>
        <v>1661335.72999999</v>
      </c>
      <c r="K160" s="71" t="s">
        <v>225</v>
      </c>
      <c r="L160" s="57" t="str">
        <f t="shared" si="6"/>
        <v>y</v>
      </c>
      <c r="M160" s="76">
        <v>1661335.72999999</v>
      </c>
      <c r="N160" s="72">
        <f t="shared" si="8"/>
        <v>0</v>
      </c>
      <c r="O160" s="71"/>
    </row>
    <row r="161" spans="1:15" ht="15" customHeight="1" x14ac:dyDescent="0.3">
      <c r="A161" s="82" t="s">
        <v>226</v>
      </c>
      <c r="B161" s="69"/>
      <c r="C161" s="69"/>
      <c r="D161" s="69"/>
      <c r="E161"/>
      <c r="F161"/>
      <c r="G161"/>
      <c r="H161"/>
      <c r="I161" s="69"/>
      <c r="K161" s="67" t="s">
        <v>226</v>
      </c>
      <c r="L161" s="57" t="str">
        <f t="shared" si="6"/>
        <v>y</v>
      </c>
      <c r="M161"/>
      <c r="N161" s="72">
        <f t="shared" si="8"/>
        <v>0</v>
      </c>
      <c r="O161" s="67"/>
    </row>
    <row r="162" spans="1:15" ht="15" customHeight="1" x14ac:dyDescent="0.3">
      <c r="A162" s="83" t="s">
        <v>227</v>
      </c>
      <c r="B162" s="69">
        <v>-21042.049999999901</v>
      </c>
      <c r="C162" s="69">
        <v>0</v>
      </c>
      <c r="D162" s="69">
        <v>0</v>
      </c>
      <c r="E162" s="70">
        <v>0</v>
      </c>
      <c r="F162" s="70">
        <v>0</v>
      </c>
      <c r="G162" s="70">
        <v>-21042.049999999901</v>
      </c>
      <c r="H162" s="70">
        <v>0</v>
      </c>
      <c r="I162" s="69">
        <f t="shared" si="7"/>
        <v>-21042.049999999901</v>
      </c>
      <c r="K162" s="71" t="s">
        <v>227</v>
      </c>
      <c r="L162" s="57" t="str">
        <f t="shared" si="6"/>
        <v>y</v>
      </c>
      <c r="M162" s="70">
        <v>-21042.049999999901</v>
      </c>
      <c r="N162" s="72">
        <f t="shared" si="8"/>
        <v>0</v>
      </c>
      <c r="O162" s="71"/>
    </row>
    <row r="163" spans="1:15" ht="15" customHeight="1" x14ac:dyDescent="0.3">
      <c r="A163" s="83" t="s">
        <v>228</v>
      </c>
      <c r="B163" s="69">
        <v>226666.27999999901</v>
      </c>
      <c r="C163" s="69">
        <v>0</v>
      </c>
      <c r="D163" s="69">
        <v>0</v>
      </c>
      <c r="E163" s="70">
        <v>0</v>
      </c>
      <c r="F163" s="70">
        <v>0</v>
      </c>
      <c r="G163" s="70">
        <v>226666.27999999901</v>
      </c>
      <c r="H163" s="70">
        <v>0</v>
      </c>
      <c r="I163" s="69">
        <f t="shared" si="7"/>
        <v>226666.27999999901</v>
      </c>
      <c r="K163" s="71" t="s">
        <v>228</v>
      </c>
      <c r="L163" s="57" t="str">
        <f t="shared" si="6"/>
        <v>y</v>
      </c>
      <c r="M163" s="70">
        <v>226666.27999999901</v>
      </c>
      <c r="N163" s="72">
        <f t="shared" si="8"/>
        <v>0</v>
      </c>
      <c r="O163" s="71"/>
    </row>
    <row r="164" spans="1:15" ht="15" customHeight="1" x14ac:dyDescent="0.3">
      <c r="A164" s="83" t="s">
        <v>229</v>
      </c>
      <c r="B164" s="69">
        <v>119514.75</v>
      </c>
      <c r="C164" s="69">
        <v>0</v>
      </c>
      <c r="D164" s="69">
        <v>0</v>
      </c>
      <c r="E164" s="70">
        <v>0</v>
      </c>
      <c r="F164" s="70">
        <v>0</v>
      </c>
      <c r="G164" s="70">
        <v>119514.75</v>
      </c>
      <c r="H164" s="70">
        <v>0</v>
      </c>
      <c r="I164" s="69">
        <f t="shared" si="7"/>
        <v>119514.75</v>
      </c>
      <c r="K164" s="71" t="s">
        <v>229</v>
      </c>
      <c r="L164" s="57" t="str">
        <f t="shared" si="6"/>
        <v>y</v>
      </c>
      <c r="M164" s="70">
        <v>119514.75</v>
      </c>
      <c r="N164" s="72">
        <f t="shared" si="8"/>
        <v>0</v>
      </c>
      <c r="O164" s="71"/>
    </row>
    <row r="165" spans="1:15" ht="15" customHeight="1" x14ac:dyDescent="0.3">
      <c r="A165" s="83" t="s">
        <v>230</v>
      </c>
      <c r="B165" s="69">
        <v>385317.81999999902</v>
      </c>
      <c r="C165" s="69">
        <v>0</v>
      </c>
      <c r="D165" s="69">
        <v>0</v>
      </c>
      <c r="E165" s="70">
        <v>0</v>
      </c>
      <c r="F165" s="70">
        <v>0</v>
      </c>
      <c r="G165" s="70">
        <v>385317.81999999902</v>
      </c>
      <c r="H165" s="70">
        <v>0</v>
      </c>
      <c r="I165" s="69">
        <f t="shared" si="7"/>
        <v>385317.81999999902</v>
      </c>
      <c r="K165" s="71" t="s">
        <v>230</v>
      </c>
      <c r="L165" s="57" t="str">
        <f t="shared" si="6"/>
        <v>y</v>
      </c>
      <c r="M165" s="70">
        <v>385317.81999999902</v>
      </c>
      <c r="N165" s="72">
        <f t="shared" si="8"/>
        <v>0</v>
      </c>
      <c r="O165" s="71"/>
    </row>
    <row r="166" spans="1:15" ht="15" customHeight="1" x14ac:dyDescent="0.3">
      <c r="A166" s="83" t="s">
        <v>231</v>
      </c>
      <c r="B166" s="69">
        <v>252695.09</v>
      </c>
      <c r="C166" s="69">
        <v>0</v>
      </c>
      <c r="D166" s="69">
        <v>0</v>
      </c>
      <c r="E166" s="70">
        <v>0</v>
      </c>
      <c r="F166" s="70">
        <v>0</v>
      </c>
      <c r="G166" s="70">
        <v>252695.09</v>
      </c>
      <c r="H166" s="70">
        <v>0</v>
      </c>
      <c r="I166" s="69">
        <f t="shared" si="7"/>
        <v>252695.09</v>
      </c>
      <c r="K166" s="71" t="s">
        <v>231</v>
      </c>
      <c r="L166" s="57" t="str">
        <f t="shared" si="6"/>
        <v>y</v>
      </c>
      <c r="M166" s="70">
        <v>252695.09</v>
      </c>
      <c r="N166" s="72">
        <f t="shared" si="8"/>
        <v>0</v>
      </c>
      <c r="O166" s="71"/>
    </row>
    <row r="167" spans="1:15" ht="15" customHeight="1" x14ac:dyDescent="0.3">
      <c r="A167" s="83" t="s">
        <v>232</v>
      </c>
      <c r="B167" s="69">
        <v>56782.080000000002</v>
      </c>
      <c r="C167" s="69">
        <v>0</v>
      </c>
      <c r="D167" s="69">
        <v>0</v>
      </c>
      <c r="E167" s="70">
        <v>0</v>
      </c>
      <c r="F167" s="70">
        <v>0</v>
      </c>
      <c r="G167" s="70">
        <v>56782.080000000002</v>
      </c>
      <c r="H167" s="70">
        <v>0</v>
      </c>
      <c r="I167" s="69">
        <f t="shared" si="7"/>
        <v>56782.080000000002</v>
      </c>
      <c r="K167" s="71" t="s">
        <v>232</v>
      </c>
      <c r="L167" s="57" t="str">
        <f t="shared" si="6"/>
        <v>y</v>
      </c>
      <c r="M167" s="70">
        <v>56782.080000000002</v>
      </c>
      <c r="N167" s="72">
        <f t="shared" si="8"/>
        <v>0</v>
      </c>
      <c r="O167" s="71"/>
    </row>
    <row r="168" spans="1:15" ht="15" customHeight="1" x14ac:dyDescent="0.3">
      <c r="A168" s="83" t="s">
        <v>233</v>
      </c>
      <c r="B168" s="69">
        <v>12624.4000000001</v>
      </c>
      <c r="C168" s="69">
        <v>0</v>
      </c>
      <c r="D168" s="69">
        <v>0</v>
      </c>
      <c r="E168" s="70">
        <v>0</v>
      </c>
      <c r="F168" s="70">
        <v>0</v>
      </c>
      <c r="G168" s="70">
        <v>12624.4000000001</v>
      </c>
      <c r="H168" s="70">
        <v>0</v>
      </c>
      <c r="I168" s="69">
        <f t="shared" si="7"/>
        <v>12624.4000000001</v>
      </c>
      <c r="K168" s="71" t="s">
        <v>233</v>
      </c>
      <c r="L168" s="57" t="str">
        <f t="shared" si="6"/>
        <v>y</v>
      </c>
      <c r="M168" s="70">
        <v>12624.4000000001</v>
      </c>
      <c r="N168" s="72">
        <f t="shared" si="8"/>
        <v>0</v>
      </c>
      <c r="O168" s="71"/>
    </row>
    <row r="169" spans="1:15" ht="15" customHeight="1" x14ac:dyDescent="0.3">
      <c r="A169" s="83" t="s">
        <v>234</v>
      </c>
      <c r="B169" s="69">
        <v>349395.43999999901</v>
      </c>
      <c r="C169" s="69">
        <v>0</v>
      </c>
      <c r="D169" s="69">
        <v>0</v>
      </c>
      <c r="E169" s="70">
        <v>0</v>
      </c>
      <c r="F169" s="70">
        <v>0</v>
      </c>
      <c r="G169" s="70">
        <v>349395.43999999901</v>
      </c>
      <c r="H169" s="70">
        <v>0</v>
      </c>
      <c r="I169" s="69">
        <f t="shared" si="7"/>
        <v>349395.43999999901</v>
      </c>
      <c r="K169" s="71" t="s">
        <v>234</v>
      </c>
      <c r="L169" s="57" t="str">
        <f t="shared" si="6"/>
        <v>y</v>
      </c>
      <c r="M169" s="70">
        <v>349395.43999999901</v>
      </c>
      <c r="N169" s="72">
        <f t="shared" si="8"/>
        <v>0</v>
      </c>
      <c r="O169" s="71"/>
    </row>
    <row r="170" spans="1:15" ht="15" customHeight="1" x14ac:dyDescent="0.3">
      <c r="A170" s="83" t="s">
        <v>235</v>
      </c>
      <c r="B170" s="69">
        <v>114400.69</v>
      </c>
      <c r="C170" s="69">
        <v>0</v>
      </c>
      <c r="D170" s="69">
        <v>0</v>
      </c>
      <c r="E170" s="70">
        <v>0</v>
      </c>
      <c r="F170" s="70">
        <v>0</v>
      </c>
      <c r="G170" s="70">
        <v>114400.69</v>
      </c>
      <c r="H170" s="70">
        <v>0</v>
      </c>
      <c r="I170" s="69">
        <f t="shared" si="7"/>
        <v>114400.69</v>
      </c>
      <c r="K170" s="71" t="s">
        <v>235</v>
      </c>
      <c r="L170" s="57" t="str">
        <f t="shared" si="6"/>
        <v>y</v>
      </c>
      <c r="M170" s="70">
        <v>114400.69</v>
      </c>
      <c r="N170" s="72">
        <f t="shared" si="8"/>
        <v>0</v>
      </c>
      <c r="O170" s="71"/>
    </row>
    <row r="171" spans="1:15" ht="15" customHeight="1" x14ac:dyDescent="0.3">
      <c r="A171" s="83" t="s">
        <v>236</v>
      </c>
      <c r="B171" s="69">
        <v>56502.909999999902</v>
      </c>
      <c r="C171" s="69">
        <v>0</v>
      </c>
      <c r="D171" s="69">
        <v>0</v>
      </c>
      <c r="E171" s="70">
        <v>0</v>
      </c>
      <c r="F171" s="70">
        <v>0</v>
      </c>
      <c r="G171" s="70">
        <v>56502.909999999902</v>
      </c>
      <c r="H171" s="70">
        <v>0</v>
      </c>
      <c r="I171" s="69">
        <f t="shared" si="7"/>
        <v>56502.909999999902</v>
      </c>
      <c r="K171" s="71" t="s">
        <v>236</v>
      </c>
      <c r="L171" s="57" t="str">
        <f t="shared" si="6"/>
        <v>y</v>
      </c>
      <c r="M171" s="70">
        <v>56502.909999999902</v>
      </c>
      <c r="N171" s="72">
        <f t="shared" si="8"/>
        <v>0</v>
      </c>
      <c r="O171" s="71"/>
    </row>
    <row r="172" spans="1:15" ht="15" customHeight="1" x14ac:dyDescent="0.3">
      <c r="A172" s="83" t="s">
        <v>237</v>
      </c>
      <c r="B172" s="69">
        <v>0</v>
      </c>
      <c r="C172" s="69">
        <v>0</v>
      </c>
      <c r="D172" s="69">
        <v>0</v>
      </c>
      <c r="E172" s="70">
        <v>0</v>
      </c>
      <c r="F172" s="70">
        <v>0</v>
      </c>
      <c r="G172" s="70">
        <v>0</v>
      </c>
      <c r="H172" s="70">
        <v>0</v>
      </c>
      <c r="I172" s="69">
        <f t="shared" si="7"/>
        <v>0</v>
      </c>
      <c r="K172" s="71" t="s">
        <v>237</v>
      </c>
      <c r="L172" s="57" t="str">
        <f t="shared" si="6"/>
        <v>y</v>
      </c>
      <c r="M172" s="70">
        <v>0</v>
      </c>
      <c r="N172" s="72">
        <f t="shared" si="8"/>
        <v>0</v>
      </c>
      <c r="O172" s="71"/>
    </row>
    <row r="173" spans="1:15" ht="15" customHeight="1" x14ac:dyDescent="0.3">
      <c r="A173" s="83" t="s">
        <v>238</v>
      </c>
      <c r="B173" s="69">
        <v>0</v>
      </c>
      <c r="C173" s="69">
        <v>0</v>
      </c>
      <c r="D173" s="69">
        <v>0</v>
      </c>
      <c r="E173" s="70">
        <v>0</v>
      </c>
      <c r="F173" s="70">
        <v>0</v>
      </c>
      <c r="G173" s="70">
        <v>0</v>
      </c>
      <c r="H173" s="70">
        <v>0</v>
      </c>
      <c r="I173" s="69">
        <f t="shared" si="7"/>
        <v>0</v>
      </c>
      <c r="K173" s="71" t="s">
        <v>238</v>
      </c>
      <c r="L173" s="57" t="str">
        <f t="shared" si="6"/>
        <v>y</v>
      </c>
      <c r="M173" s="70">
        <v>0</v>
      </c>
      <c r="N173" s="72">
        <f t="shared" si="8"/>
        <v>0</v>
      </c>
      <c r="O173" s="71"/>
    </row>
    <row r="174" spans="1:15" ht="15" customHeight="1" x14ac:dyDescent="0.3">
      <c r="A174" s="83" t="s">
        <v>239</v>
      </c>
      <c r="B174" s="69">
        <v>235574.04</v>
      </c>
      <c r="C174" s="69">
        <v>0</v>
      </c>
      <c r="D174" s="69">
        <v>0</v>
      </c>
      <c r="E174" s="70">
        <v>0</v>
      </c>
      <c r="F174" s="70">
        <v>0</v>
      </c>
      <c r="G174" s="70">
        <v>235574.04</v>
      </c>
      <c r="H174" s="70">
        <v>0</v>
      </c>
      <c r="I174" s="69">
        <f t="shared" si="7"/>
        <v>235574.04</v>
      </c>
      <c r="K174" s="71" t="s">
        <v>239</v>
      </c>
      <c r="L174" s="57" t="str">
        <f t="shared" si="6"/>
        <v>y</v>
      </c>
      <c r="M174" s="70">
        <v>235574.04</v>
      </c>
      <c r="N174" s="72">
        <f t="shared" si="8"/>
        <v>0</v>
      </c>
      <c r="O174" s="71"/>
    </row>
    <row r="175" spans="1:15" ht="15" customHeight="1" x14ac:dyDescent="0.3">
      <c r="A175" s="83" t="s">
        <v>240</v>
      </c>
      <c r="B175" s="69">
        <v>1757365.75</v>
      </c>
      <c r="C175" s="69">
        <v>0</v>
      </c>
      <c r="D175" s="69">
        <v>0</v>
      </c>
      <c r="E175" s="70">
        <v>0</v>
      </c>
      <c r="F175" s="70">
        <v>0</v>
      </c>
      <c r="G175" s="70">
        <v>1757365.75</v>
      </c>
      <c r="H175" s="70">
        <v>0</v>
      </c>
      <c r="I175" s="69">
        <f t="shared" si="7"/>
        <v>1757365.75</v>
      </c>
      <c r="K175" s="71" t="s">
        <v>240</v>
      </c>
      <c r="L175" s="57" t="str">
        <f t="shared" si="6"/>
        <v>y</v>
      </c>
      <c r="M175" s="70">
        <v>1757365.75</v>
      </c>
      <c r="N175" s="72">
        <f t="shared" si="8"/>
        <v>0</v>
      </c>
      <c r="O175" s="71"/>
    </row>
    <row r="176" spans="1:15" ht="15" customHeight="1" x14ac:dyDescent="0.3">
      <c r="A176" s="83" t="s">
        <v>241</v>
      </c>
      <c r="B176" s="69">
        <v>1485199.3199999901</v>
      </c>
      <c r="C176" s="69">
        <v>0</v>
      </c>
      <c r="D176" s="69">
        <v>0</v>
      </c>
      <c r="E176" s="70">
        <v>0</v>
      </c>
      <c r="F176" s="70">
        <v>0</v>
      </c>
      <c r="G176" s="70">
        <v>1485199.3199999901</v>
      </c>
      <c r="H176" s="70">
        <v>0</v>
      </c>
      <c r="I176" s="69">
        <f t="shared" si="7"/>
        <v>1485199.3199999901</v>
      </c>
      <c r="K176" s="71" t="s">
        <v>241</v>
      </c>
      <c r="L176" s="57" t="str">
        <f t="shared" si="6"/>
        <v>y</v>
      </c>
      <c r="M176" s="70">
        <v>1485199.3199999901</v>
      </c>
      <c r="N176" s="72">
        <f t="shared" si="8"/>
        <v>0</v>
      </c>
      <c r="O176" s="71"/>
    </row>
    <row r="177" spans="1:15" ht="15" customHeight="1" x14ac:dyDescent="0.3">
      <c r="A177" s="83" t="s">
        <v>242</v>
      </c>
      <c r="B177" s="69">
        <v>22324.29</v>
      </c>
      <c r="C177" s="69">
        <v>0</v>
      </c>
      <c r="D177" s="69">
        <v>0</v>
      </c>
      <c r="E177" s="70">
        <v>0</v>
      </c>
      <c r="F177" s="70">
        <v>0</v>
      </c>
      <c r="G177" s="70">
        <v>22324.29</v>
      </c>
      <c r="H177" s="70">
        <v>0</v>
      </c>
      <c r="I177" s="69">
        <f t="shared" si="7"/>
        <v>22324.29</v>
      </c>
      <c r="K177" s="71" t="s">
        <v>242</v>
      </c>
      <c r="L177" s="57" t="str">
        <f t="shared" si="6"/>
        <v>y</v>
      </c>
      <c r="M177" s="70">
        <v>22324.29</v>
      </c>
      <c r="N177" s="72">
        <f t="shared" si="8"/>
        <v>0</v>
      </c>
      <c r="O177" s="71"/>
    </row>
    <row r="178" spans="1:15" ht="15" customHeight="1" x14ac:dyDescent="0.3">
      <c r="A178" s="83" t="s">
        <v>243</v>
      </c>
      <c r="B178" s="69">
        <v>129989.43</v>
      </c>
      <c r="C178" s="69">
        <v>0</v>
      </c>
      <c r="D178" s="69">
        <v>0</v>
      </c>
      <c r="E178" s="70">
        <v>0</v>
      </c>
      <c r="F178" s="70">
        <v>0</v>
      </c>
      <c r="G178" s="70">
        <v>129989.43</v>
      </c>
      <c r="H178" s="70">
        <v>0</v>
      </c>
      <c r="I178" s="69">
        <f t="shared" si="7"/>
        <v>129989.43</v>
      </c>
      <c r="K178" s="71" t="s">
        <v>243</v>
      </c>
      <c r="L178" s="57" t="str">
        <f t="shared" si="6"/>
        <v>y</v>
      </c>
      <c r="M178" s="70">
        <v>129989.43</v>
      </c>
      <c r="N178" s="72">
        <f t="shared" si="8"/>
        <v>0</v>
      </c>
      <c r="O178" s="71"/>
    </row>
    <row r="179" spans="1:15" ht="15" customHeight="1" x14ac:dyDescent="0.3">
      <c r="A179" s="83" t="s">
        <v>244</v>
      </c>
      <c r="B179" s="69">
        <v>39378.31</v>
      </c>
      <c r="C179" s="69">
        <v>0</v>
      </c>
      <c r="D179" s="69">
        <v>0</v>
      </c>
      <c r="E179" s="70">
        <v>0</v>
      </c>
      <c r="F179" s="70">
        <v>0</v>
      </c>
      <c r="G179" s="70">
        <v>39378.31</v>
      </c>
      <c r="H179" s="70">
        <v>0</v>
      </c>
      <c r="I179" s="69">
        <f t="shared" si="7"/>
        <v>39378.31</v>
      </c>
      <c r="K179" s="71" t="s">
        <v>244</v>
      </c>
      <c r="L179" s="57" t="str">
        <f t="shared" si="6"/>
        <v>y</v>
      </c>
      <c r="M179" s="70">
        <v>39378.31</v>
      </c>
      <c r="N179" s="72">
        <f t="shared" si="8"/>
        <v>0</v>
      </c>
      <c r="O179" s="71"/>
    </row>
    <row r="180" spans="1:15" ht="15" customHeight="1" x14ac:dyDescent="0.3">
      <c r="A180" s="83" t="s">
        <v>245</v>
      </c>
      <c r="B180" s="69">
        <v>0</v>
      </c>
      <c r="C180" s="69">
        <v>0</v>
      </c>
      <c r="D180" s="69">
        <v>0</v>
      </c>
      <c r="E180" s="70">
        <v>0</v>
      </c>
      <c r="F180" s="70">
        <v>0</v>
      </c>
      <c r="G180" s="70">
        <v>0</v>
      </c>
      <c r="H180" s="70">
        <v>0</v>
      </c>
      <c r="I180" s="69">
        <f t="shared" si="7"/>
        <v>0</v>
      </c>
      <c r="K180" s="71" t="s">
        <v>245</v>
      </c>
      <c r="L180" s="57" t="str">
        <f t="shared" si="6"/>
        <v>y</v>
      </c>
      <c r="M180" s="70">
        <v>0</v>
      </c>
      <c r="N180" s="72">
        <f t="shared" si="8"/>
        <v>0</v>
      </c>
      <c r="O180" s="71"/>
    </row>
    <row r="181" spans="1:15" ht="15" customHeight="1" x14ac:dyDescent="0.3">
      <c r="A181" s="83" t="s">
        <v>246</v>
      </c>
      <c r="B181" s="69">
        <v>0</v>
      </c>
      <c r="C181" s="69">
        <v>174709.92</v>
      </c>
      <c r="D181" s="69">
        <v>0</v>
      </c>
      <c r="E181" s="70">
        <v>0</v>
      </c>
      <c r="F181" s="70">
        <v>0</v>
      </c>
      <c r="G181" s="70">
        <v>0</v>
      </c>
      <c r="H181" s="70">
        <v>174709.92</v>
      </c>
      <c r="I181" s="69">
        <f t="shared" si="7"/>
        <v>174709.92</v>
      </c>
      <c r="K181" s="71" t="s">
        <v>246</v>
      </c>
      <c r="L181" s="57" t="str">
        <f t="shared" si="6"/>
        <v>y</v>
      </c>
      <c r="M181" s="70">
        <v>174709.92</v>
      </c>
      <c r="N181" s="72">
        <f t="shared" si="8"/>
        <v>0</v>
      </c>
      <c r="O181" s="71"/>
    </row>
    <row r="182" spans="1:15" ht="15" customHeight="1" x14ac:dyDescent="0.3">
      <c r="A182" s="83" t="s">
        <v>247</v>
      </c>
      <c r="B182" s="69">
        <v>0</v>
      </c>
      <c r="C182" s="69">
        <v>102375.54</v>
      </c>
      <c r="D182" s="69">
        <v>0</v>
      </c>
      <c r="E182" s="70">
        <v>0</v>
      </c>
      <c r="F182" s="70">
        <v>0</v>
      </c>
      <c r="G182" s="70">
        <v>0</v>
      </c>
      <c r="H182" s="70">
        <v>102375.54</v>
      </c>
      <c r="I182" s="69">
        <f t="shared" si="7"/>
        <v>102375.54</v>
      </c>
      <c r="K182" s="71" t="s">
        <v>247</v>
      </c>
      <c r="L182" s="57" t="str">
        <f t="shared" si="6"/>
        <v>y</v>
      </c>
      <c r="M182" s="70">
        <v>102375.54</v>
      </c>
      <c r="N182" s="72">
        <f t="shared" si="8"/>
        <v>0</v>
      </c>
      <c r="O182" s="71"/>
    </row>
    <row r="183" spans="1:15" ht="15" customHeight="1" x14ac:dyDescent="0.3">
      <c r="A183" s="83" t="s">
        <v>248</v>
      </c>
      <c r="B183" s="69">
        <v>0</v>
      </c>
      <c r="C183" s="69">
        <v>1383034.29</v>
      </c>
      <c r="D183" s="69">
        <v>0</v>
      </c>
      <c r="E183" s="70">
        <v>0</v>
      </c>
      <c r="F183" s="70">
        <v>0</v>
      </c>
      <c r="G183" s="70">
        <v>0</v>
      </c>
      <c r="H183" s="70">
        <v>1383034.29</v>
      </c>
      <c r="I183" s="69">
        <f t="shared" si="7"/>
        <v>1383034.29</v>
      </c>
      <c r="K183" s="71" t="s">
        <v>248</v>
      </c>
      <c r="L183" s="57" t="str">
        <f t="shared" si="6"/>
        <v>y</v>
      </c>
      <c r="M183" s="70">
        <v>1383034.29</v>
      </c>
      <c r="N183" s="72">
        <f t="shared" si="8"/>
        <v>0</v>
      </c>
      <c r="O183" s="71"/>
    </row>
    <row r="184" spans="1:15" ht="15" customHeight="1" x14ac:dyDescent="0.3">
      <c r="A184" s="83" t="s">
        <v>249</v>
      </c>
      <c r="B184" s="69">
        <v>0</v>
      </c>
      <c r="C184" s="69">
        <v>210666.04</v>
      </c>
      <c r="D184" s="69">
        <v>0</v>
      </c>
      <c r="E184" s="70">
        <v>0</v>
      </c>
      <c r="F184" s="70">
        <v>0</v>
      </c>
      <c r="G184" s="70">
        <v>0</v>
      </c>
      <c r="H184" s="70">
        <v>210666.04</v>
      </c>
      <c r="I184" s="69">
        <f t="shared" si="7"/>
        <v>210666.04</v>
      </c>
      <c r="K184" s="71" t="s">
        <v>249</v>
      </c>
      <c r="L184" s="57" t="str">
        <f t="shared" si="6"/>
        <v>y</v>
      </c>
      <c r="M184" s="70">
        <v>210666.04</v>
      </c>
      <c r="N184" s="72">
        <f t="shared" si="8"/>
        <v>0</v>
      </c>
      <c r="O184" s="71"/>
    </row>
    <row r="185" spans="1:15" ht="15" customHeight="1" x14ac:dyDescent="0.3">
      <c r="A185" s="83" t="s">
        <v>250</v>
      </c>
      <c r="B185" s="69">
        <v>0</v>
      </c>
      <c r="C185" s="69">
        <v>4102.1799999999903</v>
      </c>
      <c r="D185" s="69">
        <v>0</v>
      </c>
      <c r="E185" s="70">
        <v>0</v>
      </c>
      <c r="F185" s="70">
        <v>0</v>
      </c>
      <c r="G185" s="70">
        <v>0</v>
      </c>
      <c r="H185" s="70">
        <v>4102.1799999999903</v>
      </c>
      <c r="I185" s="69">
        <f t="shared" si="7"/>
        <v>4102.1799999999903</v>
      </c>
      <c r="K185" s="71" t="s">
        <v>250</v>
      </c>
      <c r="L185" s="57" t="str">
        <f t="shared" si="6"/>
        <v>y</v>
      </c>
      <c r="M185" s="70">
        <v>4102.1799999999903</v>
      </c>
      <c r="N185" s="72">
        <f t="shared" si="8"/>
        <v>0</v>
      </c>
      <c r="O185" s="71"/>
    </row>
    <row r="186" spans="1:15" ht="11.25" customHeight="1" x14ac:dyDescent="0.3">
      <c r="A186" s="83" t="s">
        <v>251</v>
      </c>
      <c r="B186" s="69">
        <v>0</v>
      </c>
      <c r="C186" s="69">
        <v>119840.47</v>
      </c>
      <c r="D186" s="69">
        <v>0</v>
      </c>
      <c r="E186" s="70">
        <v>0</v>
      </c>
      <c r="F186" s="70">
        <v>0</v>
      </c>
      <c r="G186" s="70">
        <v>0</v>
      </c>
      <c r="H186" s="70">
        <v>119840.47</v>
      </c>
      <c r="I186" s="69">
        <f t="shared" si="7"/>
        <v>119840.47</v>
      </c>
      <c r="K186" s="71" t="s">
        <v>251</v>
      </c>
      <c r="L186" s="57" t="str">
        <f t="shared" si="6"/>
        <v>y</v>
      </c>
      <c r="M186" s="70">
        <v>119840.47</v>
      </c>
      <c r="N186" s="72">
        <f t="shared" si="8"/>
        <v>0</v>
      </c>
      <c r="O186" s="71"/>
    </row>
    <row r="187" spans="1:15" ht="15" customHeight="1" x14ac:dyDescent="0.3">
      <c r="A187" s="83" t="s">
        <v>252</v>
      </c>
      <c r="B187" s="69">
        <v>0</v>
      </c>
      <c r="C187" s="69">
        <v>272008.23</v>
      </c>
      <c r="D187" s="69">
        <v>0</v>
      </c>
      <c r="E187" s="70">
        <v>0</v>
      </c>
      <c r="F187" s="70">
        <v>0</v>
      </c>
      <c r="G187" s="70">
        <v>0</v>
      </c>
      <c r="H187" s="70">
        <v>272008.23</v>
      </c>
      <c r="I187" s="69">
        <f t="shared" si="7"/>
        <v>272008.23</v>
      </c>
      <c r="K187" s="71" t="s">
        <v>252</v>
      </c>
      <c r="L187" s="57" t="str">
        <f t="shared" si="6"/>
        <v>y</v>
      </c>
      <c r="M187" s="70">
        <v>272008.23</v>
      </c>
      <c r="N187" s="72">
        <f t="shared" si="8"/>
        <v>0</v>
      </c>
      <c r="O187" s="71"/>
    </row>
    <row r="188" spans="1:15" ht="15" customHeight="1" x14ac:dyDescent="0.3">
      <c r="A188" s="83" t="s">
        <v>253</v>
      </c>
      <c r="B188" s="69">
        <v>0</v>
      </c>
      <c r="C188" s="69">
        <v>221403.32</v>
      </c>
      <c r="D188" s="69">
        <v>0</v>
      </c>
      <c r="E188" s="70">
        <v>0</v>
      </c>
      <c r="F188" s="70">
        <v>0</v>
      </c>
      <c r="G188" s="70">
        <v>0</v>
      </c>
      <c r="H188" s="70">
        <v>221403.32</v>
      </c>
      <c r="I188" s="69">
        <f t="shared" si="7"/>
        <v>221403.32</v>
      </c>
      <c r="K188" s="71" t="s">
        <v>253</v>
      </c>
      <c r="L188" s="57" t="str">
        <f t="shared" si="6"/>
        <v>y</v>
      </c>
      <c r="M188" s="70">
        <v>221403.32</v>
      </c>
      <c r="N188" s="72">
        <f t="shared" si="8"/>
        <v>0</v>
      </c>
      <c r="O188" s="71"/>
    </row>
    <row r="189" spans="1:15" ht="15" customHeight="1" x14ac:dyDescent="0.3">
      <c r="A189" s="83" t="s">
        <v>254</v>
      </c>
      <c r="B189" s="69">
        <v>0</v>
      </c>
      <c r="C189" s="69">
        <v>15770.99</v>
      </c>
      <c r="D189" s="69">
        <v>0</v>
      </c>
      <c r="E189" s="70">
        <v>0</v>
      </c>
      <c r="F189" s="70">
        <v>0</v>
      </c>
      <c r="G189" s="70">
        <v>0</v>
      </c>
      <c r="H189" s="70">
        <v>15770.99</v>
      </c>
      <c r="I189" s="69">
        <f t="shared" si="7"/>
        <v>15770.99</v>
      </c>
      <c r="K189" s="71" t="s">
        <v>254</v>
      </c>
      <c r="L189" s="57" t="str">
        <f t="shared" si="6"/>
        <v>y</v>
      </c>
      <c r="M189" s="70">
        <v>15770.99</v>
      </c>
      <c r="N189" s="72">
        <f t="shared" si="8"/>
        <v>0</v>
      </c>
      <c r="O189" s="71"/>
    </row>
    <row r="190" spans="1:15" ht="15" customHeight="1" x14ac:dyDescent="0.3">
      <c r="A190" s="83" t="s">
        <v>255</v>
      </c>
      <c r="B190" s="69">
        <v>0</v>
      </c>
      <c r="C190" s="69">
        <v>9871.85</v>
      </c>
      <c r="D190" s="69">
        <v>0</v>
      </c>
      <c r="E190" s="70">
        <v>0</v>
      </c>
      <c r="F190" s="70">
        <v>0</v>
      </c>
      <c r="G190" s="70">
        <v>0</v>
      </c>
      <c r="H190" s="70">
        <v>9871.85</v>
      </c>
      <c r="I190" s="69">
        <f t="shared" si="7"/>
        <v>9871.85</v>
      </c>
      <c r="K190" s="71" t="s">
        <v>256</v>
      </c>
      <c r="L190" s="57" t="str">
        <f t="shared" si="6"/>
        <v>n</v>
      </c>
      <c r="M190" s="70">
        <v>9871.85</v>
      </c>
      <c r="N190" s="72">
        <f t="shared" si="8"/>
        <v>0</v>
      </c>
      <c r="O190" s="71"/>
    </row>
    <row r="191" spans="1:15" ht="15" customHeight="1" x14ac:dyDescent="0.3">
      <c r="A191" s="83" t="s">
        <v>257</v>
      </c>
      <c r="B191" s="69">
        <v>0</v>
      </c>
      <c r="C191" s="69">
        <v>626050.88999999897</v>
      </c>
      <c r="D191" s="69">
        <v>0</v>
      </c>
      <c r="E191" s="70">
        <v>0</v>
      </c>
      <c r="F191" s="70">
        <v>0</v>
      </c>
      <c r="G191" s="70">
        <v>0</v>
      </c>
      <c r="H191" s="70">
        <v>626050.88999999897</v>
      </c>
      <c r="I191" s="69">
        <f t="shared" si="7"/>
        <v>626050.88999999897</v>
      </c>
      <c r="K191" s="71" t="s">
        <v>257</v>
      </c>
      <c r="L191" s="57" t="str">
        <f t="shared" si="6"/>
        <v>y</v>
      </c>
      <c r="M191" s="70">
        <v>626050.88999999897</v>
      </c>
      <c r="N191" s="72">
        <f t="shared" si="8"/>
        <v>0</v>
      </c>
      <c r="O191" s="71"/>
    </row>
    <row r="192" spans="1:15" ht="15" customHeight="1" x14ac:dyDescent="0.3">
      <c r="A192" s="83" t="s">
        <v>258</v>
      </c>
      <c r="B192" s="69">
        <v>0</v>
      </c>
      <c r="C192" s="69">
        <v>43901.32</v>
      </c>
      <c r="D192" s="69">
        <v>0</v>
      </c>
      <c r="E192" s="70">
        <v>0</v>
      </c>
      <c r="F192" s="70">
        <v>0</v>
      </c>
      <c r="G192" s="70">
        <v>0</v>
      </c>
      <c r="H192" s="70">
        <v>43901.32</v>
      </c>
      <c r="I192" s="69">
        <f t="shared" si="7"/>
        <v>43901.32</v>
      </c>
      <c r="K192" s="71" t="s">
        <v>258</v>
      </c>
      <c r="L192" s="57" t="str">
        <f t="shared" si="6"/>
        <v>y</v>
      </c>
      <c r="M192" s="70">
        <v>43901.32</v>
      </c>
      <c r="N192" s="72">
        <f t="shared" si="8"/>
        <v>0</v>
      </c>
      <c r="O192" s="71"/>
    </row>
    <row r="193" spans="1:15" ht="12.75" customHeight="1" x14ac:dyDescent="0.3">
      <c r="A193" s="83" t="s">
        <v>259</v>
      </c>
      <c r="B193" s="69">
        <v>0</v>
      </c>
      <c r="C193" s="69">
        <v>36977.0099999999</v>
      </c>
      <c r="D193" s="69">
        <v>0</v>
      </c>
      <c r="E193" s="70">
        <v>0</v>
      </c>
      <c r="F193" s="70">
        <v>0</v>
      </c>
      <c r="G193" s="70">
        <v>0</v>
      </c>
      <c r="H193" s="70">
        <v>36977.0099999999</v>
      </c>
      <c r="I193" s="69">
        <f t="shared" si="7"/>
        <v>36977.0099999999</v>
      </c>
      <c r="K193" s="71" t="s">
        <v>259</v>
      </c>
      <c r="L193" s="57" t="str">
        <f t="shared" si="6"/>
        <v>y</v>
      </c>
      <c r="M193" s="70">
        <v>36977.0099999999</v>
      </c>
      <c r="N193" s="72">
        <f t="shared" si="8"/>
        <v>0</v>
      </c>
      <c r="O193" s="71"/>
    </row>
    <row r="194" spans="1:15" ht="15" customHeight="1" x14ac:dyDescent="0.3">
      <c r="A194" s="83" t="s">
        <v>260</v>
      </c>
      <c r="B194" s="69">
        <v>0</v>
      </c>
      <c r="C194" s="69">
        <v>239202.66999999899</v>
      </c>
      <c r="D194" s="69">
        <v>0</v>
      </c>
      <c r="E194" s="70">
        <v>0</v>
      </c>
      <c r="F194" s="70">
        <v>0</v>
      </c>
      <c r="G194" s="70">
        <v>0</v>
      </c>
      <c r="H194" s="70">
        <v>239202.66999999899</v>
      </c>
      <c r="I194" s="69">
        <f t="shared" si="7"/>
        <v>239202.66999999899</v>
      </c>
      <c r="K194" s="71" t="s">
        <v>260</v>
      </c>
      <c r="L194" s="57" t="str">
        <f t="shared" ref="L194:L257" si="9">IF(K194=A194,"y","n")</f>
        <v>y</v>
      </c>
      <c r="M194" s="70">
        <v>239202.66999999899</v>
      </c>
      <c r="N194" s="72">
        <f t="shared" si="8"/>
        <v>0</v>
      </c>
      <c r="O194" s="71"/>
    </row>
    <row r="195" spans="1:15" ht="15" customHeight="1" x14ac:dyDescent="0.3">
      <c r="A195" s="83" t="s">
        <v>261</v>
      </c>
      <c r="B195" s="69">
        <v>0</v>
      </c>
      <c r="C195" s="69">
        <v>70358.59</v>
      </c>
      <c r="D195" s="69">
        <v>0</v>
      </c>
      <c r="E195" s="70">
        <v>0</v>
      </c>
      <c r="F195" s="70">
        <v>0</v>
      </c>
      <c r="G195" s="70">
        <v>0</v>
      </c>
      <c r="H195" s="70">
        <v>70358.59</v>
      </c>
      <c r="I195" s="69">
        <f t="shared" si="7"/>
        <v>70358.59</v>
      </c>
      <c r="K195" s="71" t="s">
        <v>261</v>
      </c>
      <c r="L195" s="57" t="str">
        <f t="shared" si="9"/>
        <v>y</v>
      </c>
      <c r="M195" s="70">
        <v>70358.59</v>
      </c>
      <c r="N195" s="72">
        <f t="shared" si="8"/>
        <v>0</v>
      </c>
      <c r="O195" s="71"/>
    </row>
    <row r="196" spans="1:15" ht="13.5" customHeight="1" x14ac:dyDescent="0.3">
      <c r="A196" s="84" t="s">
        <v>262</v>
      </c>
      <c r="B196" s="85">
        <v>0</v>
      </c>
      <c r="C196" s="85">
        <v>81874.019999999902</v>
      </c>
      <c r="D196" s="85">
        <v>0</v>
      </c>
      <c r="E196" s="70">
        <v>0</v>
      </c>
      <c r="F196" s="70">
        <v>0</v>
      </c>
      <c r="G196" s="70">
        <v>0</v>
      </c>
      <c r="H196" s="70">
        <v>81874.019999999902</v>
      </c>
      <c r="I196" s="85">
        <f t="shared" si="7"/>
        <v>81874.019999999902</v>
      </c>
      <c r="K196" s="71" t="s">
        <v>262</v>
      </c>
      <c r="L196" s="57" t="str">
        <f t="shared" si="9"/>
        <v>y</v>
      </c>
      <c r="M196" s="70">
        <v>81874.019999999902</v>
      </c>
      <c r="N196" s="72">
        <f t="shared" si="8"/>
        <v>0</v>
      </c>
      <c r="O196" s="71"/>
    </row>
    <row r="197" spans="1:15" ht="15" customHeight="1" x14ac:dyDescent="0.3">
      <c r="A197" s="83" t="s">
        <v>263</v>
      </c>
      <c r="B197" s="69">
        <v>5222688.5499999896</v>
      </c>
      <c r="C197" s="69">
        <v>3612147.3299999898</v>
      </c>
      <c r="D197" s="69">
        <v>0</v>
      </c>
      <c r="E197" s="76">
        <v>0</v>
      </c>
      <c r="F197" s="76">
        <v>0</v>
      </c>
      <c r="G197" s="76">
        <v>5222688.5499999896</v>
      </c>
      <c r="H197" s="76">
        <v>3612147.3299999898</v>
      </c>
      <c r="I197" s="69">
        <f t="shared" si="7"/>
        <v>8834835.8799999803</v>
      </c>
      <c r="K197" s="71" t="s">
        <v>263</v>
      </c>
      <c r="L197" s="57" t="str">
        <f t="shared" si="9"/>
        <v>y</v>
      </c>
      <c r="M197" s="76">
        <v>8834835.8799999896</v>
      </c>
      <c r="N197" s="72">
        <f t="shared" si="8"/>
        <v>0</v>
      </c>
      <c r="O197" s="71"/>
    </row>
    <row r="198" spans="1:15" ht="15" customHeight="1" x14ac:dyDescent="0.3">
      <c r="A198" s="82" t="s">
        <v>264</v>
      </c>
      <c r="B198" s="69"/>
      <c r="C198" s="69"/>
      <c r="D198" s="69"/>
      <c r="E198"/>
      <c r="F198"/>
      <c r="G198"/>
      <c r="H198"/>
      <c r="I198" s="69"/>
      <c r="K198" s="67" t="s">
        <v>264</v>
      </c>
      <c r="L198" s="57" t="str">
        <f t="shared" si="9"/>
        <v>y</v>
      </c>
      <c r="M198"/>
      <c r="N198" s="72">
        <f t="shared" si="8"/>
        <v>0</v>
      </c>
      <c r="O198" s="67"/>
    </row>
    <row r="199" spans="1:15" ht="15" customHeight="1" x14ac:dyDescent="0.3">
      <c r="A199" s="83" t="s">
        <v>265</v>
      </c>
      <c r="B199" s="69">
        <v>0</v>
      </c>
      <c r="C199" s="69">
        <v>0</v>
      </c>
      <c r="D199" s="69">
        <v>28288.880000000001</v>
      </c>
      <c r="E199" s="70">
        <v>16458.470384</v>
      </c>
      <c r="F199" s="70">
        <v>11830.409616000001</v>
      </c>
      <c r="G199" s="70">
        <v>16458.470384</v>
      </c>
      <c r="H199" s="70">
        <v>11830.409616000001</v>
      </c>
      <c r="I199" s="69">
        <f t="shared" ref="I199:I268" si="10">+H199+G199</f>
        <v>28288.880000000001</v>
      </c>
      <c r="K199" s="71" t="s">
        <v>265</v>
      </c>
      <c r="L199" s="57" t="str">
        <f t="shared" si="9"/>
        <v>y</v>
      </c>
      <c r="M199" s="70">
        <v>28288.880000000001</v>
      </c>
      <c r="N199" s="72">
        <f t="shared" si="8"/>
        <v>0</v>
      </c>
      <c r="O199" s="71"/>
    </row>
    <row r="200" spans="1:15" ht="15" customHeight="1" x14ac:dyDescent="0.3">
      <c r="A200" s="83" t="s">
        <v>266</v>
      </c>
      <c r="B200" s="69">
        <v>1508024.3299999901</v>
      </c>
      <c r="C200" s="69">
        <v>1144846.05</v>
      </c>
      <c r="D200" s="69">
        <v>30451.5999999999</v>
      </c>
      <c r="E200" s="70">
        <v>18962.2113199999</v>
      </c>
      <c r="F200" s="70">
        <v>11489.3886799999</v>
      </c>
      <c r="G200" s="70">
        <v>1526986.5413199901</v>
      </c>
      <c r="H200" s="70">
        <v>1156335.4386799999</v>
      </c>
      <c r="I200" s="69">
        <f t="shared" si="10"/>
        <v>2683321.9799999902</v>
      </c>
      <c r="K200" s="71" t="s">
        <v>266</v>
      </c>
      <c r="L200" s="57" t="str">
        <f t="shared" si="9"/>
        <v>y</v>
      </c>
      <c r="M200" s="70">
        <v>2683321.9799999902</v>
      </c>
      <c r="N200" s="72">
        <f t="shared" ref="N200:N263" si="11">+M200-I200</f>
        <v>0</v>
      </c>
      <c r="O200" s="71"/>
    </row>
    <row r="201" spans="1:15" ht="15" customHeight="1" x14ac:dyDescent="0.3">
      <c r="A201" s="83" t="s">
        <v>267</v>
      </c>
      <c r="B201" s="69">
        <v>299665.09999999998</v>
      </c>
      <c r="C201" s="69">
        <v>156161.639999999</v>
      </c>
      <c r="D201" s="69">
        <v>2698657.29</v>
      </c>
      <c r="E201" s="70">
        <v>1570078.8113219901</v>
      </c>
      <c r="F201" s="70">
        <v>1128578.4786779999</v>
      </c>
      <c r="G201" s="70">
        <v>1869743.911322</v>
      </c>
      <c r="H201" s="70">
        <v>1284740.1186780001</v>
      </c>
      <c r="I201" s="69">
        <f t="shared" si="10"/>
        <v>3154484.0300000003</v>
      </c>
      <c r="K201" s="71" t="s">
        <v>267</v>
      </c>
      <c r="L201" s="57" t="str">
        <f t="shared" si="9"/>
        <v>y</v>
      </c>
      <c r="M201" s="70">
        <v>3154484.03</v>
      </c>
      <c r="N201" s="72">
        <f t="shared" si="11"/>
        <v>0</v>
      </c>
      <c r="O201" s="71"/>
    </row>
    <row r="202" spans="1:15" ht="12.75" customHeight="1" x14ac:dyDescent="0.3">
      <c r="A202" s="83" t="s">
        <v>268</v>
      </c>
      <c r="B202" s="69">
        <v>1523902.17</v>
      </c>
      <c r="C202" s="69">
        <v>471675.78</v>
      </c>
      <c r="D202" s="69">
        <v>0</v>
      </c>
      <c r="E202" s="70">
        <v>0</v>
      </c>
      <c r="F202" s="70">
        <v>0</v>
      </c>
      <c r="G202" s="70">
        <v>1523902.17</v>
      </c>
      <c r="H202" s="70">
        <v>471675.78</v>
      </c>
      <c r="I202" s="69">
        <f t="shared" si="10"/>
        <v>1995577.95</v>
      </c>
      <c r="K202" s="71" t="s">
        <v>268</v>
      </c>
      <c r="L202" s="57" t="str">
        <f t="shared" si="9"/>
        <v>y</v>
      </c>
      <c r="M202" s="70">
        <v>1995577.95</v>
      </c>
      <c r="N202" s="72">
        <f t="shared" si="11"/>
        <v>0</v>
      </c>
      <c r="O202" s="71"/>
    </row>
    <row r="203" spans="1:15" ht="15" customHeight="1" x14ac:dyDescent="0.3">
      <c r="A203" s="84" t="s">
        <v>269</v>
      </c>
      <c r="B203" s="85">
        <v>0</v>
      </c>
      <c r="C203" s="85">
        <v>0</v>
      </c>
      <c r="D203" s="85">
        <v>0</v>
      </c>
      <c r="E203" s="70">
        <v>0</v>
      </c>
      <c r="F203" s="70">
        <v>0</v>
      </c>
      <c r="G203" s="70">
        <v>0</v>
      </c>
      <c r="H203" s="70">
        <v>0</v>
      </c>
      <c r="I203" s="85">
        <f t="shared" si="10"/>
        <v>0</v>
      </c>
      <c r="K203" s="71" t="s">
        <v>269</v>
      </c>
      <c r="L203" s="57" t="str">
        <f t="shared" si="9"/>
        <v>y</v>
      </c>
      <c r="M203" s="70">
        <v>0</v>
      </c>
      <c r="N203" s="72">
        <f t="shared" si="11"/>
        <v>0</v>
      </c>
      <c r="O203" s="71"/>
    </row>
    <row r="204" spans="1:15" ht="15" customHeight="1" x14ac:dyDescent="0.3">
      <c r="A204" s="83" t="s">
        <v>270</v>
      </c>
      <c r="B204" s="69">
        <v>3331591.5999999898</v>
      </c>
      <c r="C204" s="69">
        <v>1772683.47</v>
      </c>
      <c r="D204" s="69">
        <v>2757397.77</v>
      </c>
      <c r="E204" s="76">
        <v>1605499.493026</v>
      </c>
      <c r="F204" s="76">
        <v>1151898.276974</v>
      </c>
      <c r="G204" s="76">
        <v>4937091.0930259898</v>
      </c>
      <c r="H204" s="76">
        <v>2924581.7469739998</v>
      </c>
      <c r="I204" s="69">
        <f t="shared" si="10"/>
        <v>7861672.8399999896</v>
      </c>
      <c r="K204" s="71" t="s">
        <v>270</v>
      </c>
      <c r="L204" s="57" t="str">
        <f t="shared" si="9"/>
        <v>y</v>
      </c>
      <c r="M204" s="76">
        <v>7861672.8399999999</v>
      </c>
      <c r="N204" s="72">
        <f t="shared" si="11"/>
        <v>1.0244548320770264E-8</v>
      </c>
      <c r="O204" s="71"/>
    </row>
    <row r="205" spans="1:15" ht="15" customHeight="1" x14ac:dyDescent="0.3">
      <c r="A205" s="82" t="s">
        <v>271</v>
      </c>
      <c r="B205" s="69"/>
      <c r="C205" s="69"/>
      <c r="D205" s="69"/>
      <c r="E205"/>
      <c r="F205"/>
      <c r="G205"/>
      <c r="H205"/>
      <c r="I205" s="69"/>
      <c r="K205" s="67" t="s">
        <v>271</v>
      </c>
      <c r="L205" s="57" t="str">
        <f t="shared" si="9"/>
        <v>y</v>
      </c>
      <c r="M205"/>
      <c r="N205" s="72">
        <f t="shared" si="11"/>
        <v>0</v>
      </c>
      <c r="O205" s="67"/>
    </row>
    <row r="206" spans="1:15" ht="15" customHeight="1" x14ac:dyDescent="0.3">
      <c r="A206" s="83" t="s">
        <v>272</v>
      </c>
      <c r="B206" s="69">
        <v>1167383.1299999999</v>
      </c>
      <c r="C206" s="69">
        <v>185358.36</v>
      </c>
      <c r="D206" s="69">
        <v>117491.719999999</v>
      </c>
      <c r="E206" s="70">
        <v>68356.682695999902</v>
      </c>
      <c r="F206" s="70">
        <v>49135.037303999998</v>
      </c>
      <c r="G206" s="70">
        <v>1235739.8126960001</v>
      </c>
      <c r="H206" s="70">
        <v>234493.39730399899</v>
      </c>
      <c r="I206" s="69">
        <f t="shared" si="10"/>
        <v>1470233.209999999</v>
      </c>
      <c r="K206" s="71" t="s">
        <v>272</v>
      </c>
      <c r="L206" s="57" t="str">
        <f t="shared" si="9"/>
        <v>y</v>
      </c>
      <c r="M206" s="70">
        <v>1470233.21</v>
      </c>
      <c r="N206" s="72">
        <f t="shared" si="11"/>
        <v>0</v>
      </c>
      <c r="O206" s="71"/>
    </row>
    <row r="207" spans="1:15" ht="15" customHeight="1" x14ac:dyDescent="0.3">
      <c r="A207" s="83" t="s">
        <v>273</v>
      </c>
      <c r="B207" s="69">
        <v>51927.92</v>
      </c>
      <c r="C207" s="69">
        <v>1308.6199999999999</v>
      </c>
      <c r="D207" s="69">
        <v>142252.85999999999</v>
      </c>
      <c r="E207" s="70">
        <v>82762.713948000004</v>
      </c>
      <c r="F207" s="70">
        <v>59490.146051999996</v>
      </c>
      <c r="G207" s="70">
        <v>134690.633948</v>
      </c>
      <c r="H207" s="70">
        <v>60798.766051999999</v>
      </c>
      <c r="I207" s="69">
        <f t="shared" si="10"/>
        <v>195489.4</v>
      </c>
      <c r="K207" s="71" t="s">
        <v>273</v>
      </c>
      <c r="L207" s="57" t="str">
        <f t="shared" si="9"/>
        <v>y</v>
      </c>
      <c r="M207" s="70">
        <v>195489.4</v>
      </c>
      <c r="N207" s="72">
        <f t="shared" si="11"/>
        <v>0</v>
      </c>
      <c r="O207" s="71"/>
    </row>
    <row r="208" spans="1:15" ht="15" customHeight="1" x14ac:dyDescent="0.3">
      <c r="A208" s="83" t="s">
        <v>274</v>
      </c>
      <c r="B208" s="69">
        <v>0</v>
      </c>
      <c r="C208" s="69">
        <v>0</v>
      </c>
      <c r="D208" s="69">
        <v>11957.779999999901</v>
      </c>
      <c r="E208" s="70">
        <v>6957.0364039999904</v>
      </c>
      <c r="F208" s="70">
        <v>5000.7435959999902</v>
      </c>
      <c r="G208" s="70">
        <v>6957.0364039999904</v>
      </c>
      <c r="H208" s="70">
        <v>5000.7435959999902</v>
      </c>
      <c r="I208" s="69">
        <f t="shared" si="10"/>
        <v>11957.779999999981</v>
      </c>
      <c r="K208" s="71" t="s">
        <v>274</v>
      </c>
      <c r="L208" s="57" t="str">
        <f t="shared" si="9"/>
        <v>y</v>
      </c>
      <c r="M208" s="70">
        <v>11957.779999999901</v>
      </c>
      <c r="N208" s="72">
        <f t="shared" si="11"/>
        <v>-8.0035533756017685E-11</v>
      </c>
      <c r="O208" s="71"/>
    </row>
    <row r="209" spans="1:18" ht="15" customHeight="1" x14ac:dyDescent="0.3">
      <c r="A209" s="83" t="s">
        <v>275</v>
      </c>
      <c r="B209" s="69">
        <v>0</v>
      </c>
      <c r="C209" s="69">
        <v>0</v>
      </c>
      <c r="D209" s="69">
        <v>0</v>
      </c>
      <c r="E209" s="70">
        <v>0</v>
      </c>
      <c r="F209" s="70">
        <v>0</v>
      </c>
      <c r="G209" s="70">
        <v>0</v>
      </c>
      <c r="H209" s="70">
        <v>0</v>
      </c>
      <c r="I209" s="69">
        <f t="shared" si="10"/>
        <v>0</v>
      </c>
      <c r="K209" s="71" t="s">
        <v>275</v>
      </c>
      <c r="L209" s="57" t="str">
        <f t="shared" si="9"/>
        <v>y</v>
      </c>
      <c r="M209" s="70">
        <v>0</v>
      </c>
      <c r="N209" s="72">
        <f t="shared" si="11"/>
        <v>0</v>
      </c>
      <c r="O209" s="71"/>
    </row>
    <row r="210" spans="1:18" ht="17.25" customHeight="1" x14ac:dyDescent="0.3">
      <c r="A210" s="83" t="s">
        <v>276</v>
      </c>
      <c r="B210" s="69">
        <v>52995.7</v>
      </c>
      <c r="C210" s="69">
        <v>1489.13</v>
      </c>
      <c r="D210" s="69">
        <v>0</v>
      </c>
      <c r="E210" s="70">
        <v>0</v>
      </c>
      <c r="F210" s="70">
        <v>0</v>
      </c>
      <c r="G210" s="70">
        <v>52995.7</v>
      </c>
      <c r="H210" s="70">
        <v>1489.13</v>
      </c>
      <c r="I210" s="69">
        <f t="shared" si="10"/>
        <v>54484.829999999994</v>
      </c>
      <c r="K210" s="71" t="s">
        <v>276</v>
      </c>
      <c r="L210" s="57" t="str">
        <f t="shared" si="9"/>
        <v>y</v>
      </c>
      <c r="M210" s="70">
        <v>54484.83</v>
      </c>
      <c r="N210" s="72">
        <f t="shared" si="11"/>
        <v>0</v>
      </c>
      <c r="O210" s="71"/>
    </row>
    <row r="211" spans="1:18" ht="17.25" customHeight="1" x14ac:dyDescent="0.3">
      <c r="A211" s="83" t="s">
        <v>277</v>
      </c>
      <c r="B211" s="69">
        <v>0</v>
      </c>
      <c r="C211" s="69">
        <v>0</v>
      </c>
      <c r="D211" s="69">
        <v>0</v>
      </c>
      <c r="E211" s="70">
        <v>0</v>
      </c>
      <c r="F211" s="70">
        <v>0</v>
      </c>
      <c r="G211" s="70">
        <v>0</v>
      </c>
      <c r="H211" s="70">
        <v>0</v>
      </c>
      <c r="I211" s="69">
        <f t="shared" si="10"/>
        <v>0</v>
      </c>
      <c r="K211" s="71" t="s">
        <v>277</v>
      </c>
      <c r="L211" s="57" t="str">
        <f t="shared" si="9"/>
        <v>y</v>
      </c>
      <c r="M211" s="70">
        <v>0</v>
      </c>
      <c r="N211" s="72">
        <f t="shared" si="11"/>
        <v>0</v>
      </c>
      <c r="O211" s="71"/>
    </row>
    <row r="212" spans="1:18" ht="15" customHeight="1" x14ac:dyDescent="0.3">
      <c r="A212" s="84" t="s">
        <v>278</v>
      </c>
      <c r="B212" s="85">
        <v>0</v>
      </c>
      <c r="C212" s="85">
        <v>0</v>
      </c>
      <c r="D212" s="85">
        <v>0</v>
      </c>
      <c r="E212" s="70">
        <v>0</v>
      </c>
      <c r="F212" s="70">
        <v>0</v>
      </c>
      <c r="G212" s="70">
        <v>0</v>
      </c>
      <c r="H212" s="70">
        <v>0</v>
      </c>
      <c r="I212" s="85">
        <f t="shared" si="10"/>
        <v>0</v>
      </c>
      <c r="K212" s="71" t="s">
        <v>278</v>
      </c>
      <c r="L212" s="57" t="str">
        <f t="shared" si="9"/>
        <v>y</v>
      </c>
      <c r="M212" s="70">
        <v>0</v>
      </c>
      <c r="N212" s="72">
        <f t="shared" si="11"/>
        <v>0</v>
      </c>
      <c r="O212" s="71"/>
    </row>
    <row r="213" spans="1:18" ht="15" customHeight="1" x14ac:dyDescent="0.3">
      <c r="A213" s="83" t="s">
        <v>279</v>
      </c>
      <c r="B213" s="69">
        <v>1272306.75</v>
      </c>
      <c r="C213" s="69">
        <v>188156.11</v>
      </c>
      <c r="D213" s="69">
        <v>271702.36</v>
      </c>
      <c r="E213" s="76">
        <v>158076.43304800001</v>
      </c>
      <c r="F213" s="76">
        <v>113625.92695199999</v>
      </c>
      <c r="G213" s="76">
        <v>1430383.1830480001</v>
      </c>
      <c r="H213" s="76">
        <v>301782.03695199999</v>
      </c>
      <c r="I213" s="69">
        <f t="shared" si="10"/>
        <v>1732165.2200000002</v>
      </c>
      <c r="K213" s="71" t="s">
        <v>279</v>
      </c>
      <c r="L213" s="57" t="str">
        <f t="shared" si="9"/>
        <v>y</v>
      </c>
      <c r="M213" s="76">
        <v>1732165.22</v>
      </c>
      <c r="N213" s="72">
        <f t="shared" si="11"/>
        <v>0</v>
      </c>
      <c r="O213" s="71"/>
    </row>
    <row r="214" spans="1:18" ht="15" customHeight="1" x14ac:dyDescent="0.3">
      <c r="A214" s="82" t="s">
        <v>280</v>
      </c>
      <c r="B214" s="69"/>
      <c r="C214" s="69"/>
      <c r="D214" s="69"/>
      <c r="E214"/>
      <c r="F214"/>
      <c r="G214"/>
      <c r="H214"/>
      <c r="I214" s="69"/>
      <c r="K214" s="67" t="s">
        <v>280</v>
      </c>
      <c r="L214" s="57" t="str">
        <f t="shared" si="9"/>
        <v>y</v>
      </c>
      <c r="M214"/>
      <c r="N214" s="72">
        <f t="shared" si="11"/>
        <v>0</v>
      </c>
      <c r="O214" s="67"/>
    </row>
    <row r="215" spans="1:18" ht="15" customHeight="1" x14ac:dyDescent="0.3">
      <c r="A215" s="84" t="s">
        <v>281</v>
      </c>
      <c r="B215" s="85">
        <v>7566444.5999999996</v>
      </c>
      <c r="C215" s="85">
        <v>357943.75</v>
      </c>
      <c r="D215" s="85">
        <v>0</v>
      </c>
      <c r="E215" s="70">
        <v>0</v>
      </c>
      <c r="F215" s="70">
        <v>0</v>
      </c>
      <c r="G215" s="70">
        <v>7566444.5999999996</v>
      </c>
      <c r="H215" s="70">
        <v>357943.75</v>
      </c>
      <c r="I215" s="85">
        <f t="shared" si="10"/>
        <v>7924388.3499999996</v>
      </c>
      <c r="K215" s="71" t="s">
        <v>281</v>
      </c>
      <c r="L215" s="57" t="str">
        <f t="shared" si="9"/>
        <v>y</v>
      </c>
      <c r="M215" s="70">
        <v>7924388.3499999996</v>
      </c>
      <c r="N215" s="72">
        <f t="shared" si="11"/>
        <v>0</v>
      </c>
      <c r="O215" s="71"/>
    </row>
    <row r="216" spans="1:18" ht="14.25" customHeight="1" x14ac:dyDescent="0.3">
      <c r="A216" s="83" t="s">
        <v>282</v>
      </c>
      <c r="B216" s="69">
        <v>7566444.5999999996</v>
      </c>
      <c r="C216" s="69">
        <v>357943.75</v>
      </c>
      <c r="D216" s="69">
        <v>0</v>
      </c>
      <c r="E216" s="76">
        <v>0</v>
      </c>
      <c r="F216" s="76">
        <v>0</v>
      </c>
      <c r="G216" s="76">
        <v>7566444.5999999996</v>
      </c>
      <c r="H216" s="76">
        <v>357943.75</v>
      </c>
      <c r="I216" s="69">
        <f t="shared" si="10"/>
        <v>7924388.3499999996</v>
      </c>
      <c r="K216" s="71" t="s">
        <v>282</v>
      </c>
      <c r="L216" s="57" t="str">
        <f t="shared" si="9"/>
        <v>y</v>
      </c>
      <c r="M216" s="76">
        <v>7924388.3499999996</v>
      </c>
      <c r="N216" s="72">
        <f t="shared" si="11"/>
        <v>0</v>
      </c>
      <c r="O216" s="71"/>
    </row>
    <row r="217" spans="1:18" ht="15" customHeight="1" x14ac:dyDescent="0.3">
      <c r="A217" s="82" t="s">
        <v>283</v>
      </c>
      <c r="B217" s="69"/>
      <c r="C217" s="69"/>
      <c r="D217" s="69"/>
      <c r="E217"/>
      <c r="F217"/>
      <c r="G217"/>
      <c r="H217"/>
      <c r="I217" s="69"/>
      <c r="K217" s="67" t="s">
        <v>283</v>
      </c>
      <c r="L217" s="57" t="str">
        <f t="shared" si="9"/>
        <v>y</v>
      </c>
      <c r="M217"/>
      <c r="N217" s="72">
        <f t="shared" si="11"/>
        <v>0</v>
      </c>
      <c r="O217" s="67"/>
    </row>
    <row r="218" spans="1:18" ht="15" customHeight="1" x14ac:dyDescent="0.3">
      <c r="A218" s="83" t="s">
        <v>284</v>
      </c>
      <c r="B218" s="69">
        <v>291863.28999999998</v>
      </c>
      <c r="C218" s="69">
        <v>127109.39</v>
      </c>
      <c r="D218" s="69">
        <v>3569403.89</v>
      </c>
      <c r="E218" s="70">
        <v>2446826.366595</v>
      </c>
      <c r="F218" s="70">
        <v>1122577.5234050001</v>
      </c>
      <c r="G218" s="70">
        <v>2738689.6565950001</v>
      </c>
      <c r="H218" s="70">
        <v>1249686.913405</v>
      </c>
      <c r="I218" s="69">
        <f t="shared" si="10"/>
        <v>3988376.5700000003</v>
      </c>
      <c r="K218" s="71" t="s">
        <v>284</v>
      </c>
      <c r="L218" s="57" t="str">
        <f t="shared" si="9"/>
        <v>y</v>
      </c>
      <c r="M218" s="70">
        <v>3988376.57</v>
      </c>
      <c r="N218" s="72">
        <f t="shared" si="11"/>
        <v>0</v>
      </c>
      <c r="O218" s="71"/>
      <c r="R218" s="71"/>
    </row>
    <row r="219" spans="1:18" ht="15" customHeight="1" x14ac:dyDescent="0.3">
      <c r="A219" s="83" t="s">
        <v>285</v>
      </c>
      <c r="B219" s="69">
        <v>71504.2</v>
      </c>
      <c r="C219" s="69">
        <v>16350.23</v>
      </c>
      <c r="D219" s="69">
        <v>139717.44</v>
      </c>
      <c r="E219" s="70">
        <v>95776.305120000005</v>
      </c>
      <c r="F219" s="70">
        <v>43941.134879999998</v>
      </c>
      <c r="G219" s="70">
        <v>167280.50511999999</v>
      </c>
      <c r="H219" s="70">
        <v>60291.364879999899</v>
      </c>
      <c r="I219" s="69">
        <f t="shared" si="10"/>
        <v>227571.86999999988</v>
      </c>
      <c r="K219" s="71" t="s">
        <v>285</v>
      </c>
      <c r="L219" s="57" t="str">
        <f t="shared" si="9"/>
        <v>y</v>
      </c>
      <c r="M219" s="70">
        <v>227571.87</v>
      </c>
      <c r="N219" s="72">
        <f t="shared" si="11"/>
        <v>0</v>
      </c>
      <c r="O219" s="71"/>
      <c r="R219" s="71"/>
    </row>
    <row r="220" spans="1:18" ht="15" customHeight="1" x14ac:dyDescent="0.3">
      <c r="A220" s="83" t="s">
        <v>286</v>
      </c>
      <c r="B220" s="69">
        <v>0</v>
      </c>
      <c r="C220" s="69">
        <v>0</v>
      </c>
      <c r="D220" s="69">
        <v>-20908.939999999999</v>
      </c>
      <c r="E220" s="70">
        <v>-14333.078369999999</v>
      </c>
      <c r="F220" s="70">
        <v>-6575.8616299999903</v>
      </c>
      <c r="G220" s="70">
        <v>-14333.078369999999</v>
      </c>
      <c r="H220" s="70">
        <v>-6575.8616299999903</v>
      </c>
      <c r="I220" s="69">
        <f t="shared" si="10"/>
        <v>-20908.939999999988</v>
      </c>
      <c r="K220" s="71" t="s">
        <v>286</v>
      </c>
      <c r="L220" s="57" t="str">
        <f t="shared" si="9"/>
        <v>y</v>
      </c>
      <c r="M220" s="70">
        <v>-20908.939999999999</v>
      </c>
      <c r="N220" s="72">
        <f t="shared" si="11"/>
        <v>0</v>
      </c>
      <c r="O220" s="71"/>
      <c r="R220" s="71"/>
    </row>
    <row r="221" spans="1:18" ht="15" customHeight="1" x14ac:dyDescent="0.3">
      <c r="A221" s="83" t="s">
        <v>287</v>
      </c>
      <c r="B221" s="69">
        <v>542297.39</v>
      </c>
      <c r="C221" s="69">
        <v>40018.080000000002</v>
      </c>
      <c r="D221" s="69">
        <v>520907.85</v>
      </c>
      <c r="E221" s="70">
        <v>357082.331175</v>
      </c>
      <c r="F221" s="70">
        <v>163825.51882500001</v>
      </c>
      <c r="G221" s="70">
        <v>899379.72117499996</v>
      </c>
      <c r="H221" s="70">
        <v>203843.59882499999</v>
      </c>
      <c r="I221" s="69">
        <f t="shared" si="10"/>
        <v>1103223.3199999998</v>
      </c>
      <c r="K221" s="71" t="s">
        <v>287</v>
      </c>
      <c r="L221" s="57" t="str">
        <f t="shared" si="9"/>
        <v>y</v>
      </c>
      <c r="M221" s="70">
        <v>1103223.32</v>
      </c>
      <c r="N221" s="72">
        <f t="shared" si="11"/>
        <v>0</v>
      </c>
      <c r="O221" s="71"/>
      <c r="R221" s="71"/>
    </row>
    <row r="222" spans="1:18" ht="15" customHeight="1" x14ac:dyDescent="0.3">
      <c r="A222" s="83" t="s">
        <v>288</v>
      </c>
      <c r="B222" s="69">
        <v>383352.91</v>
      </c>
      <c r="C222" s="69">
        <v>36180.400000000001</v>
      </c>
      <c r="D222" s="69">
        <v>23045.119999999999</v>
      </c>
      <c r="E222" s="70">
        <v>14055.218688000001</v>
      </c>
      <c r="F222" s="70">
        <v>8989.901312</v>
      </c>
      <c r="G222" s="70">
        <v>397408.12868800003</v>
      </c>
      <c r="H222" s="70">
        <v>45170.301312000003</v>
      </c>
      <c r="I222" s="69">
        <f t="shared" si="10"/>
        <v>442578.43000000005</v>
      </c>
      <c r="K222" s="71" t="s">
        <v>288</v>
      </c>
      <c r="L222" s="57" t="str">
        <f t="shared" si="9"/>
        <v>y</v>
      </c>
      <c r="M222" s="70">
        <v>442578.43</v>
      </c>
      <c r="N222" s="72">
        <f t="shared" si="11"/>
        <v>0</v>
      </c>
      <c r="O222" s="71"/>
      <c r="R222" s="71"/>
    </row>
    <row r="223" spans="1:18" ht="15" customHeight="1" x14ac:dyDescent="0.3">
      <c r="A223" s="83" t="s">
        <v>289</v>
      </c>
      <c r="B223" s="69">
        <v>73966.009999999995</v>
      </c>
      <c r="C223" s="69">
        <v>173421.34</v>
      </c>
      <c r="D223" s="69">
        <v>410341.61</v>
      </c>
      <c r="E223" s="70">
        <v>238736.74869799899</v>
      </c>
      <c r="F223" s="70">
        <v>171604.861302</v>
      </c>
      <c r="G223" s="70">
        <v>312702.75869799999</v>
      </c>
      <c r="H223" s="70">
        <v>345026.20130199997</v>
      </c>
      <c r="I223" s="69">
        <f t="shared" si="10"/>
        <v>657728.96</v>
      </c>
      <c r="K223" s="71" t="s">
        <v>289</v>
      </c>
      <c r="L223" s="57" t="str">
        <f t="shared" si="9"/>
        <v>y</v>
      </c>
      <c r="M223" s="70">
        <v>657728.96</v>
      </c>
      <c r="N223" s="72">
        <f t="shared" si="11"/>
        <v>0</v>
      </c>
      <c r="O223" s="71"/>
      <c r="R223" s="71"/>
    </row>
    <row r="224" spans="1:18" ht="15" customHeight="1" x14ac:dyDescent="0.3">
      <c r="A224" s="83" t="s">
        <v>290</v>
      </c>
      <c r="B224" s="69">
        <v>1843883.91</v>
      </c>
      <c r="C224" s="69">
        <v>885948.21</v>
      </c>
      <c r="D224" s="69">
        <v>929067.81999999902</v>
      </c>
      <c r="E224" s="70">
        <v>646538.29593799904</v>
      </c>
      <c r="F224" s="70">
        <v>282529.52406199899</v>
      </c>
      <c r="G224" s="70">
        <v>2490422.2059380002</v>
      </c>
      <c r="H224" s="70">
        <v>1168477.7340619999</v>
      </c>
      <c r="I224" s="69">
        <f t="shared" si="10"/>
        <v>3658899.9400000004</v>
      </c>
      <c r="K224" s="71" t="s">
        <v>290</v>
      </c>
      <c r="L224" s="57" t="str">
        <f t="shared" si="9"/>
        <v>y</v>
      </c>
      <c r="M224" s="70">
        <v>3658899.94</v>
      </c>
      <c r="N224" s="72">
        <f t="shared" si="11"/>
        <v>0</v>
      </c>
      <c r="O224" s="71"/>
      <c r="R224" s="71"/>
    </row>
    <row r="225" spans="1:18" ht="15" customHeight="1" x14ac:dyDescent="0.3">
      <c r="A225" s="83" t="s">
        <v>291</v>
      </c>
      <c r="B225" s="69">
        <v>568361.72</v>
      </c>
      <c r="C225" s="69">
        <v>85822.5</v>
      </c>
      <c r="D225" s="69">
        <v>13974.1</v>
      </c>
      <c r="E225" s="70">
        <v>9579.2455499999996</v>
      </c>
      <c r="F225" s="70">
        <v>4394.8544499999998</v>
      </c>
      <c r="G225" s="70">
        <v>577940.96554999996</v>
      </c>
      <c r="H225" s="70">
        <v>90217.354449999999</v>
      </c>
      <c r="I225" s="69">
        <f t="shared" si="10"/>
        <v>668158.31999999995</v>
      </c>
      <c r="K225" s="71" t="s">
        <v>291</v>
      </c>
      <c r="L225" s="57" t="str">
        <f t="shared" si="9"/>
        <v>y</v>
      </c>
      <c r="M225" s="70">
        <v>668158.31999999995</v>
      </c>
      <c r="N225" s="72">
        <f t="shared" si="11"/>
        <v>0</v>
      </c>
      <c r="O225" s="71"/>
      <c r="R225" s="71"/>
    </row>
    <row r="226" spans="1:18" ht="15" customHeight="1" x14ac:dyDescent="0.3">
      <c r="A226" s="83" t="s">
        <v>292</v>
      </c>
      <c r="B226" s="69">
        <v>0</v>
      </c>
      <c r="C226" s="69">
        <v>0</v>
      </c>
      <c r="D226" s="69">
        <v>1205.3699999999999</v>
      </c>
      <c r="E226" s="70">
        <v>826.28113499999995</v>
      </c>
      <c r="F226" s="70">
        <v>379.08886499999898</v>
      </c>
      <c r="G226" s="70">
        <v>826.28113499999995</v>
      </c>
      <c r="H226" s="70">
        <v>379.08886499999898</v>
      </c>
      <c r="I226" s="69">
        <f t="shared" si="10"/>
        <v>1205.369999999999</v>
      </c>
      <c r="K226" s="71" t="s">
        <v>292</v>
      </c>
      <c r="L226" s="57" t="str">
        <f t="shared" si="9"/>
        <v>y</v>
      </c>
      <c r="M226" s="70">
        <v>1205.3699999999999</v>
      </c>
      <c r="N226" s="72">
        <f t="shared" si="11"/>
        <v>0</v>
      </c>
      <c r="O226" s="71"/>
      <c r="R226" s="71"/>
    </row>
    <row r="227" spans="1:18" ht="15" customHeight="1" x14ac:dyDescent="0.3">
      <c r="A227" s="83" t="s">
        <v>293</v>
      </c>
      <c r="B227" s="69">
        <v>249426.45</v>
      </c>
      <c r="C227" s="69">
        <v>43122.53</v>
      </c>
      <c r="D227" s="69">
        <v>279565.41999999899</v>
      </c>
      <c r="E227" s="70">
        <v>191642.09540999899</v>
      </c>
      <c r="F227" s="70">
        <v>87923.324589999902</v>
      </c>
      <c r="G227" s="70">
        <v>441068.54540999897</v>
      </c>
      <c r="H227" s="70">
        <v>131045.854589999</v>
      </c>
      <c r="I227" s="69">
        <f t="shared" si="10"/>
        <v>572114.39999999793</v>
      </c>
      <c r="K227" s="71" t="s">
        <v>293</v>
      </c>
      <c r="L227" s="57" t="str">
        <f t="shared" si="9"/>
        <v>y</v>
      </c>
      <c r="M227" s="70">
        <v>572114.39999999898</v>
      </c>
      <c r="N227" s="72">
        <f t="shared" si="11"/>
        <v>1.0477378964424133E-9</v>
      </c>
      <c r="O227" s="71"/>
      <c r="R227" s="71"/>
    </row>
    <row r="228" spans="1:18" ht="15" customHeight="1" x14ac:dyDescent="0.3">
      <c r="A228" s="83" t="s">
        <v>294</v>
      </c>
      <c r="B228" s="69">
        <v>17601</v>
      </c>
      <c r="C228" s="69">
        <v>0</v>
      </c>
      <c r="D228" s="69">
        <v>908166.15</v>
      </c>
      <c r="E228" s="70">
        <v>622547.89582500001</v>
      </c>
      <c r="F228" s="70">
        <v>285618.25417500001</v>
      </c>
      <c r="G228" s="70">
        <v>640148.89582500001</v>
      </c>
      <c r="H228" s="70">
        <v>285618.25417500001</v>
      </c>
      <c r="I228" s="69">
        <f t="shared" si="10"/>
        <v>925767.15</v>
      </c>
      <c r="K228" s="71" t="s">
        <v>294</v>
      </c>
      <c r="L228" s="57" t="str">
        <f t="shared" si="9"/>
        <v>y</v>
      </c>
      <c r="M228" s="70">
        <v>925767.15</v>
      </c>
      <c r="N228" s="72">
        <f t="shared" si="11"/>
        <v>0</v>
      </c>
      <c r="O228" s="71"/>
      <c r="R228" s="71"/>
    </row>
    <row r="229" spans="1:18" ht="15" customHeight="1" x14ac:dyDescent="0.3">
      <c r="A229" s="83" t="s">
        <v>295</v>
      </c>
      <c r="B229" s="69">
        <v>0</v>
      </c>
      <c r="C229" s="69">
        <v>72494.229999999894</v>
      </c>
      <c r="D229" s="69">
        <v>0</v>
      </c>
      <c r="E229" s="70">
        <v>0</v>
      </c>
      <c r="F229" s="70">
        <v>0</v>
      </c>
      <c r="G229" s="70">
        <v>0</v>
      </c>
      <c r="H229" s="70">
        <v>72494.229999999894</v>
      </c>
      <c r="I229" s="69">
        <f t="shared" si="10"/>
        <v>72494.229999999894</v>
      </c>
      <c r="K229" s="71" t="s">
        <v>295</v>
      </c>
      <c r="L229" s="57" t="str">
        <f t="shared" si="9"/>
        <v>y</v>
      </c>
      <c r="M229" s="70">
        <v>72494.229999999894</v>
      </c>
      <c r="N229" s="72">
        <f t="shared" si="11"/>
        <v>0</v>
      </c>
      <c r="O229" s="71"/>
      <c r="R229" s="71"/>
    </row>
    <row r="230" spans="1:18" ht="15" customHeight="1" x14ac:dyDescent="0.3">
      <c r="A230" s="84" t="s">
        <v>296</v>
      </c>
      <c r="B230" s="69">
        <v>39958.5</v>
      </c>
      <c r="C230" s="69">
        <v>0</v>
      </c>
      <c r="D230" s="69">
        <v>1239318.96999999</v>
      </c>
      <c r="E230" s="70">
        <v>849553.15393499902</v>
      </c>
      <c r="F230" s="70">
        <v>389765.81606499897</v>
      </c>
      <c r="G230" s="70">
        <v>889511.65393499902</v>
      </c>
      <c r="H230" s="70">
        <v>389765.81606499897</v>
      </c>
      <c r="I230" s="69">
        <f t="shared" si="10"/>
        <v>1279277.4699999979</v>
      </c>
      <c r="K230" s="71" t="s">
        <v>296</v>
      </c>
      <c r="L230" s="57" t="str">
        <f t="shared" si="9"/>
        <v>y</v>
      </c>
      <c r="M230" s="70">
        <v>1279277.46999999</v>
      </c>
      <c r="N230" s="72">
        <f t="shared" si="11"/>
        <v>-7.9162418842315674E-9</v>
      </c>
      <c r="O230" s="71"/>
      <c r="R230" s="71"/>
    </row>
    <row r="231" spans="1:18" ht="13.5" customHeight="1" x14ac:dyDescent="0.3">
      <c r="A231" s="93" t="s">
        <v>297</v>
      </c>
      <c r="B231" s="94">
        <v>4082215.38</v>
      </c>
      <c r="C231" s="94">
        <v>1480466.91</v>
      </c>
      <c r="D231" s="94">
        <v>8013804.7999999998</v>
      </c>
      <c r="E231" s="76">
        <v>5458830.8596989997</v>
      </c>
      <c r="F231" s="76">
        <v>2554973.9403010001</v>
      </c>
      <c r="G231" s="76">
        <v>9541046.2396990005</v>
      </c>
      <c r="H231" s="76">
        <v>4035440.8503009998</v>
      </c>
      <c r="I231" s="94">
        <f t="shared" si="10"/>
        <v>13576487.09</v>
      </c>
      <c r="K231" s="71" t="s">
        <v>297</v>
      </c>
      <c r="L231" s="57" t="str">
        <f t="shared" si="9"/>
        <v>y</v>
      </c>
      <c r="M231" s="76">
        <v>13576487.09</v>
      </c>
      <c r="N231" s="72">
        <f t="shared" si="11"/>
        <v>0</v>
      </c>
      <c r="O231" s="71"/>
    </row>
    <row r="232" spans="1:18" ht="13.5" customHeight="1" thickBot="1" x14ac:dyDescent="0.35">
      <c r="A232" s="95" t="s">
        <v>298</v>
      </c>
      <c r="B232" s="96">
        <v>33392508.969999999</v>
      </c>
      <c r="C232" s="96">
        <v>7606922.0999999996</v>
      </c>
      <c r="D232" s="96">
        <v>11042904.93</v>
      </c>
      <c r="E232" s="76">
        <v>7222406.7857729997</v>
      </c>
      <c r="F232" s="76">
        <v>3820498.144227</v>
      </c>
      <c r="G232" s="76">
        <v>40614915.755772904</v>
      </c>
      <c r="H232" s="76">
        <v>11427420.244227</v>
      </c>
      <c r="I232" s="96">
        <f t="shared" si="10"/>
        <v>52042335.999999903</v>
      </c>
      <c r="K232" s="71" t="s">
        <v>298</v>
      </c>
      <c r="L232" s="57" t="str">
        <f t="shared" si="9"/>
        <v>y</v>
      </c>
      <c r="M232" s="76">
        <v>52042335.999999903</v>
      </c>
      <c r="N232" s="72">
        <f t="shared" si="11"/>
        <v>0</v>
      </c>
      <c r="O232" s="71"/>
    </row>
    <row r="233" spans="1:18" ht="12.75" customHeight="1" thickTop="1" x14ac:dyDescent="0.3">
      <c r="A233" s="83"/>
      <c r="B233" s="97"/>
      <c r="C233" s="97"/>
      <c r="D233" s="97"/>
      <c r="E233" s="98"/>
      <c r="F233" s="98"/>
      <c r="G233" s="98"/>
      <c r="H233" s="98"/>
      <c r="I233" s="97"/>
      <c r="K233"/>
      <c r="L233" s="57" t="str">
        <f t="shared" si="9"/>
        <v>y</v>
      </c>
      <c r="M233" s="98"/>
      <c r="N233" s="72">
        <f t="shared" si="11"/>
        <v>0</v>
      </c>
      <c r="O233" s="88"/>
    </row>
    <row r="234" spans="1:18" ht="15" customHeight="1" x14ac:dyDescent="0.3">
      <c r="A234" s="83" t="s">
        <v>299</v>
      </c>
      <c r="B234" s="69"/>
      <c r="C234" s="69"/>
      <c r="D234" s="69"/>
      <c r="E234"/>
      <c r="F234"/>
      <c r="G234"/>
      <c r="H234"/>
      <c r="I234" s="69"/>
      <c r="K234" s="71" t="s">
        <v>299</v>
      </c>
      <c r="L234" s="57" t="str">
        <f t="shared" si="9"/>
        <v>y</v>
      </c>
      <c r="M234"/>
      <c r="N234" s="72">
        <f t="shared" si="11"/>
        <v>0</v>
      </c>
      <c r="O234" s="71"/>
    </row>
    <row r="235" spans="1:18" ht="15" customHeight="1" x14ac:dyDescent="0.3">
      <c r="A235" s="82" t="s">
        <v>300</v>
      </c>
      <c r="B235" s="69"/>
      <c r="C235" s="69"/>
      <c r="D235" s="69"/>
      <c r="E235"/>
      <c r="F235"/>
      <c r="G235"/>
      <c r="H235"/>
      <c r="I235" s="69"/>
      <c r="K235" s="67" t="s">
        <v>300</v>
      </c>
      <c r="L235" s="57" t="str">
        <f t="shared" si="9"/>
        <v>y</v>
      </c>
      <c r="M235"/>
      <c r="N235" s="72">
        <f t="shared" si="11"/>
        <v>0</v>
      </c>
      <c r="O235" s="67"/>
    </row>
    <row r="236" spans="1:18" ht="15" customHeight="1" x14ac:dyDescent="0.3">
      <c r="A236" s="83" t="s">
        <v>301</v>
      </c>
      <c r="B236" s="69">
        <v>20401931.129999999</v>
      </c>
      <c r="C236" s="69">
        <v>9176621.9000000004</v>
      </c>
      <c r="D236" s="69">
        <v>1710606.5</v>
      </c>
      <c r="E236" s="70">
        <v>1172620.75575</v>
      </c>
      <c r="F236" s="70">
        <v>537985.74424999999</v>
      </c>
      <c r="G236" s="70">
        <v>21574551.885749999</v>
      </c>
      <c r="H236" s="70">
        <v>9714607.6442499999</v>
      </c>
      <c r="I236" s="69">
        <f t="shared" si="10"/>
        <v>31289159.530000001</v>
      </c>
      <c r="K236" s="71" t="s">
        <v>301</v>
      </c>
      <c r="L236" s="57" t="str">
        <f t="shared" si="9"/>
        <v>y</v>
      </c>
      <c r="M236" s="70">
        <v>31289159.530000001</v>
      </c>
      <c r="N236" s="72">
        <f t="shared" si="11"/>
        <v>0</v>
      </c>
      <c r="O236" s="71"/>
    </row>
    <row r="237" spans="1:18" ht="15" customHeight="1" x14ac:dyDescent="0.3">
      <c r="A237" s="84" t="s">
        <v>302</v>
      </c>
      <c r="B237" s="85">
        <v>74017.179999999993</v>
      </c>
      <c r="C237" s="85">
        <v>12773.59</v>
      </c>
      <c r="D237" s="85">
        <v>14800.56</v>
      </c>
      <c r="E237" s="70">
        <v>10145.783879999901</v>
      </c>
      <c r="F237" s="70">
        <v>4654.7761199999904</v>
      </c>
      <c r="G237" s="70">
        <v>84162.963879999996</v>
      </c>
      <c r="H237" s="70">
        <v>17428.366119999999</v>
      </c>
      <c r="I237" s="85">
        <f t="shared" si="10"/>
        <v>101591.32999999999</v>
      </c>
      <c r="K237" s="71" t="s">
        <v>302</v>
      </c>
      <c r="L237" s="57" t="str">
        <f t="shared" si="9"/>
        <v>y</v>
      </c>
      <c r="M237" s="70">
        <v>101591.329999999</v>
      </c>
      <c r="N237" s="72">
        <f t="shared" si="11"/>
        <v>-9.8953023552894592E-10</v>
      </c>
      <c r="O237" s="71"/>
    </row>
    <row r="238" spans="1:18" ht="15" customHeight="1" x14ac:dyDescent="0.3">
      <c r="A238" s="83" t="s">
        <v>303</v>
      </c>
      <c r="B238" s="97">
        <v>20475948.309999999</v>
      </c>
      <c r="C238" s="97">
        <v>9189395.4900000002</v>
      </c>
      <c r="D238" s="97">
        <v>1725407.06</v>
      </c>
      <c r="E238" s="76">
        <v>1182766.53963</v>
      </c>
      <c r="F238" s="76">
        <v>542640.52037000004</v>
      </c>
      <c r="G238" s="76">
        <v>21658714.849629998</v>
      </c>
      <c r="H238" s="76">
        <v>9732036.0103699993</v>
      </c>
      <c r="I238" s="97">
        <f t="shared" si="10"/>
        <v>31390750.859999999</v>
      </c>
      <c r="K238" s="71" t="s">
        <v>303</v>
      </c>
      <c r="L238" s="57" t="str">
        <f t="shared" si="9"/>
        <v>y</v>
      </c>
      <c r="M238" s="76">
        <v>31390750.859999999</v>
      </c>
      <c r="N238" s="72">
        <f t="shared" si="11"/>
        <v>0</v>
      </c>
      <c r="O238" s="71"/>
    </row>
    <row r="239" spans="1:18" ht="15" customHeight="1" x14ac:dyDescent="0.3">
      <c r="A239" s="82" t="s">
        <v>304</v>
      </c>
      <c r="B239" s="69"/>
      <c r="C239" s="69"/>
      <c r="D239" s="69"/>
      <c r="E239"/>
      <c r="F239"/>
      <c r="G239"/>
      <c r="H239"/>
      <c r="I239" s="69"/>
      <c r="K239" s="67" t="s">
        <v>304</v>
      </c>
      <c r="L239" s="57" t="str">
        <f t="shared" si="9"/>
        <v>y</v>
      </c>
      <c r="M239"/>
      <c r="N239" s="72">
        <f t="shared" si="11"/>
        <v>0</v>
      </c>
      <c r="O239" s="67"/>
    </row>
    <row r="240" spans="1:18" ht="15" customHeight="1" x14ac:dyDescent="0.3">
      <c r="A240" s="83" t="s">
        <v>305</v>
      </c>
      <c r="B240" s="69">
        <v>757386.299999999</v>
      </c>
      <c r="C240" s="69">
        <v>193504.09</v>
      </c>
      <c r="D240" s="69">
        <v>2498412.5599999898</v>
      </c>
      <c r="E240" s="70">
        <v>1712661.8098799901</v>
      </c>
      <c r="F240" s="70">
        <v>785750.75011999905</v>
      </c>
      <c r="G240" s="70">
        <v>2470048.1098799901</v>
      </c>
      <c r="H240" s="70">
        <v>979254.84011999902</v>
      </c>
      <c r="I240" s="69">
        <f t="shared" si="10"/>
        <v>3449302.949999989</v>
      </c>
      <c r="K240" s="71" t="s">
        <v>305</v>
      </c>
      <c r="L240" s="57" t="str">
        <f t="shared" si="9"/>
        <v>y</v>
      </c>
      <c r="M240" s="70">
        <v>3449302.9499999899</v>
      </c>
      <c r="N240" s="72">
        <f t="shared" si="11"/>
        <v>0</v>
      </c>
      <c r="O240" s="71"/>
    </row>
    <row r="241" spans="1:15" ht="12" customHeight="1" x14ac:dyDescent="0.3">
      <c r="A241" s="92" t="s">
        <v>306</v>
      </c>
      <c r="B241" s="69">
        <v>1156428.6000000001</v>
      </c>
      <c r="C241" s="69">
        <v>0</v>
      </c>
      <c r="D241" s="69">
        <v>0</v>
      </c>
      <c r="E241" s="70">
        <v>0</v>
      </c>
      <c r="F241" s="70">
        <v>0</v>
      </c>
      <c r="G241" s="70">
        <v>1156428.6000000001</v>
      </c>
      <c r="H241" s="70">
        <v>0</v>
      </c>
      <c r="I241" s="69">
        <f t="shared" si="10"/>
        <v>1156428.6000000001</v>
      </c>
      <c r="K241" s="71" t="s">
        <v>306</v>
      </c>
      <c r="L241" s="57" t="str">
        <f t="shared" si="9"/>
        <v>y</v>
      </c>
      <c r="M241" s="70">
        <v>1156428.6000000001</v>
      </c>
      <c r="N241" s="72">
        <f t="shared" si="11"/>
        <v>0</v>
      </c>
      <c r="O241" s="71"/>
    </row>
    <row r="242" spans="1:15" ht="15" customHeight="1" x14ac:dyDescent="0.3">
      <c r="A242" s="84" t="s">
        <v>307</v>
      </c>
      <c r="B242" s="85">
        <v>116810.68</v>
      </c>
      <c r="C242" s="85">
        <v>1976.53</v>
      </c>
      <c r="D242" s="85">
        <v>1041.46</v>
      </c>
      <c r="E242" s="70">
        <v>713.92083000000002</v>
      </c>
      <c r="F242" s="70">
        <v>327.53917000000001</v>
      </c>
      <c r="G242" s="70">
        <v>117524.60083</v>
      </c>
      <c r="H242" s="70">
        <v>2304.0691699999902</v>
      </c>
      <c r="I242" s="85">
        <f t="shared" si="10"/>
        <v>119828.66999999998</v>
      </c>
      <c r="K242" s="71" t="s">
        <v>307</v>
      </c>
      <c r="L242" s="57" t="str">
        <f t="shared" si="9"/>
        <v>y</v>
      </c>
      <c r="M242" s="70">
        <v>119828.67</v>
      </c>
      <c r="N242" s="72">
        <f t="shared" si="11"/>
        <v>0</v>
      </c>
      <c r="O242" s="71"/>
    </row>
    <row r="243" spans="1:15" ht="15" customHeight="1" x14ac:dyDescent="0.3">
      <c r="A243" s="83" t="s">
        <v>308</v>
      </c>
      <c r="B243" s="69">
        <v>2030625.5799999901</v>
      </c>
      <c r="C243" s="69">
        <v>195480.62</v>
      </c>
      <c r="D243" s="69">
        <v>2499454.0199999898</v>
      </c>
      <c r="E243" s="76">
        <v>1713375.73070999</v>
      </c>
      <c r="F243" s="76">
        <v>786078.28928999905</v>
      </c>
      <c r="G243" s="76">
        <v>3744001.3107099901</v>
      </c>
      <c r="H243" s="76">
        <v>981558.90928999905</v>
      </c>
      <c r="I243" s="69">
        <f t="shared" si="10"/>
        <v>4725560.2199999895</v>
      </c>
      <c r="K243" s="71" t="s">
        <v>308</v>
      </c>
      <c r="L243" s="57" t="str">
        <f t="shared" si="9"/>
        <v>y</v>
      </c>
      <c r="M243" s="76">
        <v>4725560.2199999904</v>
      </c>
      <c r="N243" s="72">
        <f t="shared" si="11"/>
        <v>0</v>
      </c>
      <c r="O243" s="71"/>
    </row>
    <row r="244" spans="1:15" ht="15" customHeight="1" x14ac:dyDescent="0.3">
      <c r="A244" s="82" t="s">
        <v>309</v>
      </c>
      <c r="B244" s="69"/>
      <c r="C244" s="69"/>
      <c r="D244" s="69"/>
      <c r="E244"/>
      <c r="F244"/>
      <c r="G244"/>
      <c r="H244"/>
      <c r="I244" s="69"/>
      <c r="K244" s="67" t="s">
        <v>309</v>
      </c>
      <c r="L244" s="57" t="str">
        <f t="shared" si="9"/>
        <v>y</v>
      </c>
      <c r="M244"/>
      <c r="N244" s="72">
        <f t="shared" si="11"/>
        <v>0</v>
      </c>
      <c r="O244" s="67"/>
    </row>
    <row r="245" spans="1:15" ht="15" customHeight="1" x14ac:dyDescent="0.3">
      <c r="A245" s="84" t="s">
        <v>310</v>
      </c>
      <c r="B245" s="85">
        <v>1717072.18</v>
      </c>
      <c r="C245" s="85">
        <v>0</v>
      </c>
      <c r="D245" s="85">
        <v>0</v>
      </c>
      <c r="E245" s="70">
        <v>0</v>
      </c>
      <c r="F245" s="70">
        <v>0</v>
      </c>
      <c r="G245" s="70">
        <v>1717072.18</v>
      </c>
      <c r="H245" s="70">
        <v>0</v>
      </c>
      <c r="I245" s="85">
        <f t="shared" si="10"/>
        <v>1717072.18</v>
      </c>
      <c r="K245" s="71" t="s">
        <v>310</v>
      </c>
      <c r="L245" s="57" t="str">
        <f t="shared" si="9"/>
        <v>y</v>
      </c>
      <c r="M245" s="70">
        <v>1717072.18</v>
      </c>
      <c r="N245" s="72">
        <f t="shared" si="11"/>
        <v>0</v>
      </c>
      <c r="O245" s="71"/>
    </row>
    <row r="246" spans="1:15" ht="12" customHeight="1" x14ac:dyDescent="0.3">
      <c r="A246" s="83" t="s">
        <v>311</v>
      </c>
      <c r="B246" s="69">
        <v>1717072.18</v>
      </c>
      <c r="C246" s="69">
        <v>0</v>
      </c>
      <c r="D246" s="69">
        <v>0</v>
      </c>
      <c r="E246" s="76">
        <v>0</v>
      </c>
      <c r="F246" s="76">
        <v>0</v>
      </c>
      <c r="G246" s="76">
        <v>1717072.18</v>
      </c>
      <c r="H246" s="76">
        <v>0</v>
      </c>
      <c r="I246" s="69">
        <f t="shared" si="10"/>
        <v>1717072.18</v>
      </c>
      <c r="K246" s="71" t="s">
        <v>311</v>
      </c>
      <c r="L246" s="57" t="str">
        <f t="shared" si="9"/>
        <v>y</v>
      </c>
      <c r="M246" s="76">
        <v>1717072.18</v>
      </c>
      <c r="N246" s="72">
        <f t="shared" si="11"/>
        <v>0</v>
      </c>
      <c r="O246" s="71"/>
    </row>
    <row r="247" spans="1:15" ht="15" customHeight="1" x14ac:dyDescent="0.3">
      <c r="A247" s="82" t="s">
        <v>312</v>
      </c>
      <c r="B247" s="69"/>
      <c r="C247" s="69"/>
      <c r="D247" s="69"/>
      <c r="E247"/>
      <c r="F247"/>
      <c r="G247"/>
      <c r="H247"/>
      <c r="I247" s="69"/>
      <c r="K247" s="67" t="s">
        <v>312</v>
      </c>
      <c r="L247" s="57" t="str">
        <f t="shared" si="9"/>
        <v>y</v>
      </c>
      <c r="M247"/>
      <c r="N247" s="72">
        <f t="shared" si="11"/>
        <v>0</v>
      </c>
      <c r="O247" s="67"/>
    </row>
    <row r="248" spans="1:15" ht="15" customHeight="1" x14ac:dyDescent="0.3">
      <c r="A248" s="83" t="s">
        <v>313</v>
      </c>
      <c r="B248" s="69">
        <v>3782486</v>
      </c>
      <c r="C248" s="69">
        <v>0</v>
      </c>
      <c r="D248" s="69">
        <v>0</v>
      </c>
      <c r="E248" s="70">
        <v>0</v>
      </c>
      <c r="F248" s="70">
        <v>0</v>
      </c>
      <c r="G248" s="70">
        <v>3782486</v>
      </c>
      <c r="H248" s="70">
        <v>0</v>
      </c>
      <c r="I248" s="69">
        <f t="shared" si="10"/>
        <v>3782486</v>
      </c>
      <c r="K248" s="71" t="s">
        <v>313</v>
      </c>
      <c r="L248" s="57" t="str">
        <f t="shared" si="9"/>
        <v>y</v>
      </c>
      <c r="M248" s="70">
        <v>3782486</v>
      </c>
      <c r="N248" s="72">
        <f t="shared" si="11"/>
        <v>0</v>
      </c>
      <c r="O248" s="71"/>
    </row>
    <row r="249" spans="1:15" ht="15" customHeight="1" x14ac:dyDescent="0.3">
      <c r="A249" s="83" t="s">
        <v>314</v>
      </c>
      <c r="B249" s="69">
        <v>-2790285.5999999898</v>
      </c>
      <c r="C249" s="69">
        <v>0</v>
      </c>
      <c r="D249" s="69">
        <v>0</v>
      </c>
      <c r="E249" s="70">
        <v>0</v>
      </c>
      <c r="F249" s="70">
        <v>0</v>
      </c>
      <c r="G249" s="70">
        <v>-2790285.5999999898</v>
      </c>
      <c r="H249" s="70">
        <v>0</v>
      </c>
      <c r="I249" s="69">
        <f t="shared" si="10"/>
        <v>-2790285.5999999898</v>
      </c>
      <c r="K249" s="71" t="s">
        <v>314</v>
      </c>
      <c r="L249" s="57" t="str">
        <f t="shared" si="9"/>
        <v>y</v>
      </c>
      <c r="M249" s="70">
        <v>-2790285.5999999898</v>
      </c>
      <c r="N249" s="72">
        <f t="shared" si="11"/>
        <v>0</v>
      </c>
      <c r="O249" s="71"/>
    </row>
    <row r="250" spans="1:15" ht="15" customHeight="1" x14ac:dyDescent="0.3">
      <c r="A250" s="83" t="s">
        <v>315</v>
      </c>
      <c r="B250" s="69">
        <v>-52750.64</v>
      </c>
      <c r="C250" s="69">
        <v>-5154.09</v>
      </c>
      <c r="D250" s="69">
        <v>0</v>
      </c>
      <c r="E250" s="70">
        <v>0</v>
      </c>
      <c r="F250" s="70">
        <v>0</v>
      </c>
      <c r="G250" s="70">
        <v>-52750.64</v>
      </c>
      <c r="H250" s="70">
        <v>-5154.09</v>
      </c>
      <c r="I250" s="69">
        <f t="shared" si="10"/>
        <v>-57904.729999999996</v>
      </c>
      <c r="K250" s="71" t="s">
        <v>315</v>
      </c>
      <c r="L250" s="57" t="str">
        <f t="shared" si="9"/>
        <v>y</v>
      </c>
      <c r="M250" s="70">
        <v>-57904.729999999901</v>
      </c>
      <c r="N250" s="72">
        <f t="shared" si="11"/>
        <v>9.4587448984384537E-11</v>
      </c>
      <c r="O250" s="71"/>
    </row>
    <row r="251" spans="1:15" ht="15" customHeight="1" x14ac:dyDescent="0.3">
      <c r="A251" s="83" t="s">
        <v>316</v>
      </c>
      <c r="B251" s="69">
        <v>11054.05</v>
      </c>
      <c r="C251" s="69">
        <v>1373.24</v>
      </c>
      <c r="D251" s="69">
        <v>0</v>
      </c>
      <c r="E251" s="70">
        <v>0</v>
      </c>
      <c r="F251" s="70">
        <v>0</v>
      </c>
      <c r="G251" s="70">
        <v>11054.05</v>
      </c>
      <c r="H251" s="70">
        <v>1373.24</v>
      </c>
      <c r="I251" s="69">
        <f t="shared" si="10"/>
        <v>12427.289999999999</v>
      </c>
      <c r="K251" s="71" t="s">
        <v>316</v>
      </c>
      <c r="L251" s="57" t="str">
        <f t="shared" si="9"/>
        <v>y</v>
      </c>
      <c r="M251" s="70">
        <v>12427.289999999901</v>
      </c>
      <c r="N251" s="72">
        <f t="shared" si="11"/>
        <v>-9.822542779147625E-11</v>
      </c>
      <c r="O251" s="71"/>
    </row>
    <row r="252" spans="1:15" ht="15" customHeight="1" x14ac:dyDescent="0.3">
      <c r="A252" s="83" t="s">
        <v>317</v>
      </c>
      <c r="B252" s="69">
        <v>-2668.85</v>
      </c>
      <c r="C252" s="69">
        <v>0</v>
      </c>
      <c r="D252" s="69">
        <v>0</v>
      </c>
      <c r="E252" s="70">
        <v>0</v>
      </c>
      <c r="F252" s="70">
        <v>0</v>
      </c>
      <c r="G252" s="70">
        <v>-2668.85</v>
      </c>
      <c r="H252" s="70">
        <v>0</v>
      </c>
      <c r="I252" s="69">
        <f t="shared" si="10"/>
        <v>-2668.85</v>
      </c>
      <c r="K252" s="71" t="s">
        <v>317</v>
      </c>
      <c r="L252" s="57" t="str">
        <f t="shared" si="9"/>
        <v>y</v>
      </c>
      <c r="M252" s="70">
        <v>-2668.85</v>
      </c>
      <c r="N252" s="72">
        <f t="shared" si="11"/>
        <v>0</v>
      </c>
      <c r="O252" s="71"/>
    </row>
    <row r="253" spans="1:15" ht="15" customHeight="1" x14ac:dyDescent="0.3">
      <c r="A253" s="84" t="s">
        <v>318</v>
      </c>
      <c r="B253" s="85">
        <v>0</v>
      </c>
      <c r="C253" s="85">
        <v>0</v>
      </c>
      <c r="D253" s="85">
        <v>0</v>
      </c>
      <c r="E253" s="70">
        <v>0</v>
      </c>
      <c r="F253" s="70">
        <v>0</v>
      </c>
      <c r="G253" s="70">
        <v>0</v>
      </c>
      <c r="H253" s="70">
        <v>0</v>
      </c>
      <c r="I253" s="85">
        <f t="shared" si="10"/>
        <v>0</v>
      </c>
      <c r="K253" s="71" t="s">
        <v>318</v>
      </c>
      <c r="L253" s="57" t="str">
        <f t="shared" si="9"/>
        <v>y</v>
      </c>
      <c r="M253" s="70">
        <v>0</v>
      </c>
      <c r="N253" s="72">
        <f t="shared" si="11"/>
        <v>0</v>
      </c>
      <c r="O253" s="71"/>
    </row>
    <row r="254" spans="1:15" ht="15" customHeight="1" x14ac:dyDescent="0.3">
      <c r="A254" s="83" t="s">
        <v>319</v>
      </c>
      <c r="B254" s="69">
        <v>947834.96</v>
      </c>
      <c r="C254" s="69">
        <v>-3780.85</v>
      </c>
      <c r="D254" s="69">
        <v>0</v>
      </c>
      <c r="E254" s="76">
        <v>0</v>
      </c>
      <c r="F254" s="76">
        <v>0</v>
      </c>
      <c r="G254" s="76">
        <v>947834.96</v>
      </c>
      <c r="H254" s="76">
        <v>-3780.85</v>
      </c>
      <c r="I254" s="69">
        <f t="shared" si="10"/>
        <v>944054.11</v>
      </c>
      <c r="K254" s="71" t="s">
        <v>319</v>
      </c>
      <c r="L254" s="57" t="str">
        <f t="shared" si="9"/>
        <v>y</v>
      </c>
      <c r="M254" s="76">
        <v>944054.11</v>
      </c>
      <c r="N254" s="72">
        <f t="shared" si="11"/>
        <v>0</v>
      </c>
      <c r="O254" s="71"/>
    </row>
    <row r="255" spans="1:15" ht="15" customHeight="1" x14ac:dyDescent="0.3">
      <c r="A255" s="82" t="s">
        <v>320</v>
      </c>
      <c r="B255" s="69"/>
      <c r="C255" s="69"/>
      <c r="D255" s="69"/>
      <c r="E255"/>
      <c r="F255"/>
      <c r="G255"/>
      <c r="H255"/>
      <c r="I255" s="69"/>
      <c r="K255" s="67" t="s">
        <v>320</v>
      </c>
      <c r="L255" s="57" t="str">
        <f t="shared" si="9"/>
        <v>y</v>
      </c>
      <c r="M255"/>
      <c r="N255" s="72">
        <f t="shared" si="11"/>
        <v>0</v>
      </c>
      <c r="O255" s="67"/>
    </row>
    <row r="256" spans="1:15" ht="15.75" customHeight="1" x14ac:dyDescent="0.3">
      <c r="A256" s="83" t="s">
        <v>321</v>
      </c>
      <c r="B256" s="69">
        <v>-7530217.2199999997</v>
      </c>
      <c r="C256" s="69">
        <v>0</v>
      </c>
      <c r="D256" s="69">
        <v>0</v>
      </c>
      <c r="E256" s="70">
        <v>0</v>
      </c>
      <c r="F256" s="70">
        <v>0</v>
      </c>
      <c r="G256" s="70">
        <v>-7530217.2199999997</v>
      </c>
      <c r="H256" s="70">
        <v>0</v>
      </c>
      <c r="I256" s="69">
        <f t="shared" si="10"/>
        <v>-7530217.2199999997</v>
      </c>
      <c r="K256" s="71" t="s">
        <v>321</v>
      </c>
      <c r="L256" s="57" t="str">
        <f t="shared" si="9"/>
        <v>y</v>
      </c>
      <c r="M256" s="70">
        <v>-7530217.2199999997</v>
      </c>
      <c r="N256" s="72">
        <f t="shared" si="11"/>
        <v>0</v>
      </c>
      <c r="O256" s="71"/>
    </row>
    <row r="257" spans="1:15" ht="15" customHeight="1" x14ac:dyDescent="0.3">
      <c r="A257" s="84" t="s">
        <v>322</v>
      </c>
      <c r="B257" s="69">
        <v>6721005.1199999899</v>
      </c>
      <c r="C257" s="69">
        <v>0</v>
      </c>
      <c r="D257" s="69">
        <v>0</v>
      </c>
      <c r="E257" s="70">
        <v>0</v>
      </c>
      <c r="F257" s="70">
        <v>0</v>
      </c>
      <c r="G257" s="70">
        <v>6721005.1199999899</v>
      </c>
      <c r="H257" s="70">
        <v>0</v>
      </c>
      <c r="I257" s="69">
        <f t="shared" si="10"/>
        <v>6721005.1199999899</v>
      </c>
      <c r="K257" s="71" t="s">
        <v>322</v>
      </c>
      <c r="L257" s="57" t="str">
        <f t="shared" si="9"/>
        <v>y</v>
      </c>
      <c r="M257" s="70">
        <v>6721005.1199999899</v>
      </c>
      <c r="N257" s="72">
        <f t="shared" si="11"/>
        <v>0</v>
      </c>
      <c r="O257" s="71"/>
    </row>
    <row r="258" spans="1:15" ht="15" customHeight="1" x14ac:dyDescent="0.3">
      <c r="A258" s="93" t="s">
        <v>323</v>
      </c>
      <c r="B258" s="75">
        <v>-809212.1</v>
      </c>
      <c r="C258" s="75">
        <v>0</v>
      </c>
      <c r="D258" s="75">
        <v>0</v>
      </c>
      <c r="E258" s="76">
        <v>0</v>
      </c>
      <c r="F258" s="76">
        <v>0</v>
      </c>
      <c r="G258" s="76">
        <v>-809212.1</v>
      </c>
      <c r="H258" s="76">
        <v>0</v>
      </c>
      <c r="I258" s="75">
        <f t="shared" si="10"/>
        <v>-809212.1</v>
      </c>
      <c r="K258" s="71" t="s">
        <v>323</v>
      </c>
      <c r="L258" s="57" t="str">
        <f t="shared" ref="L258:L321" si="12">IF(K258=A258,"y","n")</f>
        <v>y</v>
      </c>
      <c r="M258" s="76">
        <v>-809212.1</v>
      </c>
      <c r="N258" s="72">
        <f t="shared" si="11"/>
        <v>0</v>
      </c>
      <c r="O258" s="71"/>
    </row>
    <row r="259" spans="1:15" ht="12" customHeight="1" thickBot="1" x14ac:dyDescent="0.35">
      <c r="A259" s="95" t="s">
        <v>324</v>
      </c>
      <c r="B259" s="99">
        <v>24362268.929999899</v>
      </c>
      <c r="C259" s="99">
        <v>9381095.2599999998</v>
      </c>
      <c r="D259" s="99">
        <v>4224861.08</v>
      </c>
      <c r="E259" s="76">
        <v>2896142.27033999</v>
      </c>
      <c r="F259" s="76">
        <v>1328718.80965999</v>
      </c>
      <c r="G259" s="76">
        <v>27258411.200339898</v>
      </c>
      <c r="H259" s="76">
        <v>10709814.0696599</v>
      </c>
      <c r="I259" s="99">
        <f t="shared" si="10"/>
        <v>37968225.269999802</v>
      </c>
      <c r="K259" s="71" t="s">
        <v>324</v>
      </c>
      <c r="L259" s="57" t="str">
        <f t="shared" si="12"/>
        <v>y</v>
      </c>
      <c r="M259" s="76">
        <v>37968225.269999899</v>
      </c>
      <c r="N259" s="72">
        <f t="shared" si="11"/>
        <v>9.6857547760009766E-8</v>
      </c>
      <c r="O259" s="71"/>
    </row>
    <row r="260" spans="1:15" ht="15" customHeight="1" thickTop="1" x14ac:dyDescent="0.3">
      <c r="A260" s="83" t="s">
        <v>325</v>
      </c>
      <c r="B260" s="69"/>
      <c r="C260" s="69"/>
      <c r="D260" s="69"/>
      <c r="E260" s="98"/>
      <c r="F260" s="98"/>
      <c r="G260" s="98"/>
      <c r="H260" s="98"/>
      <c r="I260" s="69"/>
      <c r="K260" s="71" t="s">
        <v>325</v>
      </c>
      <c r="L260" s="57" t="str">
        <f t="shared" si="12"/>
        <v>y</v>
      </c>
      <c r="M260" s="98"/>
      <c r="N260" s="72">
        <f t="shared" si="11"/>
        <v>0</v>
      </c>
      <c r="O260" s="71"/>
    </row>
    <row r="261" spans="1:15" ht="15" customHeight="1" x14ac:dyDescent="0.3">
      <c r="A261" s="82" t="s">
        <v>326</v>
      </c>
      <c r="B261" s="69"/>
      <c r="C261" s="69"/>
      <c r="D261" s="69"/>
      <c r="E261"/>
      <c r="F261"/>
      <c r="G261"/>
      <c r="H261"/>
      <c r="I261" s="69"/>
      <c r="K261" s="67" t="s">
        <v>326</v>
      </c>
      <c r="L261" s="57" t="str">
        <f t="shared" si="12"/>
        <v>y</v>
      </c>
      <c r="M261"/>
      <c r="N261" s="72">
        <f t="shared" si="11"/>
        <v>0</v>
      </c>
      <c r="O261" s="67"/>
    </row>
    <row r="262" spans="1:15" ht="15" customHeight="1" x14ac:dyDescent="0.3">
      <c r="A262" s="84" t="s">
        <v>327</v>
      </c>
      <c r="B262" s="69">
        <v>16602112.23</v>
      </c>
      <c r="C262" s="69">
        <v>4656477.7300000004</v>
      </c>
      <c r="D262" s="69">
        <v>278136.28999999998</v>
      </c>
      <c r="E262" s="70">
        <v>190662.42679500001</v>
      </c>
      <c r="F262" s="70">
        <v>87473.863205000001</v>
      </c>
      <c r="G262" s="70">
        <v>16792774.656794999</v>
      </c>
      <c r="H262" s="70">
        <v>4743951.5932050003</v>
      </c>
      <c r="I262" s="69">
        <f t="shared" si="10"/>
        <v>21536726.25</v>
      </c>
      <c r="K262" s="71" t="s">
        <v>327</v>
      </c>
      <c r="L262" s="57" t="str">
        <f t="shared" si="12"/>
        <v>y</v>
      </c>
      <c r="M262" s="70">
        <v>21536726.25</v>
      </c>
      <c r="N262" s="72">
        <f t="shared" si="11"/>
        <v>0</v>
      </c>
      <c r="O262" s="71"/>
    </row>
    <row r="263" spans="1:15" ht="15" customHeight="1" x14ac:dyDescent="0.3">
      <c r="A263" s="83" t="s">
        <v>328</v>
      </c>
      <c r="B263" s="75">
        <v>16602112.23</v>
      </c>
      <c r="C263" s="75">
        <v>4656477.7300000004</v>
      </c>
      <c r="D263" s="75">
        <v>278136.28999999998</v>
      </c>
      <c r="E263" s="76">
        <v>190662.42679500001</v>
      </c>
      <c r="F263" s="76">
        <v>87473.863205000001</v>
      </c>
      <c r="G263" s="76">
        <v>16792774.656794999</v>
      </c>
      <c r="H263" s="76">
        <v>4743951.5932050003</v>
      </c>
      <c r="I263" s="75">
        <f t="shared" si="10"/>
        <v>21536726.25</v>
      </c>
      <c r="K263" s="71" t="s">
        <v>328</v>
      </c>
      <c r="L263" s="57" t="str">
        <f t="shared" si="12"/>
        <v>y</v>
      </c>
      <c r="M263" s="76">
        <v>21536726.25</v>
      </c>
      <c r="N263" s="72">
        <f t="shared" si="11"/>
        <v>0</v>
      </c>
      <c r="O263" s="71"/>
    </row>
    <row r="264" spans="1:15" ht="15" customHeight="1" x14ac:dyDescent="0.3">
      <c r="A264" s="82" t="s">
        <v>329</v>
      </c>
      <c r="B264" s="69"/>
      <c r="C264" s="69"/>
      <c r="D264" s="69"/>
      <c r="E264"/>
      <c r="F264"/>
      <c r="G264"/>
      <c r="H264"/>
      <c r="I264" s="69"/>
      <c r="K264" s="67" t="s">
        <v>329</v>
      </c>
      <c r="L264" s="57" t="str">
        <f t="shared" si="12"/>
        <v>y</v>
      </c>
      <c r="M264"/>
      <c r="N264" s="72">
        <f t="shared" ref="N264:N322" si="13">+M264-I264</f>
        <v>0</v>
      </c>
      <c r="O264" s="67"/>
    </row>
    <row r="265" spans="1:15" ht="15" customHeight="1" x14ac:dyDescent="0.3">
      <c r="A265" s="83" t="s">
        <v>330</v>
      </c>
      <c r="B265" s="69">
        <v>0</v>
      </c>
      <c r="C265" s="69">
        <v>0</v>
      </c>
      <c r="D265" s="69">
        <v>0</v>
      </c>
      <c r="E265" s="70">
        <v>0</v>
      </c>
      <c r="F265" s="70">
        <v>0</v>
      </c>
      <c r="G265" s="70">
        <v>0</v>
      </c>
      <c r="H265" s="70">
        <v>0</v>
      </c>
      <c r="I265" s="69">
        <f t="shared" si="10"/>
        <v>0</v>
      </c>
      <c r="K265" s="71" t="s">
        <v>330</v>
      </c>
      <c r="L265" s="57" t="str">
        <f t="shared" si="12"/>
        <v>y</v>
      </c>
      <c r="M265" s="70">
        <v>0</v>
      </c>
      <c r="N265" s="72">
        <f t="shared" si="13"/>
        <v>0</v>
      </c>
      <c r="O265" s="71"/>
    </row>
    <row r="266" spans="1:15" ht="15" customHeight="1" x14ac:dyDescent="0.3">
      <c r="A266" s="83" t="s">
        <v>331</v>
      </c>
      <c r="B266" s="69">
        <v>0</v>
      </c>
      <c r="C266" s="69">
        <v>0</v>
      </c>
      <c r="D266" s="69">
        <v>0</v>
      </c>
      <c r="E266" s="70">
        <v>0</v>
      </c>
      <c r="F266" s="70">
        <v>0</v>
      </c>
      <c r="G266" s="70">
        <v>0</v>
      </c>
      <c r="H266" s="70">
        <v>0</v>
      </c>
      <c r="I266" s="69">
        <f t="shared" si="10"/>
        <v>0</v>
      </c>
      <c r="K266" s="71" t="s">
        <v>331</v>
      </c>
      <c r="L266" s="57" t="str">
        <f t="shared" si="12"/>
        <v>y</v>
      </c>
      <c r="M266" s="70">
        <v>0</v>
      </c>
      <c r="N266" s="72">
        <f t="shared" si="13"/>
        <v>0</v>
      </c>
      <c r="O266" s="71"/>
    </row>
    <row r="267" spans="1:15" ht="15" customHeight="1" x14ac:dyDescent="0.3">
      <c r="A267" s="84" t="s">
        <v>332</v>
      </c>
      <c r="B267" s="69">
        <v>0</v>
      </c>
      <c r="C267" s="69">
        <v>0</v>
      </c>
      <c r="D267" s="69">
        <v>0</v>
      </c>
      <c r="E267" s="70">
        <v>0</v>
      </c>
      <c r="F267" s="70">
        <v>0</v>
      </c>
      <c r="G267" s="70">
        <v>0</v>
      </c>
      <c r="H267" s="70">
        <v>0</v>
      </c>
      <c r="I267" s="69">
        <f t="shared" si="10"/>
        <v>0</v>
      </c>
      <c r="K267" s="71" t="s">
        <v>332</v>
      </c>
      <c r="L267" s="57" t="str">
        <f t="shared" si="12"/>
        <v>y</v>
      </c>
      <c r="M267" s="70">
        <v>0</v>
      </c>
      <c r="N267" s="72">
        <f t="shared" si="13"/>
        <v>0</v>
      </c>
      <c r="O267" s="71"/>
    </row>
    <row r="268" spans="1:15" ht="15" customHeight="1" x14ac:dyDescent="0.3">
      <c r="A268" s="83" t="s">
        <v>333</v>
      </c>
      <c r="B268" s="75">
        <v>0</v>
      </c>
      <c r="C268" s="75">
        <v>0</v>
      </c>
      <c r="D268" s="75">
        <v>0</v>
      </c>
      <c r="E268" s="76">
        <v>0</v>
      </c>
      <c r="F268" s="76">
        <v>0</v>
      </c>
      <c r="G268" s="76">
        <v>0</v>
      </c>
      <c r="H268" s="76">
        <v>0</v>
      </c>
      <c r="I268" s="75">
        <f t="shared" si="10"/>
        <v>0</v>
      </c>
      <c r="K268" s="71" t="s">
        <v>333</v>
      </c>
      <c r="L268" s="57" t="str">
        <f t="shared" si="12"/>
        <v>y</v>
      </c>
      <c r="M268" s="76">
        <v>0</v>
      </c>
      <c r="N268" s="72">
        <f t="shared" si="13"/>
        <v>0</v>
      </c>
      <c r="O268" s="71"/>
    </row>
    <row r="269" spans="1:15" ht="15.75" customHeight="1" x14ac:dyDescent="0.3">
      <c r="A269" s="82" t="s">
        <v>334</v>
      </c>
      <c r="B269" s="69"/>
      <c r="C269" s="69"/>
      <c r="D269" s="69"/>
      <c r="E269"/>
      <c r="F269"/>
      <c r="G269"/>
      <c r="H269"/>
      <c r="I269" s="69"/>
      <c r="K269" s="67" t="s">
        <v>334</v>
      </c>
      <c r="L269" s="57" t="str">
        <f t="shared" si="12"/>
        <v>y</v>
      </c>
      <c r="M269"/>
      <c r="N269" s="72">
        <f t="shared" si="13"/>
        <v>0</v>
      </c>
      <c r="O269" s="67"/>
    </row>
    <row r="270" spans="1:15" ht="15" customHeight="1" x14ac:dyDescent="0.3">
      <c r="A270" s="83" t="s">
        <v>335</v>
      </c>
      <c r="B270" s="69">
        <v>28256238.210000001</v>
      </c>
      <c r="C270" s="69">
        <v>6953820.21</v>
      </c>
      <c r="D270" s="69">
        <v>0</v>
      </c>
      <c r="E270" s="70">
        <v>0</v>
      </c>
      <c r="F270" s="70">
        <v>0</v>
      </c>
      <c r="G270" s="70">
        <v>28256238.210000001</v>
      </c>
      <c r="H270" s="70">
        <v>6953820.21</v>
      </c>
      <c r="I270" s="69">
        <f t="shared" ref="I270:I320" si="14">+H270+G270</f>
        <v>35210058.420000002</v>
      </c>
      <c r="K270" s="71" t="s">
        <v>335</v>
      </c>
      <c r="L270" s="57" t="str">
        <f t="shared" si="12"/>
        <v>y</v>
      </c>
      <c r="M270" s="70">
        <v>35210058.420000002</v>
      </c>
      <c r="N270" s="72">
        <f t="shared" si="13"/>
        <v>0</v>
      </c>
      <c r="O270" s="71"/>
    </row>
    <row r="271" spans="1:15" ht="17.25" customHeight="1" x14ac:dyDescent="0.3">
      <c r="A271" s="83" t="s">
        <v>336</v>
      </c>
      <c r="B271" s="69">
        <v>-17573117.68</v>
      </c>
      <c r="C271" s="69">
        <v>-7609094.3600000003</v>
      </c>
      <c r="D271" s="69">
        <v>0</v>
      </c>
      <c r="E271" s="70">
        <v>0</v>
      </c>
      <c r="F271" s="70">
        <v>0</v>
      </c>
      <c r="G271" s="70">
        <v>-17573117.68</v>
      </c>
      <c r="H271" s="70">
        <v>-7609094.3600000003</v>
      </c>
      <c r="I271" s="69">
        <f t="shared" si="14"/>
        <v>-25182212.039999999</v>
      </c>
      <c r="K271" s="71" t="s">
        <v>336</v>
      </c>
      <c r="L271" s="57" t="str">
        <f t="shared" si="12"/>
        <v>y</v>
      </c>
      <c r="M271" s="70">
        <v>-25182212.039999999</v>
      </c>
      <c r="N271" s="72">
        <f t="shared" si="13"/>
        <v>0</v>
      </c>
      <c r="O271" s="71"/>
    </row>
    <row r="272" spans="1:15" ht="13.5" customHeight="1" x14ac:dyDescent="0.3">
      <c r="A272" s="84" t="s">
        <v>337</v>
      </c>
      <c r="B272" s="85">
        <v>0</v>
      </c>
      <c r="C272" s="85">
        <v>0</v>
      </c>
      <c r="D272" s="85">
        <v>0</v>
      </c>
      <c r="E272" s="70">
        <v>0</v>
      </c>
      <c r="F272" s="70">
        <v>0</v>
      </c>
      <c r="G272" s="70">
        <v>0</v>
      </c>
      <c r="H272" s="70">
        <v>0</v>
      </c>
      <c r="I272" s="85">
        <f t="shared" si="14"/>
        <v>0</v>
      </c>
      <c r="K272" s="71" t="s">
        <v>337</v>
      </c>
      <c r="L272" s="57" t="str">
        <f t="shared" si="12"/>
        <v>y</v>
      </c>
      <c r="M272" s="70">
        <v>0</v>
      </c>
      <c r="N272" s="72">
        <f t="shared" si="13"/>
        <v>0</v>
      </c>
      <c r="O272" s="71"/>
    </row>
    <row r="273" spans="1:15" ht="15" customHeight="1" x14ac:dyDescent="0.3">
      <c r="A273" s="83" t="s">
        <v>338</v>
      </c>
      <c r="B273" s="69">
        <v>10683120.529999999</v>
      </c>
      <c r="C273" s="69">
        <v>-655274.15</v>
      </c>
      <c r="D273" s="69">
        <v>0</v>
      </c>
      <c r="E273" s="76">
        <v>0</v>
      </c>
      <c r="F273" s="76">
        <v>0</v>
      </c>
      <c r="G273" s="76">
        <v>10683120.529999999</v>
      </c>
      <c r="H273" s="76">
        <v>-655274.15</v>
      </c>
      <c r="I273" s="69">
        <f t="shared" si="14"/>
        <v>10027846.379999999</v>
      </c>
      <c r="K273" s="71" t="s">
        <v>338</v>
      </c>
      <c r="L273" s="57" t="str">
        <f t="shared" si="12"/>
        <v>y</v>
      </c>
      <c r="M273" s="76">
        <v>10027846.380000001</v>
      </c>
      <c r="N273" s="72">
        <f t="shared" si="13"/>
        <v>0</v>
      </c>
      <c r="O273" s="71"/>
    </row>
    <row r="274" spans="1:15" ht="15" customHeight="1" x14ac:dyDescent="0.3">
      <c r="A274" s="84"/>
      <c r="B274" s="100"/>
      <c r="C274" s="100"/>
      <c r="D274" s="100"/>
      <c r="E274" s="87"/>
      <c r="F274" s="87"/>
      <c r="G274" s="87"/>
      <c r="H274" s="87"/>
      <c r="I274" s="100"/>
      <c r="K274"/>
      <c r="L274" s="57" t="str">
        <f t="shared" si="12"/>
        <v>y</v>
      </c>
      <c r="M274" s="87"/>
      <c r="N274" s="72">
        <f t="shared" si="13"/>
        <v>0</v>
      </c>
      <c r="O274" s="88"/>
    </row>
    <row r="275" spans="1:15" ht="15" customHeight="1" thickBot="1" x14ac:dyDescent="0.35">
      <c r="A275" s="89" t="s">
        <v>39</v>
      </c>
      <c r="B275" s="78">
        <v>29101805.399999902</v>
      </c>
      <c r="C275" s="78">
        <v>4091111.47</v>
      </c>
      <c r="D275" s="78">
        <v>-15545902.300000001</v>
      </c>
      <c r="E275" s="91">
        <v>-10309211.482907999</v>
      </c>
      <c r="F275" s="91">
        <v>-5236690.8170919996</v>
      </c>
      <c r="G275" s="91">
        <v>18792593.917091999</v>
      </c>
      <c r="H275" s="91">
        <v>-1145579.3470919901</v>
      </c>
      <c r="I275" s="78">
        <f>+G275+H275</f>
        <v>17647014.570000008</v>
      </c>
      <c r="K275" s="65" t="s">
        <v>39</v>
      </c>
      <c r="L275" s="57" t="str">
        <f t="shared" si="12"/>
        <v>y</v>
      </c>
      <c r="M275" s="91">
        <v>17647014.57</v>
      </c>
      <c r="N275" s="72">
        <f t="shared" si="13"/>
        <v>0</v>
      </c>
      <c r="O275" s="65"/>
    </row>
    <row r="276" spans="1:15" ht="15" customHeight="1" thickTop="1" x14ac:dyDescent="0.3">
      <c r="A276" s="83"/>
      <c r="B276" s="69"/>
      <c r="C276" s="69"/>
      <c r="D276" s="69"/>
      <c r="E276"/>
      <c r="F276"/>
      <c r="G276"/>
      <c r="H276"/>
      <c r="I276" s="69"/>
      <c r="K276"/>
      <c r="L276" s="57" t="str">
        <f t="shared" si="12"/>
        <v>y</v>
      </c>
      <c r="M276"/>
      <c r="N276" s="72">
        <f t="shared" si="13"/>
        <v>0</v>
      </c>
      <c r="O276" s="88"/>
    </row>
    <row r="277" spans="1:15" ht="15" customHeight="1" x14ac:dyDescent="0.3">
      <c r="A277" s="81" t="s">
        <v>44</v>
      </c>
      <c r="B277" s="69"/>
      <c r="C277" s="69"/>
      <c r="D277" s="69"/>
      <c r="E277"/>
      <c r="F277"/>
      <c r="G277"/>
      <c r="H277"/>
      <c r="I277" s="69"/>
      <c r="K277" s="65" t="s">
        <v>44</v>
      </c>
      <c r="L277" s="57" t="str">
        <f t="shared" si="12"/>
        <v>y</v>
      </c>
      <c r="M277"/>
      <c r="N277" s="72">
        <f t="shared" si="13"/>
        <v>0</v>
      </c>
      <c r="O277" s="65"/>
    </row>
    <row r="278" spans="1:15" ht="15" customHeight="1" x14ac:dyDescent="0.3">
      <c r="A278" s="82" t="s">
        <v>339</v>
      </c>
      <c r="B278" s="69"/>
      <c r="C278" s="69"/>
      <c r="D278" s="69"/>
      <c r="E278"/>
      <c r="F278"/>
      <c r="G278"/>
      <c r="H278"/>
      <c r="I278" s="69"/>
      <c r="K278" s="67" t="s">
        <v>339</v>
      </c>
      <c r="L278" s="57" t="str">
        <f t="shared" si="12"/>
        <v>y</v>
      </c>
      <c r="M278"/>
      <c r="N278" s="72">
        <f t="shared" si="13"/>
        <v>0</v>
      </c>
      <c r="O278" s="67"/>
    </row>
    <row r="279" spans="1:15" ht="15" customHeight="1" x14ac:dyDescent="0.3">
      <c r="A279" s="83" t="s">
        <v>340</v>
      </c>
      <c r="B279" s="69">
        <v>19467.95</v>
      </c>
      <c r="C279" s="69">
        <v>0</v>
      </c>
      <c r="D279" s="69">
        <v>0</v>
      </c>
      <c r="E279" s="70">
        <v>0</v>
      </c>
      <c r="F279" s="70">
        <v>0</v>
      </c>
      <c r="G279" s="70">
        <v>19467.95</v>
      </c>
      <c r="H279" s="70">
        <v>0</v>
      </c>
      <c r="I279" s="69">
        <f>+H279+G279</f>
        <v>19467.95</v>
      </c>
      <c r="K279" s="71" t="s">
        <v>340</v>
      </c>
      <c r="L279" s="57" t="str">
        <f t="shared" si="12"/>
        <v>y</v>
      </c>
      <c r="M279" s="70">
        <v>19467.95</v>
      </c>
      <c r="N279" s="72">
        <f t="shared" si="13"/>
        <v>0</v>
      </c>
      <c r="O279" s="71"/>
    </row>
    <row r="280" spans="1:15" ht="15" customHeight="1" x14ac:dyDescent="0.3">
      <c r="A280" s="83" t="s">
        <v>341</v>
      </c>
      <c r="B280" s="69">
        <v>0</v>
      </c>
      <c r="C280" s="69">
        <v>0</v>
      </c>
      <c r="D280" s="69">
        <v>0</v>
      </c>
      <c r="E280" s="70">
        <v>0</v>
      </c>
      <c r="F280" s="70">
        <v>0</v>
      </c>
      <c r="G280" s="70">
        <v>0</v>
      </c>
      <c r="H280" s="70">
        <v>0</v>
      </c>
      <c r="I280" s="69">
        <f t="shared" ref="I280:I302" si="15">+H280+G280</f>
        <v>0</v>
      </c>
      <c r="K280" s="71" t="s">
        <v>341</v>
      </c>
      <c r="L280" s="57" t="str">
        <f t="shared" si="12"/>
        <v>y</v>
      </c>
      <c r="M280" s="70">
        <v>0</v>
      </c>
      <c r="N280" s="72">
        <f>+M280-I280</f>
        <v>0</v>
      </c>
      <c r="O280" s="71"/>
    </row>
    <row r="281" spans="1:15" ht="15" customHeight="1" x14ac:dyDescent="0.3">
      <c r="A281" s="83" t="s">
        <v>342</v>
      </c>
      <c r="B281" s="69">
        <v>0</v>
      </c>
      <c r="C281" s="69">
        <v>0</v>
      </c>
      <c r="D281" s="69">
        <v>-5525466.0300000003</v>
      </c>
      <c r="E281" s="70">
        <v>-3787706.9635649999</v>
      </c>
      <c r="F281" s="70">
        <v>-1737759.0664349999</v>
      </c>
      <c r="G281" s="70">
        <v>-3787706.9635649999</v>
      </c>
      <c r="H281" s="70">
        <v>-1737759.0664349999</v>
      </c>
      <c r="I281" s="69">
        <f t="shared" si="15"/>
        <v>-5525466.0299999993</v>
      </c>
      <c r="K281" s="71" t="s">
        <v>342</v>
      </c>
      <c r="L281" s="57" t="str">
        <f t="shared" si="12"/>
        <v>y</v>
      </c>
      <c r="M281" s="70">
        <v>-5525466.0300000003</v>
      </c>
      <c r="N281" s="72">
        <f t="shared" si="13"/>
        <v>0</v>
      </c>
      <c r="O281" s="71"/>
    </row>
    <row r="282" spans="1:15" ht="15" customHeight="1" x14ac:dyDescent="0.3">
      <c r="A282" s="83" t="s">
        <v>343</v>
      </c>
      <c r="B282" s="69">
        <v>0</v>
      </c>
      <c r="C282" s="69">
        <v>0</v>
      </c>
      <c r="D282" s="69">
        <v>0</v>
      </c>
      <c r="E282" s="70">
        <v>0</v>
      </c>
      <c r="F282" s="70">
        <v>0</v>
      </c>
      <c r="G282" s="70">
        <v>0</v>
      </c>
      <c r="H282" s="70">
        <v>0</v>
      </c>
      <c r="I282" s="69">
        <f t="shared" si="15"/>
        <v>0</v>
      </c>
      <c r="K282" s="71" t="s">
        <v>343</v>
      </c>
      <c r="L282" s="57" t="str">
        <f t="shared" si="12"/>
        <v>y</v>
      </c>
      <c r="M282" s="70">
        <v>0</v>
      </c>
      <c r="N282" s="72">
        <f t="shared" si="13"/>
        <v>0</v>
      </c>
      <c r="O282" s="71"/>
    </row>
    <row r="283" spans="1:15" ht="15" customHeight="1" x14ac:dyDescent="0.3">
      <c r="A283" s="83" t="s">
        <v>344</v>
      </c>
      <c r="B283" s="69">
        <v>0</v>
      </c>
      <c r="C283" s="69">
        <v>0</v>
      </c>
      <c r="D283" s="69">
        <v>-46742.75</v>
      </c>
      <c r="E283" s="70">
        <v>-32042.155125000001</v>
      </c>
      <c r="F283" s="70">
        <v>-14700.594875000001</v>
      </c>
      <c r="G283" s="70">
        <v>-32042.155125000001</v>
      </c>
      <c r="H283" s="70">
        <v>-14700.594875000001</v>
      </c>
      <c r="I283" s="69">
        <f t="shared" si="15"/>
        <v>-46742.75</v>
      </c>
      <c r="K283" s="71" t="s">
        <v>344</v>
      </c>
      <c r="L283" s="57" t="str">
        <f t="shared" si="12"/>
        <v>y</v>
      </c>
      <c r="M283" s="70">
        <v>-46742.75</v>
      </c>
      <c r="N283" s="72">
        <f t="shared" si="13"/>
        <v>0</v>
      </c>
      <c r="O283" s="71"/>
    </row>
    <row r="284" spans="1:15" ht="11.25" customHeight="1" x14ac:dyDescent="0.3">
      <c r="A284" s="83" t="s">
        <v>345</v>
      </c>
      <c r="B284" s="69">
        <v>0</v>
      </c>
      <c r="C284" s="69">
        <v>0</v>
      </c>
      <c r="D284" s="69">
        <v>45883.32</v>
      </c>
      <c r="E284" s="70">
        <v>31453.01586</v>
      </c>
      <c r="F284" s="70">
        <v>14430.30414</v>
      </c>
      <c r="G284" s="70">
        <v>31453.01586</v>
      </c>
      <c r="H284" s="70">
        <v>14430.30414</v>
      </c>
      <c r="I284" s="69">
        <f t="shared" si="15"/>
        <v>45883.32</v>
      </c>
      <c r="K284" s="71" t="s">
        <v>345</v>
      </c>
      <c r="L284" s="57" t="str">
        <f t="shared" si="12"/>
        <v>y</v>
      </c>
      <c r="M284" s="70">
        <v>45883.32</v>
      </c>
      <c r="N284" s="72">
        <f t="shared" si="13"/>
        <v>0</v>
      </c>
      <c r="O284" s="71"/>
    </row>
    <row r="285" spans="1:15" ht="15" customHeight="1" x14ac:dyDescent="0.3">
      <c r="A285" s="83" t="s">
        <v>346</v>
      </c>
      <c r="B285" s="69">
        <v>0</v>
      </c>
      <c r="C285" s="69">
        <v>0</v>
      </c>
      <c r="D285" s="69">
        <v>-1237947.3899999999</v>
      </c>
      <c r="E285" s="70">
        <v>-848612.93584499997</v>
      </c>
      <c r="F285" s="70">
        <v>-389334.45415499998</v>
      </c>
      <c r="G285" s="70">
        <v>-848612.93584499997</v>
      </c>
      <c r="H285" s="70">
        <v>-389334.45415499998</v>
      </c>
      <c r="I285" s="69">
        <f t="shared" si="15"/>
        <v>-1237947.3899999999</v>
      </c>
      <c r="K285" s="71" t="s">
        <v>346</v>
      </c>
      <c r="L285" s="57" t="str">
        <f t="shared" si="12"/>
        <v>y</v>
      </c>
      <c r="M285" s="70">
        <v>-1237947.3899999999</v>
      </c>
      <c r="N285" s="72">
        <f t="shared" si="13"/>
        <v>0</v>
      </c>
      <c r="O285" s="71"/>
    </row>
    <row r="286" spans="1:15" ht="15" customHeight="1" x14ac:dyDescent="0.3">
      <c r="A286" s="83" t="s">
        <v>347</v>
      </c>
      <c r="B286" s="69">
        <v>0</v>
      </c>
      <c r="C286" s="69">
        <v>0</v>
      </c>
      <c r="D286" s="69">
        <v>0</v>
      </c>
      <c r="E286" s="70">
        <v>0</v>
      </c>
      <c r="F286" s="70">
        <v>0</v>
      </c>
      <c r="G286" s="70">
        <v>0</v>
      </c>
      <c r="H286" s="70">
        <v>0</v>
      </c>
      <c r="I286" s="69">
        <f t="shared" si="15"/>
        <v>0</v>
      </c>
      <c r="K286" s="71" t="s">
        <v>347</v>
      </c>
      <c r="L286" s="57" t="str">
        <f t="shared" si="12"/>
        <v>y</v>
      </c>
      <c r="M286" s="70">
        <v>0</v>
      </c>
      <c r="N286" s="72">
        <f t="shared" si="13"/>
        <v>0</v>
      </c>
      <c r="O286" s="71"/>
    </row>
    <row r="287" spans="1:15" ht="15" customHeight="1" x14ac:dyDescent="0.3">
      <c r="A287" s="83" t="s">
        <v>348</v>
      </c>
      <c r="B287" s="69">
        <v>0</v>
      </c>
      <c r="C287" s="69">
        <v>0</v>
      </c>
      <c r="D287" s="69">
        <v>1604790.16</v>
      </c>
      <c r="E287" s="70">
        <v>1100083.6546799999</v>
      </c>
      <c r="F287" s="70">
        <v>504706.50532</v>
      </c>
      <c r="G287" s="70">
        <v>1100083.6546799999</v>
      </c>
      <c r="H287" s="70">
        <v>504706.50532</v>
      </c>
      <c r="I287" s="69">
        <f t="shared" si="15"/>
        <v>1604790.16</v>
      </c>
      <c r="K287" s="71" t="s">
        <v>348</v>
      </c>
      <c r="L287" s="57" t="str">
        <f t="shared" si="12"/>
        <v>y</v>
      </c>
      <c r="M287" s="70">
        <v>1604790.16</v>
      </c>
      <c r="N287" s="72">
        <f t="shared" si="13"/>
        <v>0</v>
      </c>
      <c r="O287" s="71"/>
    </row>
    <row r="288" spans="1:15" ht="15" customHeight="1" x14ac:dyDescent="0.3">
      <c r="A288" s="83" t="s">
        <v>349</v>
      </c>
      <c r="B288" s="69">
        <v>0</v>
      </c>
      <c r="C288" s="69">
        <v>0</v>
      </c>
      <c r="D288" s="69">
        <v>0</v>
      </c>
      <c r="E288" s="70">
        <v>0</v>
      </c>
      <c r="F288" s="70">
        <v>0</v>
      </c>
      <c r="G288" s="70">
        <v>0</v>
      </c>
      <c r="H288" s="70">
        <v>0</v>
      </c>
      <c r="I288" s="69">
        <f t="shared" si="15"/>
        <v>0</v>
      </c>
      <c r="K288" s="71" t="s">
        <v>349</v>
      </c>
      <c r="L288" s="57" t="str">
        <f t="shared" si="12"/>
        <v>y</v>
      </c>
      <c r="M288" s="70">
        <v>0</v>
      </c>
      <c r="N288" s="72">
        <f t="shared" si="13"/>
        <v>0</v>
      </c>
      <c r="O288" s="71"/>
    </row>
    <row r="289" spans="1:15" ht="15" customHeight="1" x14ac:dyDescent="0.3">
      <c r="A289" s="83" t="s">
        <v>350</v>
      </c>
      <c r="B289" s="69">
        <v>0</v>
      </c>
      <c r="C289" s="69">
        <v>0</v>
      </c>
      <c r="D289" s="69">
        <v>232641</v>
      </c>
      <c r="E289" s="70">
        <v>159475.40549999999</v>
      </c>
      <c r="F289" s="70">
        <v>73165.594500000007</v>
      </c>
      <c r="G289" s="70">
        <v>159475.40549999999</v>
      </c>
      <c r="H289" s="70">
        <v>73165.594500000007</v>
      </c>
      <c r="I289" s="69">
        <f t="shared" si="15"/>
        <v>232641</v>
      </c>
      <c r="K289" s="71" t="s">
        <v>350</v>
      </c>
      <c r="L289" s="57" t="str">
        <f t="shared" si="12"/>
        <v>y</v>
      </c>
      <c r="M289" s="70">
        <v>232641</v>
      </c>
      <c r="N289" s="72">
        <f t="shared" si="13"/>
        <v>0</v>
      </c>
      <c r="O289" s="71"/>
    </row>
    <row r="290" spans="1:15" ht="15" customHeight="1" x14ac:dyDescent="0.3">
      <c r="A290" s="83" t="s">
        <v>351</v>
      </c>
      <c r="B290" s="69">
        <v>0</v>
      </c>
      <c r="C290" s="69">
        <v>0</v>
      </c>
      <c r="D290" s="69">
        <v>-629024.28</v>
      </c>
      <c r="E290" s="70">
        <v>-431196.14393999998</v>
      </c>
      <c r="F290" s="70">
        <v>-197828.13605999999</v>
      </c>
      <c r="G290" s="70">
        <v>-431196.14393999998</v>
      </c>
      <c r="H290" s="70">
        <v>-197828.13605999999</v>
      </c>
      <c r="I290" s="69">
        <f t="shared" si="15"/>
        <v>-629024.28</v>
      </c>
      <c r="K290" s="71" t="s">
        <v>351</v>
      </c>
      <c r="L290" s="57" t="str">
        <f t="shared" si="12"/>
        <v>y</v>
      </c>
      <c r="M290" s="70">
        <v>-629024.28</v>
      </c>
      <c r="N290" s="72">
        <f t="shared" si="13"/>
        <v>0</v>
      </c>
      <c r="O290" s="71"/>
    </row>
    <row r="291" spans="1:15" ht="15" customHeight="1" x14ac:dyDescent="0.3">
      <c r="A291" s="83" t="s">
        <v>352</v>
      </c>
      <c r="B291" s="69">
        <v>-506899.82</v>
      </c>
      <c r="C291" s="69">
        <v>-158809.54999999999</v>
      </c>
      <c r="D291" s="69">
        <v>-97784.84</v>
      </c>
      <c r="E291" s="70">
        <v>-67031.507819999999</v>
      </c>
      <c r="F291" s="70">
        <v>-30753.332179999899</v>
      </c>
      <c r="G291" s="70">
        <v>-573931.32782000001</v>
      </c>
      <c r="H291" s="70">
        <v>-189562.88217999999</v>
      </c>
      <c r="I291" s="69">
        <f t="shared" si="15"/>
        <v>-763494.21</v>
      </c>
      <c r="K291" s="71" t="s">
        <v>352</v>
      </c>
      <c r="L291" s="57" t="str">
        <f t="shared" si="12"/>
        <v>y</v>
      </c>
      <c r="M291" s="70">
        <v>-763494.21</v>
      </c>
      <c r="N291" s="72">
        <f t="shared" si="13"/>
        <v>0</v>
      </c>
      <c r="O291" s="71"/>
    </row>
    <row r="292" spans="1:15" ht="15" customHeight="1" x14ac:dyDescent="0.3">
      <c r="A292" s="83" t="s">
        <v>353</v>
      </c>
      <c r="B292" s="69">
        <v>4959.6000000000004</v>
      </c>
      <c r="C292" s="69">
        <v>0</v>
      </c>
      <c r="D292" s="69">
        <v>-281.82</v>
      </c>
      <c r="E292" s="70">
        <v>-193.18761000000001</v>
      </c>
      <c r="F292" s="70">
        <v>-88.632390000000001</v>
      </c>
      <c r="G292" s="70">
        <v>4766.4123900000004</v>
      </c>
      <c r="H292" s="70">
        <v>-88.632390000000001</v>
      </c>
      <c r="I292" s="69">
        <f t="shared" si="15"/>
        <v>4677.7800000000007</v>
      </c>
      <c r="K292" s="71" t="s">
        <v>353</v>
      </c>
      <c r="L292" s="57" t="str">
        <f t="shared" si="12"/>
        <v>y</v>
      </c>
      <c r="M292" s="70">
        <v>4677.78</v>
      </c>
      <c r="N292" s="72">
        <f t="shared" si="13"/>
        <v>0</v>
      </c>
      <c r="O292" s="71"/>
    </row>
    <row r="293" spans="1:15" ht="15" customHeight="1" x14ac:dyDescent="0.3">
      <c r="A293" s="83" t="s">
        <v>354</v>
      </c>
      <c r="B293" s="69">
        <v>0</v>
      </c>
      <c r="C293" s="69">
        <v>-6691.04</v>
      </c>
      <c r="D293" s="69">
        <v>0</v>
      </c>
      <c r="E293" s="70">
        <v>0</v>
      </c>
      <c r="F293" s="70">
        <v>0</v>
      </c>
      <c r="G293" s="70">
        <v>0</v>
      </c>
      <c r="H293" s="70">
        <v>-6691.04</v>
      </c>
      <c r="I293" s="69">
        <f t="shared" si="15"/>
        <v>-6691.04</v>
      </c>
      <c r="K293" s="71" t="s">
        <v>354</v>
      </c>
      <c r="L293" s="57" t="str">
        <f t="shared" si="12"/>
        <v>y</v>
      </c>
      <c r="M293" s="70">
        <v>-6691.04</v>
      </c>
      <c r="N293" s="72">
        <f t="shared" si="13"/>
        <v>0</v>
      </c>
      <c r="O293" s="71"/>
    </row>
    <row r="294" spans="1:15" ht="15" customHeight="1" x14ac:dyDescent="0.3">
      <c r="A294" s="83" t="s">
        <v>355</v>
      </c>
      <c r="B294" s="69">
        <v>0</v>
      </c>
      <c r="C294" s="69">
        <v>0</v>
      </c>
      <c r="D294" s="69">
        <v>0</v>
      </c>
      <c r="E294" s="70">
        <v>0</v>
      </c>
      <c r="F294" s="70">
        <v>0</v>
      </c>
      <c r="G294" s="70">
        <v>0</v>
      </c>
      <c r="H294" s="70">
        <v>0</v>
      </c>
      <c r="I294" s="69">
        <f t="shared" si="15"/>
        <v>0</v>
      </c>
      <c r="K294" s="71" t="s">
        <v>355</v>
      </c>
      <c r="L294" s="57" t="str">
        <f t="shared" si="12"/>
        <v>y</v>
      </c>
      <c r="M294" s="70">
        <v>0</v>
      </c>
      <c r="N294" s="72">
        <f t="shared" si="13"/>
        <v>0</v>
      </c>
      <c r="O294" s="71"/>
    </row>
    <row r="295" spans="1:15" ht="15" customHeight="1" x14ac:dyDescent="0.3">
      <c r="A295" s="83" t="s">
        <v>356</v>
      </c>
      <c r="B295" s="69">
        <v>-8616.09</v>
      </c>
      <c r="C295" s="69">
        <v>0</v>
      </c>
      <c r="D295" s="69">
        <v>0</v>
      </c>
      <c r="E295" s="70">
        <v>0</v>
      </c>
      <c r="F295" s="70">
        <v>0</v>
      </c>
      <c r="G295" s="70">
        <v>-8616.09</v>
      </c>
      <c r="H295" s="70">
        <v>0</v>
      </c>
      <c r="I295" s="69">
        <f t="shared" si="15"/>
        <v>-8616.09</v>
      </c>
      <c r="K295" s="71" t="s">
        <v>356</v>
      </c>
      <c r="L295" s="57" t="str">
        <f t="shared" si="12"/>
        <v>y</v>
      </c>
      <c r="M295" s="70">
        <v>-8616.09</v>
      </c>
      <c r="N295" s="72">
        <f t="shared" si="13"/>
        <v>0</v>
      </c>
      <c r="O295" s="71"/>
    </row>
    <row r="296" spans="1:15" ht="15" customHeight="1" x14ac:dyDescent="0.3">
      <c r="A296" s="83" t="s">
        <v>357</v>
      </c>
      <c r="B296" s="69">
        <v>0</v>
      </c>
      <c r="C296" s="69">
        <v>0</v>
      </c>
      <c r="D296" s="69">
        <v>0</v>
      </c>
      <c r="E296" s="70">
        <v>0</v>
      </c>
      <c r="F296" s="70">
        <v>0</v>
      </c>
      <c r="G296" s="70">
        <v>0</v>
      </c>
      <c r="H296" s="70">
        <v>0</v>
      </c>
      <c r="I296" s="69">
        <f t="shared" si="15"/>
        <v>0</v>
      </c>
      <c r="K296" s="71" t="s">
        <v>357</v>
      </c>
      <c r="L296" s="57" t="str">
        <f t="shared" si="12"/>
        <v>y</v>
      </c>
      <c r="M296" s="70">
        <v>0</v>
      </c>
      <c r="N296" s="72">
        <f t="shared" si="13"/>
        <v>0</v>
      </c>
      <c r="O296" s="71"/>
    </row>
    <row r="297" spans="1:15" ht="15" customHeight="1" x14ac:dyDescent="0.3">
      <c r="A297" s="83" t="s">
        <v>358</v>
      </c>
      <c r="B297" s="69">
        <v>66.260000000000005</v>
      </c>
      <c r="C297" s="69">
        <v>0</v>
      </c>
      <c r="D297" s="69">
        <v>0</v>
      </c>
      <c r="E297" s="70">
        <v>0</v>
      </c>
      <c r="F297" s="70">
        <v>0</v>
      </c>
      <c r="G297" s="70">
        <v>66.260000000000005</v>
      </c>
      <c r="H297" s="70">
        <v>0</v>
      </c>
      <c r="I297" s="69">
        <f t="shared" si="15"/>
        <v>66.260000000000005</v>
      </c>
      <c r="K297" s="71" t="s">
        <v>358</v>
      </c>
      <c r="L297" s="57" t="str">
        <f t="shared" si="12"/>
        <v>y</v>
      </c>
      <c r="M297" s="70">
        <v>66.260000000000005</v>
      </c>
      <c r="N297" s="72">
        <f t="shared" si="13"/>
        <v>0</v>
      </c>
      <c r="O297" s="71"/>
    </row>
    <row r="298" spans="1:15" ht="15" customHeight="1" x14ac:dyDescent="0.3">
      <c r="A298" s="83" t="s">
        <v>359</v>
      </c>
      <c r="B298" s="69">
        <v>0</v>
      </c>
      <c r="C298" s="69">
        <v>0</v>
      </c>
      <c r="D298" s="69">
        <v>1758.53</v>
      </c>
      <c r="E298" s="70">
        <v>1205.472315</v>
      </c>
      <c r="F298" s="70">
        <v>553.05768499999999</v>
      </c>
      <c r="G298" s="70">
        <v>1205.472315</v>
      </c>
      <c r="H298" s="70">
        <v>553.05768499999999</v>
      </c>
      <c r="I298" s="69">
        <f t="shared" si="15"/>
        <v>1758.53</v>
      </c>
      <c r="K298" s="71" t="s">
        <v>359</v>
      </c>
      <c r="L298" s="57" t="str">
        <f t="shared" si="12"/>
        <v>y</v>
      </c>
      <c r="M298" s="70">
        <v>1758.53</v>
      </c>
      <c r="N298" s="72">
        <f t="shared" si="13"/>
        <v>0</v>
      </c>
      <c r="O298" s="71"/>
    </row>
    <row r="299" spans="1:15" ht="15" customHeight="1" x14ac:dyDescent="0.3">
      <c r="A299" s="83" t="s">
        <v>360</v>
      </c>
      <c r="B299" s="69">
        <v>0</v>
      </c>
      <c r="C299" s="69">
        <v>0</v>
      </c>
      <c r="D299" s="69">
        <v>-1284236.1499999999</v>
      </c>
      <c r="E299" s="70">
        <v>-880343.88082499895</v>
      </c>
      <c r="F299" s="70">
        <v>-403892.26917499898</v>
      </c>
      <c r="G299" s="70">
        <v>-880343.88082499895</v>
      </c>
      <c r="H299" s="70">
        <v>-403892.26917499898</v>
      </c>
      <c r="I299" s="69">
        <f t="shared" si="15"/>
        <v>-1284236.149999998</v>
      </c>
      <c r="K299" s="71" t="s">
        <v>360</v>
      </c>
      <c r="L299" s="57" t="str">
        <f t="shared" si="12"/>
        <v>y</v>
      </c>
      <c r="M299" s="70">
        <v>-1284236.1499999999</v>
      </c>
      <c r="N299" s="72">
        <f t="shared" si="13"/>
        <v>-1.862645149230957E-9</v>
      </c>
      <c r="O299" s="71"/>
    </row>
    <row r="300" spans="1:15" ht="15" customHeight="1" x14ac:dyDescent="0.3">
      <c r="A300" s="83" t="s">
        <v>361</v>
      </c>
      <c r="B300" s="69">
        <v>0</v>
      </c>
      <c r="C300" s="69">
        <v>0</v>
      </c>
      <c r="D300" s="69">
        <v>0</v>
      </c>
      <c r="E300" s="70">
        <v>0</v>
      </c>
      <c r="F300" s="70">
        <v>0</v>
      </c>
      <c r="G300" s="70">
        <v>0</v>
      </c>
      <c r="H300" s="70">
        <v>0</v>
      </c>
      <c r="I300" s="69">
        <f t="shared" si="15"/>
        <v>0</v>
      </c>
      <c r="K300" s="71" t="s">
        <v>361</v>
      </c>
      <c r="L300" s="57" t="str">
        <f t="shared" si="12"/>
        <v>y</v>
      </c>
      <c r="M300" s="70">
        <v>0</v>
      </c>
      <c r="N300" s="72">
        <f t="shared" si="13"/>
        <v>0</v>
      </c>
      <c r="O300" s="71"/>
    </row>
    <row r="301" spans="1:15" ht="15" customHeight="1" x14ac:dyDescent="0.3">
      <c r="A301" s="83" t="s">
        <v>362</v>
      </c>
      <c r="B301" s="69">
        <v>0</v>
      </c>
      <c r="C301" s="69">
        <v>0</v>
      </c>
      <c r="D301" s="69">
        <v>582628.06000000006</v>
      </c>
      <c r="E301" s="70">
        <v>399391.53512999997</v>
      </c>
      <c r="F301" s="70">
        <v>183236.52486999999</v>
      </c>
      <c r="G301" s="70">
        <v>399391.53512999997</v>
      </c>
      <c r="H301" s="70">
        <v>183236.52486999999</v>
      </c>
      <c r="I301" s="69">
        <f t="shared" si="15"/>
        <v>582628.05999999994</v>
      </c>
      <c r="K301" s="71" t="s">
        <v>362</v>
      </c>
      <c r="L301" s="57" t="str">
        <f t="shared" si="12"/>
        <v>y</v>
      </c>
      <c r="M301" s="70">
        <v>582628.06000000006</v>
      </c>
      <c r="N301" s="72">
        <f t="shared" si="13"/>
        <v>0</v>
      </c>
      <c r="O301" s="71"/>
    </row>
    <row r="302" spans="1:15" ht="15" customHeight="1" x14ac:dyDescent="0.3">
      <c r="A302" s="84" t="s">
        <v>363</v>
      </c>
      <c r="B302" s="85">
        <v>0</v>
      </c>
      <c r="C302" s="85">
        <v>0</v>
      </c>
      <c r="D302" s="85">
        <v>519060.52</v>
      </c>
      <c r="E302" s="70">
        <v>355815.98645999999</v>
      </c>
      <c r="F302" s="70">
        <v>163244.53354</v>
      </c>
      <c r="G302" s="70">
        <v>355815.98645999999</v>
      </c>
      <c r="H302" s="70">
        <v>163244.53354</v>
      </c>
      <c r="I302" s="85">
        <f t="shared" si="15"/>
        <v>519060.52</v>
      </c>
      <c r="K302" s="71" t="s">
        <v>363</v>
      </c>
      <c r="L302" s="57" t="str">
        <f t="shared" si="12"/>
        <v>y</v>
      </c>
      <c r="M302" s="70">
        <v>519060.52</v>
      </c>
      <c r="N302" s="72">
        <f t="shared" si="13"/>
        <v>0</v>
      </c>
      <c r="O302" s="71"/>
    </row>
    <row r="303" spans="1:15" ht="15" customHeight="1" x14ac:dyDescent="0.3">
      <c r="A303" s="83" t="s">
        <v>364</v>
      </c>
      <c r="B303" s="69">
        <v>-491022.1</v>
      </c>
      <c r="C303" s="69">
        <v>-165500.59</v>
      </c>
      <c r="D303" s="69">
        <v>-5834721.6699999999</v>
      </c>
      <c r="E303" s="76">
        <v>-3999701.7047850001</v>
      </c>
      <c r="F303" s="76">
        <v>-1835019.9652149901</v>
      </c>
      <c r="G303" s="76">
        <v>-4490723.8047849899</v>
      </c>
      <c r="H303" s="76">
        <v>-2000520.5552149999</v>
      </c>
      <c r="I303" s="69">
        <f t="shared" si="14"/>
        <v>-6491244.3599999901</v>
      </c>
      <c r="K303" s="71" t="s">
        <v>364</v>
      </c>
      <c r="L303" s="57" t="str">
        <f t="shared" si="12"/>
        <v>y</v>
      </c>
      <c r="M303" s="76">
        <v>-6491244.3599999901</v>
      </c>
      <c r="N303" s="72">
        <f t="shared" si="13"/>
        <v>0</v>
      </c>
      <c r="O303" s="71"/>
    </row>
    <row r="304" spans="1:15" ht="15" customHeight="1" x14ac:dyDescent="0.3">
      <c r="A304" s="82" t="s">
        <v>365</v>
      </c>
      <c r="B304" s="69"/>
      <c r="C304" s="69"/>
      <c r="D304" s="69"/>
      <c r="E304"/>
      <c r="F304"/>
      <c r="G304"/>
      <c r="H304"/>
      <c r="I304" s="69"/>
      <c r="K304" s="67" t="s">
        <v>365</v>
      </c>
      <c r="L304" s="57" t="str">
        <f t="shared" si="12"/>
        <v>y</v>
      </c>
      <c r="M304"/>
      <c r="N304" s="72">
        <f t="shared" si="13"/>
        <v>0</v>
      </c>
      <c r="O304" s="67"/>
    </row>
    <row r="305" spans="1:15" ht="15" customHeight="1" x14ac:dyDescent="0.3">
      <c r="A305" s="83" t="s">
        <v>366</v>
      </c>
      <c r="B305" s="69">
        <v>0</v>
      </c>
      <c r="C305" s="69">
        <v>0</v>
      </c>
      <c r="D305" s="69">
        <v>18478827.84</v>
      </c>
      <c r="E305" s="70">
        <v>12667236.48432</v>
      </c>
      <c r="F305" s="70">
        <v>5811591.35568</v>
      </c>
      <c r="G305" s="70">
        <v>12667236.48432</v>
      </c>
      <c r="H305" s="70">
        <v>5811591.35568</v>
      </c>
      <c r="I305" s="69">
        <f t="shared" si="14"/>
        <v>18478827.84</v>
      </c>
      <c r="K305" s="71" t="s">
        <v>366</v>
      </c>
      <c r="L305" s="57" t="str">
        <f t="shared" si="12"/>
        <v>y</v>
      </c>
      <c r="M305" s="70">
        <v>18478827.84</v>
      </c>
      <c r="N305" s="72">
        <f t="shared" si="13"/>
        <v>0</v>
      </c>
      <c r="O305" s="71"/>
    </row>
    <row r="306" spans="1:15" ht="15" customHeight="1" x14ac:dyDescent="0.3">
      <c r="A306" s="83" t="s">
        <v>367</v>
      </c>
      <c r="B306" s="69">
        <v>0</v>
      </c>
      <c r="C306" s="69">
        <v>0</v>
      </c>
      <c r="D306" s="69">
        <v>0</v>
      </c>
      <c r="E306" s="70">
        <v>0</v>
      </c>
      <c r="F306" s="70">
        <v>0</v>
      </c>
      <c r="G306" s="70">
        <v>0</v>
      </c>
      <c r="H306" s="70">
        <v>0</v>
      </c>
      <c r="I306" s="69">
        <f t="shared" si="14"/>
        <v>0</v>
      </c>
      <c r="K306" s="71" t="s">
        <v>367</v>
      </c>
      <c r="L306" s="57" t="str">
        <f t="shared" si="12"/>
        <v>y</v>
      </c>
      <c r="M306" s="70">
        <v>0</v>
      </c>
      <c r="N306" s="72">
        <f t="shared" si="13"/>
        <v>0</v>
      </c>
      <c r="O306" s="71"/>
    </row>
    <row r="307" spans="1:15" ht="15" customHeight="1" x14ac:dyDescent="0.3">
      <c r="A307" s="83" t="s">
        <v>368</v>
      </c>
      <c r="B307" s="69">
        <v>0</v>
      </c>
      <c r="C307" s="69">
        <v>0</v>
      </c>
      <c r="D307" s="69">
        <v>250925.36999999901</v>
      </c>
      <c r="E307" s="70">
        <v>172009.34113499901</v>
      </c>
      <c r="F307" s="70">
        <v>78916.028864999898</v>
      </c>
      <c r="G307" s="70">
        <v>172009.34113499901</v>
      </c>
      <c r="H307" s="70">
        <v>78916.028864999898</v>
      </c>
      <c r="I307" s="69">
        <f t="shared" si="14"/>
        <v>250925.36999999889</v>
      </c>
      <c r="K307" s="71" t="s">
        <v>368</v>
      </c>
      <c r="L307" s="57" t="str">
        <f t="shared" si="12"/>
        <v>y</v>
      </c>
      <c r="M307" s="70">
        <v>250925.36999999901</v>
      </c>
      <c r="N307" s="72">
        <f t="shared" si="13"/>
        <v>0</v>
      </c>
      <c r="O307" s="71"/>
    </row>
    <row r="308" spans="1:15" ht="15" customHeight="1" x14ac:dyDescent="0.3">
      <c r="A308" s="83" t="s">
        <v>369</v>
      </c>
      <c r="B308" s="69">
        <v>774.98</v>
      </c>
      <c r="C308" s="69">
        <v>474.99</v>
      </c>
      <c r="D308" s="69">
        <v>226829.58</v>
      </c>
      <c r="E308" s="70">
        <v>155491.67709000001</v>
      </c>
      <c r="F308" s="70">
        <v>71337.902910000004</v>
      </c>
      <c r="G308" s="70">
        <v>156266.65708999999</v>
      </c>
      <c r="H308" s="70">
        <v>71812.892909999995</v>
      </c>
      <c r="I308" s="69">
        <f t="shared" si="14"/>
        <v>228079.55</v>
      </c>
      <c r="K308" s="71" t="s">
        <v>369</v>
      </c>
      <c r="L308" s="57" t="str">
        <f t="shared" si="12"/>
        <v>y</v>
      </c>
      <c r="M308" s="70">
        <v>228079.55</v>
      </c>
      <c r="N308" s="72">
        <f t="shared" si="13"/>
        <v>0</v>
      </c>
      <c r="O308" s="71"/>
    </row>
    <row r="309" spans="1:15" ht="15" customHeight="1" x14ac:dyDescent="0.3">
      <c r="A309" s="83" t="s">
        <v>370</v>
      </c>
      <c r="B309" s="69">
        <v>0</v>
      </c>
      <c r="C309" s="69">
        <v>0</v>
      </c>
      <c r="D309" s="69">
        <v>0</v>
      </c>
      <c r="E309" s="70">
        <v>0</v>
      </c>
      <c r="F309" s="70">
        <v>0</v>
      </c>
      <c r="G309" s="70">
        <v>0</v>
      </c>
      <c r="H309" s="70">
        <v>0</v>
      </c>
      <c r="I309" s="69">
        <f t="shared" si="14"/>
        <v>0</v>
      </c>
      <c r="K309" s="71" t="s">
        <v>370</v>
      </c>
      <c r="L309" s="57" t="str">
        <f t="shared" si="12"/>
        <v>y</v>
      </c>
      <c r="M309" s="70">
        <v>0</v>
      </c>
      <c r="N309" s="72">
        <f t="shared" si="13"/>
        <v>0</v>
      </c>
      <c r="O309" s="71"/>
    </row>
    <row r="310" spans="1:15" ht="11.25" customHeight="1" x14ac:dyDescent="0.3">
      <c r="A310" s="83" t="s">
        <v>371</v>
      </c>
      <c r="B310" s="69">
        <v>0</v>
      </c>
      <c r="C310" s="69">
        <v>0</v>
      </c>
      <c r="D310" s="69">
        <v>0</v>
      </c>
      <c r="E310" s="70">
        <v>0</v>
      </c>
      <c r="F310" s="70">
        <v>0</v>
      </c>
      <c r="G310" s="70">
        <v>0</v>
      </c>
      <c r="H310" s="70">
        <v>0</v>
      </c>
      <c r="I310" s="69">
        <f t="shared" si="14"/>
        <v>0</v>
      </c>
      <c r="K310" s="71" t="s">
        <v>371</v>
      </c>
      <c r="L310" s="57" t="str">
        <f t="shared" si="12"/>
        <v>y</v>
      </c>
      <c r="M310" s="70">
        <v>0</v>
      </c>
      <c r="N310" s="72">
        <f t="shared" si="13"/>
        <v>0</v>
      </c>
      <c r="O310" s="71"/>
    </row>
    <row r="311" spans="1:15" ht="11.25" customHeight="1" x14ac:dyDescent="0.3">
      <c r="A311" s="83" t="s">
        <v>372</v>
      </c>
      <c r="B311" s="69">
        <v>0</v>
      </c>
      <c r="C311" s="69">
        <v>0</v>
      </c>
      <c r="D311" s="69">
        <v>10173.69</v>
      </c>
      <c r="E311" s="70">
        <v>6974.0644949999996</v>
      </c>
      <c r="F311" s="70">
        <v>3199.625505</v>
      </c>
      <c r="G311" s="70">
        <v>6974.0644949999996</v>
      </c>
      <c r="H311" s="70">
        <v>3199.625505</v>
      </c>
      <c r="I311" s="69">
        <f t="shared" si="14"/>
        <v>10173.689999999999</v>
      </c>
      <c r="K311" s="71" t="s">
        <v>372</v>
      </c>
      <c r="L311" s="57" t="str">
        <f t="shared" si="12"/>
        <v>y</v>
      </c>
      <c r="M311" s="70">
        <v>10173.69</v>
      </c>
      <c r="N311" s="72">
        <f t="shared" si="13"/>
        <v>0</v>
      </c>
      <c r="O311" s="71"/>
    </row>
    <row r="312" spans="1:15" ht="12.75" customHeight="1" x14ac:dyDescent="0.3">
      <c r="A312" s="83" t="s">
        <v>373</v>
      </c>
      <c r="B312" s="69">
        <v>1441989.89</v>
      </c>
      <c r="C312" s="69">
        <v>65203.95</v>
      </c>
      <c r="D312" s="69">
        <v>170690.29</v>
      </c>
      <c r="E312" s="70">
        <v>117008.193795</v>
      </c>
      <c r="F312" s="70">
        <v>53682.096205000002</v>
      </c>
      <c r="G312" s="70">
        <v>1558998.0837949901</v>
      </c>
      <c r="H312" s="70">
        <v>118886.046204999</v>
      </c>
      <c r="I312" s="69">
        <f t="shared" si="14"/>
        <v>1677884.1299999892</v>
      </c>
      <c r="K312" s="71" t="s">
        <v>373</v>
      </c>
      <c r="L312" s="57" t="str">
        <f t="shared" si="12"/>
        <v>y</v>
      </c>
      <c r="M312" s="70">
        <v>1677884.13</v>
      </c>
      <c r="N312" s="72">
        <f t="shared" si="13"/>
        <v>1.0710209608078003E-8</v>
      </c>
      <c r="O312" s="71"/>
    </row>
    <row r="313" spans="1:15" ht="13.5" customHeight="1" x14ac:dyDescent="0.3">
      <c r="A313" s="84" t="s">
        <v>374</v>
      </c>
      <c r="B313" s="85">
        <v>-436697.17</v>
      </c>
      <c r="C313" s="85">
        <v>-103706.1</v>
      </c>
      <c r="D313" s="85">
        <v>-77357.42</v>
      </c>
      <c r="E313" s="70">
        <v>-53028.511409999999</v>
      </c>
      <c r="F313" s="70">
        <v>-24328.908589999999</v>
      </c>
      <c r="G313" s="70">
        <v>-489725.68140999897</v>
      </c>
      <c r="H313" s="70">
        <v>-128035.00859</v>
      </c>
      <c r="I313" s="85">
        <f t="shared" si="14"/>
        <v>-617760.68999999901</v>
      </c>
      <c r="K313" s="71" t="s">
        <v>374</v>
      </c>
      <c r="L313" s="57" t="str">
        <f t="shared" si="12"/>
        <v>y</v>
      </c>
      <c r="M313" s="70">
        <v>-617760.68999999994</v>
      </c>
      <c r="N313" s="72">
        <f t="shared" si="13"/>
        <v>-9.3132257461547852E-10</v>
      </c>
      <c r="O313" s="71"/>
    </row>
    <row r="314" spans="1:15" ht="14.25" customHeight="1" x14ac:dyDescent="0.3">
      <c r="A314" s="83" t="s">
        <v>375</v>
      </c>
      <c r="B314" s="69">
        <v>1006067.7</v>
      </c>
      <c r="C314" s="69">
        <v>-38027.160000000003</v>
      </c>
      <c r="D314" s="69">
        <v>19060089.349999901</v>
      </c>
      <c r="E314" s="76">
        <v>13065691.249425</v>
      </c>
      <c r="F314" s="76">
        <v>5994398.100575</v>
      </c>
      <c r="G314" s="76">
        <v>14071758.949425001</v>
      </c>
      <c r="H314" s="76">
        <v>5956370.9405749999</v>
      </c>
      <c r="I314" s="69">
        <f t="shared" si="14"/>
        <v>20028129.890000001</v>
      </c>
      <c r="K314" s="71" t="s">
        <v>375</v>
      </c>
      <c r="L314" s="57" t="str">
        <f t="shared" si="12"/>
        <v>y</v>
      </c>
      <c r="M314" s="76">
        <v>20028129.890000001</v>
      </c>
      <c r="N314" s="72">
        <f t="shared" si="13"/>
        <v>0</v>
      </c>
      <c r="O314" s="71"/>
    </row>
    <row r="315" spans="1:15" ht="15" customHeight="1" x14ac:dyDescent="0.3">
      <c r="A315" s="82" t="s">
        <v>376</v>
      </c>
      <c r="B315" s="69"/>
      <c r="C315" s="69"/>
      <c r="D315" s="69"/>
      <c r="E315"/>
      <c r="F315"/>
      <c r="G315"/>
      <c r="H315"/>
      <c r="I315" s="69"/>
      <c r="K315" s="67" t="s">
        <v>376</v>
      </c>
      <c r="L315" s="57" t="str">
        <f t="shared" si="12"/>
        <v>y</v>
      </c>
      <c r="M315"/>
      <c r="N315" s="72">
        <f t="shared" si="13"/>
        <v>0</v>
      </c>
      <c r="O315" s="67"/>
    </row>
    <row r="316" spans="1:15" ht="13.5" customHeight="1" x14ac:dyDescent="0.3">
      <c r="A316" s="83" t="s">
        <v>377</v>
      </c>
      <c r="B316" s="70">
        <v>0</v>
      </c>
      <c r="C316" s="70">
        <v>0</v>
      </c>
      <c r="D316" s="70">
        <v>0</v>
      </c>
      <c r="E316" s="70">
        <v>0</v>
      </c>
      <c r="F316" s="70">
        <v>0</v>
      </c>
      <c r="G316" s="70">
        <v>0</v>
      </c>
      <c r="H316" s="70">
        <v>0</v>
      </c>
      <c r="I316" s="70">
        <f t="shared" si="14"/>
        <v>0</v>
      </c>
      <c r="K316" s="71" t="s">
        <v>377</v>
      </c>
      <c r="L316" s="57" t="str">
        <f t="shared" si="12"/>
        <v>y</v>
      </c>
      <c r="M316" s="70">
        <v>0</v>
      </c>
      <c r="N316" s="72">
        <f t="shared" si="13"/>
        <v>0</v>
      </c>
      <c r="O316" s="71"/>
    </row>
    <row r="317" spans="1:15" ht="12.75" customHeight="1" x14ac:dyDescent="0.3">
      <c r="A317" s="84" t="s">
        <v>378</v>
      </c>
      <c r="B317" s="70">
        <v>0</v>
      </c>
      <c r="C317" s="70">
        <v>0</v>
      </c>
      <c r="D317" s="70">
        <v>0</v>
      </c>
      <c r="E317" s="70">
        <v>0</v>
      </c>
      <c r="F317" s="70">
        <v>0</v>
      </c>
      <c r="G317" s="70">
        <v>0</v>
      </c>
      <c r="H317" s="70">
        <v>0</v>
      </c>
      <c r="I317" s="70">
        <f t="shared" si="14"/>
        <v>0</v>
      </c>
      <c r="K317" s="71" t="s">
        <v>378</v>
      </c>
      <c r="L317" s="57" t="str">
        <f t="shared" si="12"/>
        <v>y</v>
      </c>
      <c r="M317" s="70">
        <v>0</v>
      </c>
      <c r="N317" s="72">
        <f t="shared" si="13"/>
        <v>0</v>
      </c>
      <c r="O317" s="71"/>
    </row>
    <row r="318" spans="1:15" ht="15" customHeight="1" x14ac:dyDescent="0.3">
      <c r="A318" s="83" t="s">
        <v>379</v>
      </c>
      <c r="B318" s="101">
        <v>0</v>
      </c>
      <c r="C318" s="101">
        <v>0</v>
      </c>
      <c r="D318" s="101">
        <v>0</v>
      </c>
      <c r="E318" s="76">
        <v>0</v>
      </c>
      <c r="F318" s="76">
        <v>0</v>
      </c>
      <c r="G318" s="76">
        <v>0</v>
      </c>
      <c r="H318" s="76">
        <v>0</v>
      </c>
      <c r="I318" s="101">
        <f t="shared" si="14"/>
        <v>0</v>
      </c>
      <c r="K318" s="71" t="s">
        <v>379</v>
      </c>
      <c r="L318" s="57" t="str">
        <f t="shared" si="12"/>
        <v>y</v>
      </c>
      <c r="M318" s="76">
        <v>0</v>
      </c>
      <c r="N318" s="72">
        <f t="shared" si="13"/>
        <v>0</v>
      </c>
      <c r="O318" s="71"/>
    </row>
    <row r="319" spans="1:15" ht="15" customHeight="1" x14ac:dyDescent="0.3">
      <c r="A319" s="83"/>
      <c r="B319" s="87"/>
      <c r="C319" s="87"/>
      <c r="D319" s="87"/>
      <c r="E319" s="87"/>
      <c r="F319" s="87"/>
      <c r="G319" s="87"/>
      <c r="H319" s="87"/>
      <c r="I319" s="87">
        <f t="shared" si="14"/>
        <v>0</v>
      </c>
      <c r="K319"/>
      <c r="L319" s="57" t="str">
        <f t="shared" si="12"/>
        <v>y</v>
      </c>
      <c r="M319" s="87"/>
      <c r="N319" s="72">
        <f t="shared" si="13"/>
        <v>0</v>
      </c>
      <c r="O319" s="88"/>
    </row>
    <row r="320" spans="1:15" ht="15" customHeight="1" thickBot="1" x14ac:dyDescent="0.35">
      <c r="A320" s="89" t="s">
        <v>48</v>
      </c>
      <c r="B320" s="102">
        <v>515045.59999999899</v>
      </c>
      <c r="C320" s="102">
        <v>-203527.75</v>
      </c>
      <c r="D320" s="102">
        <v>13225367.679999899</v>
      </c>
      <c r="E320" s="91">
        <v>9065989.5446399897</v>
      </c>
      <c r="F320" s="91">
        <v>4159378.1353600002</v>
      </c>
      <c r="G320" s="91">
        <v>9581035.1446400005</v>
      </c>
      <c r="H320" s="91">
        <v>3955850.3853600002</v>
      </c>
      <c r="I320" s="102">
        <f t="shared" si="14"/>
        <v>13536885.530000001</v>
      </c>
      <c r="K320" s="65" t="s">
        <v>48</v>
      </c>
      <c r="L320" s="57" t="str">
        <f t="shared" si="12"/>
        <v>y</v>
      </c>
      <c r="M320" s="91">
        <v>13536885.529999999</v>
      </c>
      <c r="N320" s="72">
        <f t="shared" si="13"/>
        <v>0</v>
      </c>
      <c r="O320" s="65"/>
    </row>
    <row r="321" spans="1:16" ht="15" customHeight="1" thickTop="1" x14ac:dyDescent="0.3">
      <c r="A321" s="83"/>
      <c r="B321" s="100"/>
      <c r="C321" s="100"/>
      <c r="D321" s="100"/>
      <c r="E321" s="87"/>
      <c r="F321" s="87"/>
      <c r="G321" s="87"/>
      <c r="H321" s="87"/>
      <c r="I321" s="100"/>
      <c r="K321"/>
      <c r="L321" s="57" t="str">
        <f t="shared" si="12"/>
        <v>y</v>
      </c>
      <c r="M321" s="87"/>
      <c r="N321" s="72"/>
      <c r="O321" s="88"/>
    </row>
    <row r="322" spans="1:16" ht="15" customHeight="1" thickBot="1" x14ac:dyDescent="0.35">
      <c r="A322" s="89" t="s">
        <v>49</v>
      </c>
      <c r="B322" s="102">
        <v>28586759.7999999</v>
      </c>
      <c r="C322" s="102">
        <v>4294639.22</v>
      </c>
      <c r="D322" s="102">
        <v>-28771269.9799999</v>
      </c>
      <c r="E322" s="91">
        <v>-19375201.027548</v>
      </c>
      <c r="F322" s="91">
        <v>-9396068.9524520002</v>
      </c>
      <c r="G322" s="91">
        <v>9211558.7724519894</v>
      </c>
      <c r="H322" s="91">
        <v>-5101429.7324519902</v>
      </c>
      <c r="I322" s="102">
        <f>+H322+G322</f>
        <v>4110129.0399999991</v>
      </c>
      <c r="K322" s="65" t="s">
        <v>49</v>
      </c>
      <c r="L322" s="57" t="str">
        <f t="shared" ref="L322" si="16">IF(K322=A322,"y","n")</f>
        <v>y</v>
      </c>
      <c r="M322" s="91">
        <v>4110129.0399999898</v>
      </c>
      <c r="N322" s="72">
        <f t="shared" si="13"/>
        <v>-9.3132257461547852E-9</v>
      </c>
      <c r="O322" s="65"/>
    </row>
    <row r="323" spans="1:16" ht="15" customHeight="1" thickTop="1" thickBot="1" x14ac:dyDescent="0.35">
      <c r="K323" s="65"/>
      <c r="M323" s="91"/>
      <c r="N323" s="72"/>
    </row>
    <row r="324" spans="1:16" ht="15" customHeight="1" thickTop="1" x14ac:dyDescent="0.2">
      <c r="A324" s="103"/>
      <c r="N324" s="72"/>
    </row>
    <row r="325" spans="1:16" ht="15" customHeight="1" x14ac:dyDescent="0.2">
      <c r="A325" s="103"/>
      <c r="N325" s="72"/>
    </row>
    <row r="326" spans="1:16" ht="15" customHeight="1" x14ac:dyDescent="0.2">
      <c r="A326" s="103"/>
      <c r="N326" s="72"/>
    </row>
    <row r="327" spans="1:16" ht="15" customHeight="1" x14ac:dyDescent="0.2">
      <c r="A327" s="103"/>
      <c r="N327" s="72"/>
    </row>
    <row r="328" spans="1:16" ht="15" customHeight="1" x14ac:dyDescent="0.2">
      <c r="A328" s="103"/>
      <c r="N328" s="72"/>
    </row>
    <row r="329" spans="1:16" ht="15" customHeight="1" x14ac:dyDescent="0.2">
      <c r="A329" s="103"/>
      <c r="N329" s="72"/>
    </row>
    <row r="330" spans="1:16" ht="15" customHeight="1" x14ac:dyDescent="0.2">
      <c r="A330" s="103"/>
      <c r="J330" s="72"/>
      <c r="K330" s="72"/>
      <c r="L330" s="72"/>
      <c r="M330" s="72"/>
      <c r="N330" s="72"/>
      <c r="O330" s="72"/>
      <c r="P330" s="72"/>
    </row>
    <row r="331" spans="1:16" ht="15" customHeight="1" x14ac:dyDescent="0.2">
      <c r="A331" s="103"/>
      <c r="J331" s="72"/>
      <c r="K331" s="72"/>
      <c r="L331" s="72"/>
      <c r="M331" s="72"/>
      <c r="N331" s="72"/>
      <c r="O331" s="72"/>
      <c r="P331" s="72"/>
    </row>
    <row r="332" spans="1:16" ht="15" customHeight="1" x14ac:dyDescent="0.2">
      <c r="A332" s="103"/>
      <c r="J332" s="72"/>
      <c r="K332" s="72"/>
      <c r="L332" s="72"/>
      <c r="M332" s="72"/>
      <c r="N332" s="72"/>
      <c r="O332" s="72"/>
      <c r="P332" s="72"/>
    </row>
    <row r="333" spans="1:16" ht="15" customHeight="1" x14ac:dyDescent="0.2">
      <c r="A333" s="103"/>
      <c r="J333" s="72"/>
      <c r="K333" s="72"/>
      <c r="L333" s="72"/>
      <c r="M333" s="72"/>
      <c r="N333" s="72"/>
      <c r="O333" s="72"/>
      <c r="P333" s="72"/>
    </row>
    <row r="334" spans="1:16" ht="15" customHeight="1" x14ac:dyDescent="0.2">
      <c r="A334" s="103"/>
      <c r="J334" s="72"/>
      <c r="K334" s="72"/>
      <c r="L334" s="72"/>
      <c r="M334" s="72"/>
      <c r="N334" s="72"/>
      <c r="O334" s="72"/>
      <c r="P334" s="72"/>
    </row>
    <row r="335" spans="1:16" ht="15" customHeight="1" x14ac:dyDescent="0.2">
      <c r="A335" s="103"/>
      <c r="J335" s="72"/>
      <c r="K335" s="72"/>
      <c r="L335" s="72"/>
      <c r="M335" s="72"/>
      <c r="N335" s="72"/>
      <c r="O335" s="72"/>
      <c r="P335" s="72"/>
    </row>
    <row r="336" spans="1:16" ht="15" customHeight="1" x14ac:dyDescent="0.2">
      <c r="A336" s="103"/>
      <c r="J336" s="72"/>
      <c r="K336" s="72"/>
      <c r="L336" s="72"/>
      <c r="M336" s="72"/>
      <c r="N336" s="72"/>
      <c r="O336" s="72"/>
      <c r="P336" s="72"/>
    </row>
    <row r="337" spans="1:16" ht="15" customHeight="1" x14ac:dyDescent="0.2">
      <c r="A337" s="103"/>
      <c r="J337" s="72"/>
      <c r="K337" s="72"/>
      <c r="L337" s="72"/>
      <c r="M337" s="72"/>
      <c r="N337" s="72"/>
      <c r="O337" s="72"/>
      <c r="P337" s="72"/>
    </row>
    <row r="338" spans="1:16" ht="15" customHeight="1" x14ac:dyDescent="0.2">
      <c r="A338" s="103"/>
      <c r="N338" s="72"/>
    </row>
    <row r="339" spans="1:16" ht="15" customHeight="1" x14ac:dyDescent="0.2">
      <c r="A339" s="103"/>
      <c r="N339" s="72"/>
    </row>
    <row r="340" spans="1:16" ht="15" customHeight="1" x14ac:dyDescent="0.2">
      <c r="A340" s="103"/>
      <c r="N340" s="72"/>
    </row>
    <row r="341" spans="1:16" ht="15" customHeight="1" x14ac:dyDescent="0.2">
      <c r="A341" s="103"/>
      <c r="N341" s="72">
        <f t="shared" ref="N341:N346" si="17">+M341-I342</f>
        <v>0</v>
      </c>
    </row>
    <row r="342" spans="1:16" ht="15" customHeight="1" x14ac:dyDescent="0.2">
      <c r="N342" s="72">
        <f t="shared" si="17"/>
        <v>0</v>
      </c>
    </row>
    <row r="343" spans="1:16" ht="15" customHeight="1" x14ac:dyDescent="0.2">
      <c r="N343" s="72">
        <f t="shared" si="17"/>
        <v>0</v>
      </c>
    </row>
    <row r="344" spans="1:16" ht="15" customHeight="1" x14ac:dyDescent="0.2">
      <c r="N344" s="72">
        <f t="shared" si="17"/>
        <v>0</v>
      </c>
    </row>
    <row r="345" spans="1:16" ht="15" customHeight="1" x14ac:dyDescent="0.2">
      <c r="N345" s="72">
        <f t="shared" si="17"/>
        <v>0</v>
      </c>
    </row>
    <row r="346" spans="1:16" ht="15" customHeight="1" x14ac:dyDescent="0.2">
      <c r="N346" s="72">
        <f t="shared" si="17"/>
        <v>0</v>
      </c>
    </row>
  </sheetData>
  <autoFilter ref="K4:L320"/>
  <conditionalFormatting sqref="L6:L329 L338:L343">
    <cfRule type="cellIs" dxfId="6" priority="5" stopIfTrue="1" operator="equal">
      <formula>$L$6</formula>
    </cfRule>
    <cfRule type="cellIs" dxfId="5" priority="7" stopIfTrue="1" operator="equal">
      <formula>n</formula>
    </cfRule>
  </conditionalFormatting>
  <conditionalFormatting sqref="L7:L329 L338:L343">
    <cfRule type="cellIs" dxfId="4" priority="6" stopIfTrue="1" operator="equal">
      <formula>n</formula>
    </cfRule>
  </conditionalFormatting>
  <conditionalFormatting sqref="L188 L114:L120">
    <cfRule type="cellIs" dxfId="3" priority="4" stopIfTrue="1" operator="equal">
      <formula>$L$188</formula>
    </cfRule>
  </conditionalFormatting>
  <conditionalFormatting sqref="L154">
    <cfRule type="cellIs" dxfId="2" priority="3" stopIfTrue="1" operator="equal">
      <formula>$L$188</formula>
    </cfRule>
  </conditionalFormatting>
  <conditionalFormatting sqref="L156">
    <cfRule type="cellIs" dxfId="1" priority="2" stopIfTrue="1" operator="equal">
      <formula>$L$188</formula>
    </cfRule>
  </conditionalFormatting>
  <conditionalFormatting sqref="L134">
    <cfRule type="cellIs" dxfId="0" priority="1" stopIfTrue="1" operator="equal">
      <formula>$L$188</formula>
    </cfRule>
  </conditionalFormatting>
  <pageMargins left="0.79" right="0.34" top="0.44" bottom="0.7" header="0.24" footer="0.22"/>
  <pageSetup scale="80" fitToHeight="9" orientation="portrait" r:id="rId1"/>
  <headerFooter alignWithMargins="0">
    <oddFooter>&amp;C&amp;8Page &amp;P of &amp;N&amp;R&amp;8Unallocated Detail</oddFooter>
  </headerFooter>
  <rowBreaks count="1" manualBreakCount="1">
    <brk id="6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0"/>
  <sheetViews>
    <sheetView tabSelected="1" workbookViewId="0">
      <selection activeCell="J9" sqref="J9"/>
    </sheetView>
  </sheetViews>
  <sheetFormatPr defaultColWidth="8.88671875" defaultRowHeight="15.9" customHeight="1" x14ac:dyDescent="0.25"/>
  <cols>
    <col min="1" max="1" width="3.33203125" style="105" customWidth="1"/>
    <col min="2" max="2" width="48.5546875" style="105" customWidth="1"/>
    <col min="3" max="3" width="15.109375" style="105" customWidth="1"/>
    <col min="4" max="4" width="13.88671875" style="105" customWidth="1"/>
    <col min="5" max="5" width="13.109375" style="105" customWidth="1"/>
    <col min="6" max="6" width="13.6640625" style="105" customWidth="1"/>
    <col min="7" max="7" width="10.5546875" style="105" customWidth="1"/>
    <col min="8" max="8" width="15.6640625" style="105" customWidth="1"/>
    <col min="9" max="16384" width="8.88671875" style="105"/>
  </cols>
  <sheetData>
    <row r="1" spans="1:8" ht="15.9" customHeight="1" x14ac:dyDescent="0.25">
      <c r="A1" s="104"/>
      <c r="B1" s="163" t="s">
        <v>0</v>
      </c>
      <c r="C1" s="163"/>
      <c r="D1" s="163"/>
      <c r="E1" s="163"/>
      <c r="F1" s="163"/>
      <c r="G1" s="163"/>
      <c r="H1" s="163"/>
    </row>
    <row r="2" spans="1:8" ht="15.9" customHeight="1" x14ac:dyDescent="0.25">
      <c r="A2" s="56"/>
      <c r="B2" s="164" t="s">
        <v>380</v>
      </c>
      <c r="C2" s="164"/>
      <c r="D2" s="164"/>
      <c r="E2" s="164"/>
      <c r="F2" s="164"/>
      <c r="G2" s="164"/>
      <c r="H2" s="164"/>
    </row>
    <row r="3" spans="1:8" ht="15.9" customHeight="1" x14ac:dyDescent="0.25">
      <c r="A3" s="164" t="str">
        <f>Allocated!A3</f>
        <v>FOR THE MONTH ENDED JUNE 30, 2015</v>
      </c>
      <c r="B3" s="164"/>
      <c r="C3" s="164"/>
      <c r="D3" s="164"/>
      <c r="E3" s="164"/>
      <c r="F3" s="164"/>
      <c r="G3" s="164"/>
      <c r="H3" s="164"/>
    </row>
    <row r="4" spans="1:8" ht="15.9" customHeight="1" x14ac:dyDescent="0.25">
      <c r="A4" s="106"/>
      <c r="B4" s="165" t="str">
        <f>Allocated!A5</f>
        <v>(Based on allocation factors developed for the 12 ME 12/31/2014)</v>
      </c>
      <c r="C4" s="165"/>
      <c r="D4" s="165"/>
      <c r="E4" s="165"/>
      <c r="F4" s="165"/>
      <c r="G4" s="165"/>
      <c r="H4" s="165"/>
    </row>
    <row r="5" spans="1:8" ht="52.8" x14ac:dyDescent="0.25">
      <c r="A5" s="107"/>
      <c r="B5" s="108" t="s">
        <v>381</v>
      </c>
      <c r="C5" s="109" t="s">
        <v>382</v>
      </c>
      <c r="D5" s="109" t="s">
        <v>383</v>
      </c>
      <c r="E5" s="110" t="s">
        <v>384</v>
      </c>
      <c r="F5" s="111" t="s">
        <v>385</v>
      </c>
      <c r="G5" s="111" t="s">
        <v>386</v>
      </c>
      <c r="H5" s="109" t="s">
        <v>41</v>
      </c>
    </row>
    <row r="6" spans="1:8" ht="15.9" customHeight="1" x14ac:dyDescent="0.25">
      <c r="A6" s="112" t="s">
        <v>26</v>
      </c>
      <c r="B6" s="113"/>
      <c r="C6" s="114"/>
      <c r="D6" s="114"/>
      <c r="E6" s="115"/>
      <c r="F6" s="116"/>
      <c r="G6" s="116"/>
      <c r="H6" s="20"/>
    </row>
    <row r="7" spans="1:8" ht="15.9" customHeight="1" x14ac:dyDescent="0.25">
      <c r="A7" s="112"/>
      <c r="B7" s="117" t="s">
        <v>387</v>
      </c>
      <c r="C7" s="118">
        <f t="shared" ref="C7:D10" si="0">$H7*F7</f>
        <v>16458.470384</v>
      </c>
      <c r="D7" s="118">
        <f t="shared" si="0"/>
        <v>11830.409616000001</v>
      </c>
      <c r="E7" s="119">
        <v>1</v>
      </c>
      <c r="F7" s="120">
        <f>VLOOKUP($E7,$B$60:$G$65,5,FALSE)</f>
        <v>0.58179999999999998</v>
      </c>
      <c r="G7" s="120">
        <f>VLOOKUP($E7,$B$60:$G$65,6,FALSE)</f>
        <v>0.41820000000000002</v>
      </c>
      <c r="H7" s="14">
        <f>'UIP Detail '!D199</f>
        <v>28288.880000000001</v>
      </c>
    </row>
    <row r="8" spans="1:8" ht="15.9" customHeight="1" x14ac:dyDescent="0.25">
      <c r="A8" s="112" t="s">
        <v>388</v>
      </c>
      <c r="B8" s="117" t="s">
        <v>389</v>
      </c>
      <c r="C8" s="121">
        <f t="shared" si="0"/>
        <v>18962.21131999994</v>
      </c>
      <c r="D8" s="121">
        <f t="shared" si="0"/>
        <v>11489.388679999964</v>
      </c>
      <c r="E8" s="119">
        <v>2</v>
      </c>
      <c r="F8" s="120">
        <f>VLOOKUP($E8,$B$60:$G$65,5,FALSE)</f>
        <v>0.62270000000000003</v>
      </c>
      <c r="G8" s="120">
        <f>VLOOKUP($E8,$B$60:$G$65,6,FALSE)</f>
        <v>0.37730000000000002</v>
      </c>
      <c r="H8" s="14">
        <f>'UIP Detail '!D200</f>
        <v>30451.5999999999</v>
      </c>
    </row>
    <row r="9" spans="1:8" ht="15.9" customHeight="1" x14ac:dyDescent="0.25">
      <c r="A9" s="112" t="s">
        <v>388</v>
      </c>
      <c r="B9" s="117" t="s">
        <v>390</v>
      </c>
      <c r="C9" s="121">
        <f t="shared" si="0"/>
        <v>1570078.8113219999</v>
      </c>
      <c r="D9" s="121">
        <f t="shared" si="0"/>
        <v>1128578.4786780002</v>
      </c>
      <c r="E9" s="119">
        <v>1</v>
      </c>
      <c r="F9" s="120">
        <f>VLOOKUP($E9,$B$60:$G$65,5,FALSE)</f>
        <v>0.58179999999999998</v>
      </c>
      <c r="G9" s="120">
        <f>VLOOKUP($E9,$B$60:$G$65,6,FALSE)</f>
        <v>0.41820000000000002</v>
      </c>
      <c r="H9" s="14">
        <f>'UIP Detail '!D201</f>
        <v>2698657.29</v>
      </c>
    </row>
    <row r="10" spans="1:8" ht="15.9" customHeight="1" x14ac:dyDescent="0.25">
      <c r="A10" s="112" t="s">
        <v>388</v>
      </c>
      <c r="B10" s="117" t="s">
        <v>391</v>
      </c>
      <c r="C10" s="122">
        <f t="shared" si="0"/>
        <v>0</v>
      </c>
      <c r="D10" s="122">
        <f t="shared" si="0"/>
        <v>0</v>
      </c>
      <c r="E10" s="123">
        <v>1</v>
      </c>
      <c r="F10" s="124">
        <f>VLOOKUP($E10,$B$60:$G$65,5,FALSE)</f>
        <v>0.58179999999999998</v>
      </c>
      <c r="G10" s="124">
        <f>VLOOKUP($E10,$B$60:$G$65,6,FALSE)</f>
        <v>0.41820000000000002</v>
      </c>
      <c r="H10" s="125">
        <f>'UIP Detail '!D203</f>
        <v>0</v>
      </c>
    </row>
    <row r="11" spans="1:8" ht="15.9" customHeight="1" x14ac:dyDescent="0.25">
      <c r="A11" s="112" t="s">
        <v>388</v>
      </c>
      <c r="B11" s="113" t="s">
        <v>392</v>
      </c>
      <c r="C11" s="118">
        <f>SUM(C7:C10)</f>
        <v>1605499.4930259997</v>
      </c>
      <c r="D11" s="118">
        <f>SUM(D7:D10)</f>
        <v>1151898.276974</v>
      </c>
      <c r="E11" s="119"/>
      <c r="F11" s="118"/>
      <c r="G11" s="126"/>
      <c r="H11" s="14">
        <f>SUM(H7:H10)</f>
        <v>2757397.77</v>
      </c>
    </row>
    <row r="12" spans="1:8" ht="15.9" customHeight="1" x14ac:dyDescent="0.25">
      <c r="A12" s="112" t="s">
        <v>27</v>
      </c>
      <c r="B12" s="113"/>
      <c r="C12" s="127"/>
      <c r="D12" s="127"/>
      <c r="E12" s="119"/>
      <c r="F12" s="126"/>
      <c r="G12" s="126"/>
      <c r="H12" s="20"/>
    </row>
    <row r="13" spans="1:8" ht="15.9" customHeight="1" x14ac:dyDescent="0.25">
      <c r="A13" s="112"/>
      <c r="B13" s="117" t="s">
        <v>393</v>
      </c>
      <c r="C13" s="118">
        <f t="shared" ref="C13:D19" si="1">$H13*F13</f>
        <v>68356.682695999421</v>
      </c>
      <c r="D13" s="118">
        <f t="shared" si="1"/>
        <v>49135.037303999583</v>
      </c>
      <c r="E13" s="119">
        <v>1</v>
      </c>
      <c r="F13" s="120">
        <f t="shared" ref="F13:F19" si="2">VLOOKUP($E13,$B$60:$G$65,5,FALSE)</f>
        <v>0.58179999999999998</v>
      </c>
      <c r="G13" s="120">
        <f t="shared" ref="G13:G19" si="3">VLOOKUP($E13,$B$60:$G$65,6,FALSE)</f>
        <v>0.41820000000000002</v>
      </c>
      <c r="H13" s="118">
        <f>'UIP Detail '!D206</f>
        <v>117491.719999999</v>
      </c>
    </row>
    <row r="14" spans="1:8" ht="15.9" customHeight="1" x14ac:dyDescent="0.25">
      <c r="A14" s="112" t="s">
        <v>388</v>
      </c>
      <c r="B14" s="117" t="s">
        <v>394</v>
      </c>
      <c r="C14" s="121">
        <f t="shared" si="1"/>
        <v>82762.71394799999</v>
      </c>
      <c r="D14" s="121">
        <f t="shared" si="1"/>
        <v>59490.146051999996</v>
      </c>
      <c r="E14" s="119">
        <v>1</v>
      </c>
      <c r="F14" s="120">
        <f t="shared" si="2"/>
        <v>0.58179999999999998</v>
      </c>
      <c r="G14" s="120">
        <f t="shared" si="3"/>
        <v>0.41820000000000002</v>
      </c>
      <c r="H14" s="118">
        <f>'UIP Detail '!D207</f>
        <v>142252.85999999999</v>
      </c>
    </row>
    <row r="15" spans="1:8" ht="15.9" customHeight="1" x14ac:dyDescent="0.25">
      <c r="A15" s="112" t="s">
        <v>388</v>
      </c>
      <c r="B15" s="117" t="s">
        <v>395</v>
      </c>
      <c r="C15" s="121">
        <f t="shared" si="1"/>
        <v>6957.0364039999422</v>
      </c>
      <c r="D15" s="121">
        <f t="shared" si="1"/>
        <v>5000.7435959999584</v>
      </c>
      <c r="E15" s="119">
        <v>1</v>
      </c>
      <c r="F15" s="120">
        <f t="shared" si="2"/>
        <v>0.58179999999999998</v>
      </c>
      <c r="G15" s="120">
        <f t="shared" si="3"/>
        <v>0.41820000000000002</v>
      </c>
      <c r="H15" s="118">
        <f>'UIP Detail '!D208</f>
        <v>11957.779999999901</v>
      </c>
    </row>
    <row r="16" spans="1:8" ht="15.9" customHeight="1" x14ac:dyDescent="0.25">
      <c r="A16" s="112"/>
      <c r="B16" s="117" t="s">
        <v>396</v>
      </c>
      <c r="C16" s="127">
        <f t="shared" si="1"/>
        <v>0</v>
      </c>
      <c r="D16" s="127">
        <f t="shared" si="1"/>
        <v>0</v>
      </c>
      <c r="E16" s="119">
        <v>1</v>
      </c>
      <c r="F16" s="120">
        <f t="shared" si="2"/>
        <v>0.58179999999999998</v>
      </c>
      <c r="G16" s="120">
        <f t="shared" si="3"/>
        <v>0.41820000000000002</v>
      </c>
      <c r="H16" s="118">
        <f>'UIP Detail '!D209</f>
        <v>0</v>
      </c>
    </row>
    <row r="17" spans="1:8" ht="15.9" customHeight="1" x14ac:dyDescent="0.25">
      <c r="A17" s="112" t="s">
        <v>388</v>
      </c>
      <c r="B17" s="117" t="s">
        <v>397</v>
      </c>
      <c r="C17" s="127">
        <f t="shared" si="1"/>
        <v>0</v>
      </c>
      <c r="D17" s="127">
        <f t="shared" si="1"/>
        <v>0</v>
      </c>
      <c r="E17" s="119">
        <v>1</v>
      </c>
      <c r="F17" s="120">
        <f t="shared" si="2"/>
        <v>0.58179999999999998</v>
      </c>
      <c r="G17" s="120">
        <f t="shared" si="3"/>
        <v>0.41820000000000002</v>
      </c>
      <c r="H17" s="118">
        <f>'UIP Detail '!D210</f>
        <v>0</v>
      </c>
    </row>
    <row r="18" spans="1:8" ht="15.9" customHeight="1" x14ac:dyDescent="0.25">
      <c r="A18" s="112"/>
      <c r="B18" s="117" t="s">
        <v>398</v>
      </c>
      <c r="C18" s="127">
        <f t="shared" si="1"/>
        <v>0</v>
      </c>
      <c r="D18" s="127">
        <f t="shared" si="1"/>
        <v>0</v>
      </c>
      <c r="E18" s="119">
        <v>1</v>
      </c>
      <c r="F18" s="120">
        <f t="shared" si="2"/>
        <v>0.58179999999999998</v>
      </c>
      <c r="G18" s="120">
        <f t="shared" si="3"/>
        <v>0.41820000000000002</v>
      </c>
      <c r="H18" s="118">
        <f>'UIP Detail '!D211</f>
        <v>0</v>
      </c>
    </row>
    <row r="19" spans="1:8" ht="15.9" customHeight="1" x14ac:dyDescent="0.25">
      <c r="A19" s="112"/>
      <c r="B19" s="117" t="s">
        <v>399</v>
      </c>
      <c r="C19" s="128">
        <f t="shared" si="1"/>
        <v>0</v>
      </c>
      <c r="D19" s="128">
        <f t="shared" si="1"/>
        <v>0</v>
      </c>
      <c r="E19" s="123">
        <v>1</v>
      </c>
      <c r="F19" s="124">
        <f t="shared" si="2"/>
        <v>0.58179999999999998</v>
      </c>
      <c r="G19" s="124">
        <f t="shared" si="3"/>
        <v>0.41820000000000002</v>
      </c>
      <c r="H19" s="125">
        <f>'UIP Detail '!D212</f>
        <v>0</v>
      </c>
    </row>
    <row r="20" spans="1:8" ht="15.9" customHeight="1" x14ac:dyDescent="0.25">
      <c r="A20" s="112" t="s">
        <v>388</v>
      </c>
      <c r="B20" s="113" t="s">
        <v>392</v>
      </c>
      <c r="C20" s="118">
        <f>SUM(C13:C18)</f>
        <v>158076.43304799937</v>
      </c>
      <c r="D20" s="118">
        <f>SUM(D13:D18)</f>
        <v>113625.92695199954</v>
      </c>
      <c r="E20" s="119"/>
      <c r="F20" s="118"/>
      <c r="G20" s="126"/>
      <c r="H20" s="14">
        <f>SUM(H13:H18)</f>
        <v>271702.35999999888</v>
      </c>
    </row>
    <row r="21" spans="1:8" ht="15.9" customHeight="1" x14ac:dyDescent="0.25">
      <c r="A21" s="112" t="s">
        <v>29</v>
      </c>
      <c r="B21" s="113"/>
      <c r="C21" s="127"/>
      <c r="D21" s="127"/>
      <c r="E21" s="119"/>
      <c r="F21" s="126"/>
      <c r="G21" s="126"/>
      <c r="H21" s="20"/>
    </row>
    <row r="22" spans="1:8" ht="15.9" customHeight="1" x14ac:dyDescent="0.25">
      <c r="A22" s="112"/>
      <c r="B22" s="117" t="s">
        <v>400</v>
      </c>
      <c r="C22" s="118">
        <f t="shared" ref="C22:D33" si="4">$H22*F22</f>
        <v>2446826.366595</v>
      </c>
      <c r="D22" s="118">
        <f t="shared" si="4"/>
        <v>1122577.5234050001</v>
      </c>
      <c r="E22" s="119">
        <v>4</v>
      </c>
      <c r="F22" s="120">
        <f t="shared" ref="F22:F34" si="5">VLOOKUP($E22,$B$60:$G$65,5,FALSE)</f>
        <v>0.6855</v>
      </c>
      <c r="G22" s="120">
        <f t="shared" ref="G22:G34" si="6">VLOOKUP($E22,$B$60:$G$65,6,FALSE)</f>
        <v>0.3145</v>
      </c>
      <c r="H22" s="118">
        <f>'UIP Detail '!D218</f>
        <v>3569403.89</v>
      </c>
    </row>
    <row r="23" spans="1:8" ht="15.9" customHeight="1" x14ac:dyDescent="0.25">
      <c r="A23" s="112"/>
      <c r="B23" s="117" t="s">
        <v>401</v>
      </c>
      <c r="C23" s="121">
        <f t="shared" si="4"/>
        <v>95776.305120000005</v>
      </c>
      <c r="D23" s="121">
        <f t="shared" si="4"/>
        <v>43941.134879999998</v>
      </c>
      <c r="E23" s="119">
        <v>4</v>
      </c>
      <c r="F23" s="120">
        <f t="shared" si="5"/>
        <v>0.6855</v>
      </c>
      <c r="G23" s="120">
        <f t="shared" si="6"/>
        <v>0.3145</v>
      </c>
      <c r="H23" s="118">
        <f>'UIP Detail '!D219</f>
        <v>139717.44</v>
      </c>
    </row>
    <row r="24" spans="1:8" ht="15.9" customHeight="1" x14ac:dyDescent="0.25">
      <c r="A24" s="112" t="s">
        <v>388</v>
      </c>
      <c r="B24" s="117" t="s">
        <v>402</v>
      </c>
      <c r="C24" s="121">
        <f t="shared" si="4"/>
        <v>-14333.078369999999</v>
      </c>
      <c r="D24" s="121">
        <f t="shared" si="4"/>
        <v>-6575.8616299999994</v>
      </c>
      <c r="E24" s="119">
        <v>4</v>
      </c>
      <c r="F24" s="120">
        <f t="shared" si="5"/>
        <v>0.6855</v>
      </c>
      <c r="G24" s="120">
        <f t="shared" si="6"/>
        <v>0.3145</v>
      </c>
      <c r="H24" s="118">
        <f>'UIP Detail '!D220</f>
        <v>-20908.939999999999</v>
      </c>
    </row>
    <row r="25" spans="1:8" ht="15.9" customHeight="1" x14ac:dyDescent="0.25">
      <c r="A25" s="112" t="s">
        <v>388</v>
      </c>
      <c r="B25" s="117" t="s">
        <v>403</v>
      </c>
      <c r="C25" s="121">
        <f t="shared" si="4"/>
        <v>357082.331175</v>
      </c>
      <c r="D25" s="121">
        <f t="shared" si="4"/>
        <v>163825.51882500001</v>
      </c>
      <c r="E25" s="119">
        <v>4</v>
      </c>
      <c r="F25" s="120">
        <f t="shared" si="5"/>
        <v>0.6855</v>
      </c>
      <c r="G25" s="120">
        <f t="shared" si="6"/>
        <v>0.3145</v>
      </c>
      <c r="H25" s="118">
        <f>'UIP Detail '!D221</f>
        <v>520907.85</v>
      </c>
    </row>
    <row r="26" spans="1:8" ht="15.9" customHeight="1" x14ac:dyDescent="0.25">
      <c r="A26" s="112" t="s">
        <v>388</v>
      </c>
      <c r="B26" s="117" t="s">
        <v>404</v>
      </c>
      <c r="C26" s="121">
        <f t="shared" si="4"/>
        <v>14055.218687999999</v>
      </c>
      <c r="D26" s="121">
        <f t="shared" si="4"/>
        <v>8989.901312</v>
      </c>
      <c r="E26" s="119">
        <v>3</v>
      </c>
      <c r="F26" s="120">
        <f t="shared" si="5"/>
        <v>0.6099</v>
      </c>
      <c r="G26" s="120">
        <f t="shared" si="6"/>
        <v>0.3901</v>
      </c>
      <c r="H26" s="118">
        <f>'UIP Detail '!D222</f>
        <v>23045.119999999999</v>
      </c>
    </row>
    <row r="27" spans="1:8" ht="15.9" customHeight="1" x14ac:dyDescent="0.25">
      <c r="A27" s="112" t="s">
        <v>388</v>
      </c>
      <c r="B27" s="117" t="s">
        <v>405</v>
      </c>
      <c r="C27" s="121">
        <f t="shared" si="4"/>
        <v>238736.74869799998</v>
      </c>
      <c r="D27" s="121">
        <f t="shared" si="4"/>
        <v>171604.861302</v>
      </c>
      <c r="E27" s="119">
        <v>1</v>
      </c>
      <c r="F27" s="120">
        <f t="shared" si="5"/>
        <v>0.58179999999999998</v>
      </c>
      <c r="G27" s="120">
        <f t="shared" si="6"/>
        <v>0.41820000000000002</v>
      </c>
      <c r="H27" s="118">
        <f>'UIP Detail '!D223</f>
        <v>410341.61</v>
      </c>
    </row>
    <row r="28" spans="1:8" ht="15.9" customHeight="1" x14ac:dyDescent="0.25">
      <c r="A28" s="112" t="s">
        <v>388</v>
      </c>
      <c r="B28" s="117" t="s">
        <v>406</v>
      </c>
      <c r="C28" s="121">
        <f t="shared" si="4"/>
        <v>646538.29593799927</v>
      </c>
      <c r="D28" s="121">
        <f t="shared" si="4"/>
        <v>282529.52406199969</v>
      </c>
      <c r="E28" s="119">
        <v>5</v>
      </c>
      <c r="F28" s="120">
        <f t="shared" si="5"/>
        <v>0.69589999999999996</v>
      </c>
      <c r="G28" s="120">
        <f t="shared" si="6"/>
        <v>0.30409999999999998</v>
      </c>
      <c r="H28" s="118">
        <f>'UIP Detail '!D224</f>
        <v>929067.81999999902</v>
      </c>
    </row>
    <row r="29" spans="1:8" ht="15.9" customHeight="1" x14ac:dyDescent="0.25">
      <c r="A29" s="112"/>
      <c r="B29" s="117" t="s">
        <v>407</v>
      </c>
      <c r="C29" s="127">
        <f t="shared" si="4"/>
        <v>9579.2455499999996</v>
      </c>
      <c r="D29" s="127">
        <f t="shared" si="4"/>
        <v>4394.8544499999998</v>
      </c>
      <c r="E29" s="119">
        <v>4</v>
      </c>
      <c r="F29" s="120">
        <f t="shared" si="5"/>
        <v>0.6855</v>
      </c>
      <c r="G29" s="120">
        <f t="shared" si="6"/>
        <v>0.3145</v>
      </c>
      <c r="H29" s="118">
        <f>'UIP Detail '!D225</f>
        <v>13974.1</v>
      </c>
    </row>
    <row r="30" spans="1:8" ht="15.9" customHeight="1" x14ac:dyDescent="0.25">
      <c r="A30" s="112" t="s">
        <v>388</v>
      </c>
      <c r="B30" s="117" t="s">
        <v>408</v>
      </c>
      <c r="C30" s="121">
        <f t="shared" si="4"/>
        <v>826.28113499999995</v>
      </c>
      <c r="D30" s="121">
        <f t="shared" si="4"/>
        <v>379.08886499999994</v>
      </c>
      <c r="E30" s="119">
        <v>4</v>
      </c>
      <c r="F30" s="120">
        <f t="shared" si="5"/>
        <v>0.6855</v>
      </c>
      <c r="G30" s="120">
        <f t="shared" si="6"/>
        <v>0.3145</v>
      </c>
      <c r="H30" s="118">
        <f>'UIP Detail '!D226</f>
        <v>1205.3699999999999</v>
      </c>
    </row>
    <row r="31" spans="1:8" ht="15.9" customHeight="1" x14ac:dyDescent="0.25">
      <c r="A31" s="112" t="s">
        <v>388</v>
      </c>
      <c r="B31" s="117" t="s">
        <v>409</v>
      </c>
      <c r="C31" s="121">
        <f t="shared" si="4"/>
        <v>191642.09540999931</v>
      </c>
      <c r="D31" s="121">
        <f t="shared" si="4"/>
        <v>87923.324589999684</v>
      </c>
      <c r="E31" s="119">
        <v>4</v>
      </c>
      <c r="F31" s="120">
        <f t="shared" si="5"/>
        <v>0.6855</v>
      </c>
      <c r="G31" s="120">
        <f t="shared" si="6"/>
        <v>0.3145</v>
      </c>
      <c r="H31" s="118">
        <f>'UIP Detail '!D227</f>
        <v>279565.41999999899</v>
      </c>
    </row>
    <row r="32" spans="1:8" ht="15.9" customHeight="1" x14ac:dyDescent="0.25">
      <c r="A32" s="112" t="s">
        <v>388</v>
      </c>
      <c r="B32" s="117" t="s">
        <v>410</v>
      </c>
      <c r="C32" s="121">
        <f t="shared" si="4"/>
        <v>622547.89582500001</v>
      </c>
      <c r="D32" s="121">
        <f t="shared" si="4"/>
        <v>285618.25417500001</v>
      </c>
      <c r="E32" s="119">
        <v>4</v>
      </c>
      <c r="F32" s="120">
        <f t="shared" si="5"/>
        <v>0.6855</v>
      </c>
      <c r="G32" s="120">
        <f t="shared" si="6"/>
        <v>0.3145</v>
      </c>
      <c r="H32" s="118">
        <f>'UIP Detail '!D228</f>
        <v>908166.15</v>
      </c>
    </row>
    <row r="33" spans="1:8" ht="15.9" customHeight="1" x14ac:dyDescent="0.25">
      <c r="A33" s="112"/>
      <c r="B33" s="117" t="s">
        <v>411</v>
      </c>
      <c r="C33" s="127">
        <f t="shared" si="4"/>
        <v>0</v>
      </c>
      <c r="D33" s="127">
        <f t="shared" si="4"/>
        <v>0</v>
      </c>
      <c r="E33" s="119">
        <v>4</v>
      </c>
      <c r="F33" s="120">
        <f t="shared" si="5"/>
        <v>0.6855</v>
      </c>
      <c r="G33" s="120">
        <f t="shared" si="6"/>
        <v>0.3145</v>
      </c>
      <c r="H33" s="118">
        <f>'UIP Detail '!D229</f>
        <v>0</v>
      </c>
    </row>
    <row r="34" spans="1:8" ht="15.9" customHeight="1" x14ac:dyDescent="0.25">
      <c r="A34" s="112"/>
      <c r="B34" s="117" t="s">
        <v>412</v>
      </c>
      <c r="C34" s="122">
        <f>$H34*F34</f>
        <v>849553.15393499308</v>
      </c>
      <c r="D34" s="122">
        <f>$H34*G34</f>
        <v>389765.81606499682</v>
      </c>
      <c r="E34" s="123">
        <v>4</v>
      </c>
      <c r="F34" s="124">
        <f t="shared" si="5"/>
        <v>0.6855</v>
      </c>
      <c r="G34" s="124">
        <f t="shared" si="6"/>
        <v>0.3145</v>
      </c>
      <c r="H34" s="125">
        <f>'UIP Detail '!D230</f>
        <v>1239318.96999999</v>
      </c>
    </row>
    <row r="35" spans="1:8" ht="15.9" customHeight="1" x14ac:dyDescent="0.25">
      <c r="A35" s="112" t="s">
        <v>388</v>
      </c>
      <c r="B35" s="113" t="s">
        <v>392</v>
      </c>
      <c r="C35" s="118">
        <f>SUM(C22:C34)</f>
        <v>5458830.8596989913</v>
      </c>
      <c r="D35" s="118">
        <f>SUM(D22:D34)</f>
        <v>2554973.9403009959</v>
      </c>
      <c r="E35" s="119"/>
      <c r="F35" s="118"/>
      <c r="G35" s="126"/>
      <c r="H35" s="14">
        <f>SUM(H22:H34)</f>
        <v>8013804.7999999896</v>
      </c>
    </row>
    <row r="36" spans="1:8" ht="15.9" customHeight="1" x14ac:dyDescent="0.25">
      <c r="A36" s="112" t="s">
        <v>413</v>
      </c>
      <c r="B36" s="113"/>
      <c r="C36" s="127"/>
      <c r="D36" s="127"/>
      <c r="E36" s="119"/>
      <c r="F36" s="126"/>
      <c r="G36" s="126"/>
      <c r="H36" s="20"/>
    </row>
    <row r="37" spans="1:8" ht="15.9" customHeight="1" x14ac:dyDescent="0.25">
      <c r="A37" s="112"/>
      <c r="B37" s="117" t="s">
        <v>414</v>
      </c>
      <c r="C37" s="127">
        <f>$H37*F37</f>
        <v>1172620.75575</v>
      </c>
      <c r="D37" s="127">
        <f>$H37*G37</f>
        <v>537985.74424999999</v>
      </c>
      <c r="E37" s="119">
        <v>4</v>
      </c>
      <c r="F37" s="120">
        <f>VLOOKUP($E37,$B$60:$G$65,5,FALSE)</f>
        <v>0.6855</v>
      </c>
      <c r="G37" s="120">
        <f>VLOOKUP($E37,$B$60:$G$65,6,FALSE)</f>
        <v>0.3145</v>
      </c>
      <c r="H37" s="14">
        <f>'UIP Detail '!D236</f>
        <v>1710606.5</v>
      </c>
    </row>
    <row r="38" spans="1:8" ht="15.9" customHeight="1" x14ac:dyDescent="0.25">
      <c r="A38" s="112"/>
      <c r="B38" s="129" t="s">
        <v>415</v>
      </c>
      <c r="C38" s="128">
        <f>$H38*F38</f>
        <v>10145.783879999999</v>
      </c>
      <c r="D38" s="128">
        <f>$H38*G38</f>
        <v>4654.7761199999995</v>
      </c>
      <c r="E38" s="123">
        <v>4</v>
      </c>
      <c r="F38" s="124">
        <f>VLOOKUP($E38,$B$60:$G$65,5,FALSE)</f>
        <v>0.6855</v>
      </c>
      <c r="G38" s="124">
        <f>VLOOKUP($E38,$B$60:$G$65,6,FALSE)</f>
        <v>0.3145</v>
      </c>
      <c r="H38" s="14">
        <f>'UIP Detail '!D237</f>
        <v>14800.56</v>
      </c>
    </row>
    <row r="39" spans="1:8" ht="15.9" customHeight="1" x14ac:dyDescent="0.25">
      <c r="A39" s="112"/>
      <c r="B39" s="113" t="s">
        <v>392</v>
      </c>
      <c r="C39" s="118">
        <f>SUM(C37:C38)</f>
        <v>1182766.53963</v>
      </c>
      <c r="D39" s="118">
        <f>SUM(D37:D38)</f>
        <v>542640.52037000004</v>
      </c>
      <c r="E39" s="119"/>
      <c r="F39" s="126"/>
      <c r="G39" s="126"/>
      <c r="H39" s="130">
        <f>SUM(H37:H38)</f>
        <v>1725407.06</v>
      </c>
    </row>
    <row r="40" spans="1:8" ht="15.9" customHeight="1" x14ac:dyDescent="0.25">
      <c r="A40" s="112" t="s">
        <v>31</v>
      </c>
      <c r="B40" s="117"/>
      <c r="C40" s="118"/>
      <c r="D40" s="118"/>
      <c r="E40" s="119"/>
      <c r="F40" s="126"/>
      <c r="G40" s="126"/>
      <c r="H40" s="14"/>
    </row>
    <row r="41" spans="1:8" ht="15.9" customHeight="1" x14ac:dyDescent="0.25">
      <c r="A41" s="112"/>
      <c r="B41" s="117" t="s">
        <v>416</v>
      </c>
      <c r="C41" s="127">
        <f t="shared" ref="C41:D43" si="7">$H41*F41</f>
        <v>1712661.8098799931</v>
      </c>
      <c r="D41" s="127">
        <f t="shared" si="7"/>
        <v>785750.75011999684</v>
      </c>
      <c r="E41" s="119">
        <v>4</v>
      </c>
      <c r="F41" s="120">
        <f>VLOOKUP($E41,$B$60:$G$65,5,FALSE)</f>
        <v>0.6855</v>
      </c>
      <c r="G41" s="120">
        <f>VLOOKUP($E41,$B$60:$G$65,6,FALSE)</f>
        <v>0.3145</v>
      </c>
      <c r="H41" s="14">
        <f>'UIP Detail '!D240</f>
        <v>2498412.5599999898</v>
      </c>
    </row>
    <row r="42" spans="1:8" ht="15.9" customHeight="1" x14ac:dyDescent="0.25">
      <c r="A42" s="112"/>
      <c r="B42" s="117" t="s">
        <v>417</v>
      </c>
      <c r="C42" s="127">
        <f t="shared" si="7"/>
        <v>0</v>
      </c>
      <c r="D42" s="127">
        <f t="shared" si="7"/>
        <v>0</v>
      </c>
      <c r="E42" s="119">
        <v>4</v>
      </c>
      <c r="F42" s="120">
        <f>VLOOKUP($E42,$B$60:$G$65,5,FALSE)</f>
        <v>0.6855</v>
      </c>
      <c r="G42" s="120">
        <f>VLOOKUP($E42,$B$60:$G$65,6,FALSE)</f>
        <v>0.3145</v>
      </c>
      <c r="H42" s="14">
        <f>'UIP Detail '!D241</f>
        <v>0</v>
      </c>
    </row>
    <row r="43" spans="1:8" ht="15.9" customHeight="1" x14ac:dyDescent="0.25">
      <c r="A43" s="112"/>
      <c r="B43" s="129" t="s">
        <v>418</v>
      </c>
      <c r="C43" s="128">
        <f t="shared" si="7"/>
        <v>713.92083000000002</v>
      </c>
      <c r="D43" s="128">
        <f t="shared" si="7"/>
        <v>327.53917000000001</v>
      </c>
      <c r="E43" s="123">
        <v>4</v>
      </c>
      <c r="F43" s="124">
        <f>VLOOKUP($E43,$B$60:$G$65,5,FALSE)</f>
        <v>0.6855</v>
      </c>
      <c r="G43" s="124">
        <f>VLOOKUP($E43,$B$60:$G$65,6,FALSE)</f>
        <v>0.3145</v>
      </c>
      <c r="H43" s="14">
        <f>'UIP Detail '!D242</f>
        <v>1041.46</v>
      </c>
    </row>
    <row r="44" spans="1:8" ht="15.9" customHeight="1" x14ac:dyDescent="0.25">
      <c r="A44" s="112" t="s">
        <v>388</v>
      </c>
      <c r="B44" s="113" t="s">
        <v>392</v>
      </c>
      <c r="C44" s="118">
        <f>SUM(C41:C43)</f>
        <v>1713375.730709993</v>
      </c>
      <c r="D44" s="118">
        <f>SUM(D41:D43)</f>
        <v>786078.28928999684</v>
      </c>
      <c r="E44" s="119"/>
      <c r="F44" s="126"/>
      <c r="G44" s="126"/>
      <c r="H44" s="130">
        <f>SUM(H41:H43)</f>
        <v>2499454.0199999898</v>
      </c>
    </row>
    <row r="45" spans="1:8" ht="15.9" customHeight="1" x14ac:dyDescent="0.25">
      <c r="A45" s="112" t="s">
        <v>419</v>
      </c>
      <c r="B45" s="113"/>
      <c r="C45" s="127"/>
      <c r="D45" s="127"/>
      <c r="E45" s="119"/>
      <c r="F45" s="126"/>
      <c r="G45" s="126"/>
      <c r="H45" s="20"/>
    </row>
    <row r="46" spans="1:8" ht="15.9" customHeight="1" x14ac:dyDescent="0.25">
      <c r="A46" s="112"/>
      <c r="B46" s="129" t="s">
        <v>420</v>
      </c>
      <c r="C46" s="125">
        <f>$H46*F46</f>
        <v>190662.42679499998</v>
      </c>
      <c r="D46" s="125">
        <f>$H46*G46</f>
        <v>87473.863204999987</v>
      </c>
      <c r="E46" s="123">
        <v>4</v>
      </c>
      <c r="F46" s="124">
        <f>VLOOKUP($E46,$B$60:$G$65,5,FALSE)</f>
        <v>0.6855</v>
      </c>
      <c r="G46" s="124">
        <f>VLOOKUP($E46,$B$60:$G$65,6,FALSE)</f>
        <v>0.3145</v>
      </c>
      <c r="H46" s="131">
        <f>'UIP Detail '!D262</f>
        <v>278136.28999999998</v>
      </c>
    </row>
    <row r="47" spans="1:8" ht="15.9" customHeight="1" x14ac:dyDescent="0.25">
      <c r="A47" s="112" t="s">
        <v>388</v>
      </c>
      <c r="B47" s="113" t="s">
        <v>392</v>
      </c>
      <c r="C47" s="118">
        <f>C46</f>
        <v>190662.42679499998</v>
      </c>
      <c r="D47" s="118">
        <f>D46</f>
        <v>87473.863204999987</v>
      </c>
      <c r="E47" s="119"/>
      <c r="F47" s="126"/>
      <c r="G47" s="126"/>
      <c r="H47" s="14">
        <f>H46</f>
        <v>278136.28999999998</v>
      </c>
    </row>
    <row r="48" spans="1:8" ht="15.9" customHeight="1" x14ac:dyDescent="0.25">
      <c r="A48" s="112"/>
      <c r="B48" s="113"/>
      <c r="C48" s="118"/>
      <c r="D48" s="118"/>
      <c r="E48" s="119"/>
      <c r="F48" s="126"/>
      <c r="G48" s="126"/>
      <c r="H48" s="14"/>
    </row>
    <row r="49" spans="1:8" ht="15.9" customHeight="1" x14ac:dyDescent="0.25">
      <c r="A49" s="132" t="s">
        <v>421</v>
      </c>
      <c r="B49" s="106"/>
      <c r="C49" s="133"/>
      <c r="D49" s="133"/>
      <c r="E49" s="133"/>
      <c r="F49" s="133"/>
      <c r="G49" s="133"/>
      <c r="H49" s="113"/>
    </row>
    <row r="50" spans="1:8" ht="15.9" customHeight="1" x14ac:dyDescent="0.25">
      <c r="A50" s="132"/>
      <c r="B50" s="129" t="s">
        <v>422</v>
      </c>
      <c r="C50" s="125">
        <v>0</v>
      </c>
      <c r="D50" s="125">
        <v>0</v>
      </c>
      <c r="E50" s="123">
        <v>4</v>
      </c>
      <c r="F50" s="124">
        <f>VLOOKUP($E50,$B$60:$G$65,5,FALSE)</f>
        <v>0.6855</v>
      </c>
      <c r="G50" s="124">
        <f>VLOOKUP($E50,$B$60:$G$65,6,FALSE)</f>
        <v>0.3145</v>
      </c>
      <c r="H50" s="131">
        <v>0</v>
      </c>
    </row>
    <row r="51" spans="1:8" ht="15.9" customHeight="1" x14ac:dyDescent="0.25">
      <c r="A51" s="132"/>
      <c r="B51" s="113" t="s">
        <v>392</v>
      </c>
      <c r="C51" s="118">
        <f>SUM(C50)</f>
        <v>0</v>
      </c>
      <c r="D51" s="118">
        <f>SUM(D50)</f>
        <v>0</v>
      </c>
      <c r="E51" s="119"/>
      <c r="F51" s="134"/>
      <c r="G51" s="134"/>
      <c r="H51" s="14">
        <f>SUM(H50)</f>
        <v>0</v>
      </c>
    </row>
    <row r="52" spans="1:8" ht="15.9" customHeight="1" x14ac:dyDescent="0.25">
      <c r="A52" s="132"/>
      <c r="B52" s="106"/>
      <c r="C52" s="118"/>
      <c r="D52" s="118"/>
      <c r="E52" s="119"/>
      <c r="F52" s="126"/>
      <c r="G52" s="126"/>
      <c r="H52" s="135"/>
    </row>
    <row r="53" spans="1:8" ht="15.9" customHeight="1" x14ac:dyDescent="0.25">
      <c r="A53" s="112" t="s">
        <v>423</v>
      </c>
      <c r="B53" s="113"/>
      <c r="C53" s="127"/>
      <c r="D53" s="127"/>
      <c r="E53" s="119"/>
      <c r="F53" s="126"/>
      <c r="G53" s="126"/>
      <c r="H53" s="20"/>
    </row>
    <row r="54" spans="1:8" ht="15.9" customHeight="1" x14ac:dyDescent="0.25">
      <c r="A54" s="112"/>
      <c r="B54" s="129" t="s">
        <v>424</v>
      </c>
      <c r="C54" s="118">
        <f>$H54*F54</f>
        <v>0</v>
      </c>
      <c r="D54" s="118">
        <f>$H54*G54</f>
        <v>0</v>
      </c>
      <c r="E54" s="119">
        <v>4</v>
      </c>
      <c r="F54" s="120">
        <f>VLOOKUP($E54,$B$60:$G$65,5,FALSE)</f>
        <v>0.6855</v>
      </c>
      <c r="G54" s="120">
        <f>VLOOKUP($E54,$B$60:$G$65,6,FALSE)</f>
        <v>0.3145</v>
      </c>
      <c r="H54" s="14">
        <f>'UIP Detail '!D270</f>
        <v>0</v>
      </c>
    </row>
    <row r="55" spans="1:8" ht="15.9" customHeight="1" x14ac:dyDescent="0.25">
      <c r="A55" s="112"/>
      <c r="B55" s="129" t="s">
        <v>425</v>
      </c>
      <c r="C55" s="128">
        <f>$H55*F55</f>
        <v>0</v>
      </c>
      <c r="D55" s="128">
        <f>$H55*G55</f>
        <v>0</v>
      </c>
      <c r="E55" s="136">
        <v>4</v>
      </c>
      <c r="F55" s="124">
        <f>VLOOKUP($E55,$B$60:$G$65,5,FALSE)</f>
        <v>0.6855</v>
      </c>
      <c r="G55" s="124">
        <f>VLOOKUP($E55,$B$60:$G$65,6,FALSE)</f>
        <v>0.3145</v>
      </c>
      <c r="H55" s="125">
        <f>'UIP Detail '!D272</f>
        <v>0</v>
      </c>
    </row>
    <row r="56" spans="1:8" ht="15.9" customHeight="1" x14ac:dyDescent="0.25">
      <c r="A56" s="137" t="s">
        <v>388</v>
      </c>
      <c r="B56" s="138" t="s">
        <v>392</v>
      </c>
      <c r="C56" s="125">
        <f>SUM(C54:C55)</f>
        <v>0</v>
      </c>
      <c r="D56" s="125">
        <f>SUM(D54:D55)</f>
        <v>0</v>
      </c>
      <c r="E56" s="123"/>
      <c r="F56" s="139"/>
      <c r="G56" s="139"/>
      <c r="H56" s="131">
        <f>SUM(H54:H55)</f>
        <v>0</v>
      </c>
    </row>
    <row r="57" spans="1:8" ht="15.9" customHeight="1" x14ac:dyDescent="0.25">
      <c r="A57" s="112"/>
      <c r="B57" s="113"/>
      <c r="C57" s="127"/>
      <c r="D57" s="127"/>
      <c r="E57" s="127"/>
      <c r="F57" s="126"/>
      <c r="G57" s="126"/>
      <c r="H57" s="20"/>
    </row>
    <row r="58" spans="1:8" ht="15.9" customHeight="1" x14ac:dyDescent="0.55000000000000004">
      <c r="A58" s="137" t="s">
        <v>426</v>
      </c>
      <c r="B58" s="138"/>
      <c r="C58" s="140">
        <f>C56+C51+C47+C44+C39+C35+C20+C11</f>
        <v>10309211.482907983</v>
      </c>
      <c r="D58" s="140">
        <f>D11+D20+D35+D39+D44+D47+D51+D56</f>
        <v>5236690.8170919921</v>
      </c>
      <c r="E58" s="140"/>
      <c r="F58" s="140"/>
      <c r="G58" s="141"/>
      <c r="H58" s="142">
        <f>H11+H20+H35+H39+H44+H47+H51+H56</f>
        <v>15545902.299999978</v>
      </c>
    </row>
    <row r="59" spans="1:8" ht="15.9" customHeight="1" x14ac:dyDescent="0.25">
      <c r="C59" s="143"/>
      <c r="D59" s="143"/>
      <c r="E59" s="143"/>
      <c r="F59" s="143"/>
      <c r="G59" s="143"/>
      <c r="H59" s="143"/>
    </row>
    <row r="60" spans="1:8" ht="15.9" customHeight="1" x14ac:dyDescent="0.25">
      <c r="A60" s="144"/>
      <c r="B60" s="145" t="s">
        <v>427</v>
      </c>
      <c r="C60" s="146"/>
      <c r="D60" s="146"/>
      <c r="E60" s="146"/>
      <c r="F60" s="147" t="s">
        <v>4</v>
      </c>
      <c r="G60" s="147" t="s">
        <v>5</v>
      </c>
      <c r="H60" s="148"/>
    </row>
    <row r="61" spans="1:8" ht="15.9" customHeight="1" x14ac:dyDescent="0.25">
      <c r="A61" s="112"/>
      <c r="B61" s="149">
        <v>1</v>
      </c>
      <c r="C61" s="150" t="s">
        <v>428</v>
      </c>
      <c r="D61" s="45"/>
      <c r="E61" s="45"/>
      <c r="F61" s="151">
        <v>0.58179999999999998</v>
      </c>
      <c r="G61" s="152">
        <v>0.41820000000000002</v>
      </c>
      <c r="H61" s="153">
        <f>SUM(F61:G61)</f>
        <v>1</v>
      </c>
    </row>
    <row r="62" spans="1:8" ht="15.9" customHeight="1" x14ac:dyDescent="0.25">
      <c r="A62" s="112"/>
      <c r="B62" s="149">
        <v>2</v>
      </c>
      <c r="C62" s="150" t="s">
        <v>429</v>
      </c>
      <c r="D62" s="45"/>
      <c r="E62" s="45"/>
      <c r="F62" s="154">
        <v>0.62270000000000003</v>
      </c>
      <c r="G62" s="153">
        <v>0.37730000000000002</v>
      </c>
      <c r="H62" s="153">
        <f>SUM(F62:G62)</f>
        <v>1</v>
      </c>
    </row>
    <row r="63" spans="1:8" ht="15.9" customHeight="1" x14ac:dyDescent="0.25">
      <c r="A63" s="112"/>
      <c r="B63" s="149">
        <v>3</v>
      </c>
      <c r="C63" s="45" t="s">
        <v>430</v>
      </c>
      <c r="D63" s="45"/>
      <c r="E63" s="45"/>
      <c r="F63" s="154">
        <v>0.6099</v>
      </c>
      <c r="G63" s="153">
        <v>0.3901</v>
      </c>
      <c r="H63" s="153">
        <f>SUM(F63:G63)</f>
        <v>1</v>
      </c>
    </row>
    <row r="64" spans="1:8" ht="15.9" customHeight="1" x14ac:dyDescent="0.25">
      <c r="A64" s="112"/>
      <c r="B64" s="149">
        <v>4</v>
      </c>
      <c r="C64" s="150" t="s">
        <v>431</v>
      </c>
      <c r="D64" s="45"/>
      <c r="E64" s="45"/>
      <c r="F64" s="154">
        <v>0.6855</v>
      </c>
      <c r="G64" s="153">
        <v>0.3145</v>
      </c>
      <c r="H64" s="153">
        <f>SUM(F64:G64)</f>
        <v>1</v>
      </c>
    </row>
    <row r="65" spans="1:8" ht="15.9" customHeight="1" x14ac:dyDescent="0.25">
      <c r="A65" s="137"/>
      <c r="B65" s="155">
        <v>5</v>
      </c>
      <c r="C65" s="156" t="s">
        <v>432</v>
      </c>
      <c r="D65" s="17"/>
      <c r="E65" s="17"/>
      <c r="F65" s="157">
        <v>0.69589999999999996</v>
      </c>
      <c r="G65" s="158">
        <v>0.30409999999999998</v>
      </c>
      <c r="H65" s="158">
        <f>SUM(F65:G65)</f>
        <v>1</v>
      </c>
    </row>
    <row r="69" spans="1:8" ht="15.9" customHeight="1" x14ac:dyDescent="0.25">
      <c r="A69" s="159"/>
      <c r="C69" s="160"/>
      <c r="D69" s="160"/>
      <c r="E69" s="160"/>
      <c r="F69" s="160"/>
      <c r="G69" s="160"/>
      <c r="H69" s="160"/>
    </row>
    <row r="70" spans="1:8" ht="15.9" customHeight="1" x14ac:dyDescent="0.25">
      <c r="C70" s="160"/>
      <c r="D70" s="160"/>
      <c r="E70" s="160"/>
      <c r="F70" s="160"/>
      <c r="G70" s="160"/>
      <c r="H70" s="160"/>
    </row>
  </sheetData>
  <mergeCells count="4">
    <mergeCell ref="B1:H1"/>
    <mergeCell ref="B2:H2"/>
    <mergeCell ref="A3:H3"/>
    <mergeCell ref="B4:H4"/>
  </mergeCells>
  <pageMargins left="0.61" right="0.37" top="0.43" bottom="0.56999999999999995" header="0.27" footer="0.38"/>
  <pageSetup scale="69" orientation="portrait" r:id="rId1"/>
  <headerFooter alignWithMargins="0">
    <oddFooter>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A9FBE6641567F4D8D3D62C18793099D" ma:contentTypeVersion="119" ma:contentTypeDescription="" ma:contentTypeScope="" ma:versionID="45d379256787aece981da64260750d7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2015-08-13T07:00:00+00:00</OpenedDate>
    <Date1 xmlns="dc463f71-b30c-4ab2-9473-d307f9d35888">2015-08-13T07:00:00+00:00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151700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A3D3EC8A-5443-4533-87A8-1568A9D0F240}"/>
</file>

<file path=customXml/itemProps2.xml><?xml version="1.0" encoding="utf-8"?>
<ds:datastoreItem xmlns:ds="http://schemas.openxmlformats.org/officeDocument/2006/customXml" ds:itemID="{24519EB3-1240-48F4-8A56-2D21C16566FA}"/>
</file>

<file path=customXml/itemProps3.xml><?xml version="1.0" encoding="utf-8"?>
<ds:datastoreItem xmlns:ds="http://schemas.openxmlformats.org/officeDocument/2006/customXml" ds:itemID="{21925C34-5FC6-42A4-A33B-E3D8FF7A3782}"/>
</file>

<file path=customXml/itemProps4.xml><?xml version="1.0" encoding="utf-8"?>
<ds:datastoreItem xmlns:ds="http://schemas.openxmlformats.org/officeDocument/2006/customXml" ds:itemID="{3B2F75C8-2498-482B-B9B1-1FFE42053F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Allocated</vt:lpstr>
      <vt:lpstr>Unallocated Summary</vt:lpstr>
      <vt:lpstr>UIP Detail </vt:lpstr>
      <vt:lpstr>Common by Account</vt:lpstr>
      <vt:lpstr>'Common by Account'!Print_Area</vt:lpstr>
      <vt:lpstr>'UIP Detail '!Print_Titles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Popich</dc:creator>
  <cp:lastModifiedBy>Denise Crawford</cp:lastModifiedBy>
  <dcterms:created xsi:type="dcterms:W3CDTF">2015-08-13T20:18:21Z</dcterms:created>
  <dcterms:modified xsi:type="dcterms:W3CDTF">2015-08-14T22:10:06Z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0x0101006E56B4D1795A2E4DB2F0B01679ED314A003A9FBE6641567F4D8D3D62C18793099D</vt:lpwstr>
  </property>
  <property fmtid="{D5CDD505-2E9C-101B-9397-08002B2CF9AE}" pid="3" name="_docset_NoMedatataSyncRequired">
    <vt:lpwstr>False</vt:lpwstr>
  </property>
</Properties>
</file>