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activeTab="2"/>
  </bookViews>
  <sheets>
    <sheet name="Check Sheet" sheetId="1" r:id="rId1"/>
    <sheet name="Item 100, page 1" sheetId="2" r:id="rId2"/>
    <sheet name="Item 100, page 3" sheetId="3" r:id="rId3"/>
    <sheet name="Item 105, page 1" sheetId="4" state="hidden" r:id="rId4"/>
    <sheet name="Item 106, page 1 " sheetId="5" state="hidden" r:id="rId5"/>
    <sheet name="Item 107" sheetId="6" state="hidden" r:id="rId6"/>
    <sheet name="Item 110" sheetId="7" state="hidden" r:id="rId7"/>
  </sheets>
  <definedNames/>
  <calcPr fullCalcOnLoad="1"/>
</workbook>
</file>

<file path=xl/sharedStrings.xml><?xml version="1.0" encoding="utf-8"?>
<sst xmlns="http://schemas.openxmlformats.org/spreadsheetml/2006/main" count="459" uniqueCount="206">
  <si>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</si>
  <si>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</si>
  <si>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</si>
  <si>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</si>
  <si>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</si>
  <si>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</si>
  <si>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</si>
  <si>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</si>
  <si>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</si>
  <si>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</si>
  <si>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</si>
  <si>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</si>
  <si>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</si>
  <si>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</si>
  <si>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</si>
  <si>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</si>
  <si>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</si>
  <si>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</si>
  <si>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</si>
  <si>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</si>
  <si>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</si>
  <si>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</si>
  <si>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</si>
  <si>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</si>
  <si>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</si>
  <si>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</si>
  <si>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</si>
  <si>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</si>
  <si>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</si>
  <si>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</si>
  <si>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</si>
  <si>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</si>
  <si>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</si>
  <si>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</si>
  <si>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</si>
  <si>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</si>
  <si>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</si>
  <si>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</si>
  <si>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</si>
  <si>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</si>
  <si>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</si>
  <si>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</si>
  <si>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</si>
  <si>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</si>
  <si>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</si>
  <si>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</si>
  <si>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</si>
  <si>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</si>
  <si>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</si>
  <si>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</si>
  <si>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</si>
  <si>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</si>
  <si>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</si>
  <si>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</si>
  <si>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</si>
  <si>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</si>
  <si>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</si>
  <si>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</si>
  <si>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</si>
  <si>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</si>
  <si>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</si>
  <si>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</si>
  <si>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</si>
  <si>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</si>
  <si>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</si>
  <si>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</si>
  <si>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</si>
  <si>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</si>
  <si>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</si>
  <si>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</si>
  <si>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</si>
  <si>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</si>
  <si>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</si>
  <si>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</si>
  <si>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</si>
  <si>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</si>
  <si>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</si>
  <si>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</si>
  <si>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</si>
  <si>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</si>
  <si>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</si>
  <si>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</si>
  <si>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</si>
  <si>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</si>
  <si>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</si>
  <si>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</si>
  <si>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</si>
  <si>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</si>
  <si>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</si>
  <si>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</si>
  <si>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</si>
  <si>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</si>
  <si>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</si>
  <si>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</si>
  <si>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</si>
  <si>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</si>
  <si>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</si>
  <si>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</si>
  <si>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</si>
  <si>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</si>
  <si>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</si>
  <si>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</si>
  <si>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</si>
  <si>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</si>
  <si>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</si>
  <si>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</si>
  <si>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</si>
  <si>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</si>
  <si>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</si>
  <si>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</si>
  <si>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</si>
  <si>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</si>
  <si>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</si>
  <si>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</si>
  <si>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</si>
  <si>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</si>
  <si>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</si>
  <si>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</si>
  <si>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</si>
  <si>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</si>
  <si>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</si>
  <si>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</si>
  <si>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</si>
  <si>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</si>
  <si>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</si>
  <si>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</si>
  <si>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</si>
  <si>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</si>
  <si>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</si>
  <si>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</si>
  <si>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</si>
  <si>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</si>
  <si>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</si>
  <si>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</si>
  <si>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</si>
  <si>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</si>
  <si>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</si>
  <si>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</si>
  <si>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</si>
  <si>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</si>
  <si>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</si>
  <si>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</si>
  <si>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</si>
  <si>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</si>
  <si>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</si>
  <si>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</si>
  <si>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</si>
  <si>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</si>
  <si>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</si>
  <si>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</si>
  <si>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The charge included in this rate for recycling is $ 2.38 per yard. Description/rules related to recycling</t>
  </si>
  <si>
    <t>Rates contained in this item include $ 8.32 per yard for recycling services.</t>
  </si>
  <si>
    <t>16th</t>
  </si>
  <si>
    <t>Connor Vander Zalm, Senior Market Analyst</t>
  </si>
  <si>
    <t>16th Revised Page No. 30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</si>
  <si>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</si>
  <si>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</si>
  <si>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</si>
  <si>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 xml:space="preserve"> 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</si>
  <si>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</si>
  <si>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</si>
  <si>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</si>
  <si>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</si>
  <si>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</si>
  <si>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</si>
  <si>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to the disposal site.  Excess miles will be charged for at $1.65 per mile or fraction of a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</si>
  <si>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</si>
  <si>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</si>
  <si>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</si>
  <si>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</si>
  <si>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</si>
  <si>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</si>
  <si>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</si>
  <si>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</si>
  <si>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</si>
  <si>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</si>
  <si>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</si>
  <si>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</si>
  <si>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</si>
  <si>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</si>
  <si>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Eastside Disposal, Container Hauling, Rabanco Companies, Rabanco Connections, Issaquah Division</t>
  </si>
  <si>
    <t>Rabanco LTD &amp; Rabanco Recycling, Inc.   G-12</t>
  </si>
  <si>
    <t>Lock rental  $10.00/mo./locking device</t>
  </si>
  <si>
    <t>Rates contained in this item include $5.75  per yard for recycling services.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</si>
  <si>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</si>
  <si>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</si>
  <si>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</si>
  <si>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</si>
  <si>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</si>
  <si>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</si>
  <si>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</si>
  <si>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14th Revised Page No. 31</t>
  </si>
  <si>
    <t>14th Revised Page No. 32</t>
  </si>
  <si>
    <t>to the disposal site.  Excess miles will be charged for at $1.70 per mile or fraction of a</t>
  </si>
  <si>
    <t>Rates contained in this item include $2.38 per yard for recycling services.</t>
  </si>
  <si>
    <t>Recycling (credit)/debit (if applicable) is: ($0.48) (A) per yard.</t>
  </si>
  <si>
    <t>Recycling debit/&lt;credit&gt; (if applicable) is: ($1.68) (A) per yard.</t>
  </si>
  <si>
    <t>Recycling (credit)/debit (if applicable) is: ($1.68) (A) per yard.</t>
  </si>
  <si>
    <t>18th</t>
  </si>
  <si>
    <t>23nd</t>
  </si>
  <si>
    <t>19th</t>
  </si>
  <si>
    <t>Note 3:  In addition to the recycling rates shown above, a recycling debit/(credit) of ($0.62) applies.</t>
  </si>
  <si>
    <t>$8.00 (A)</t>
  </si>
  <si>
    <t>$9.00 (A)</t>
  </si>
  <si>
    <t>$11.05 (A)</t>
  </si>
  <si>
    <t>$12.05 (A)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</si>
</sst>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8" fontId="0" fillId="0" borderId="13" xfId="44" applyNumberFormat="1" applyFont="1" applyFill="1" applyBorder="1" applyAlignment="1">
      <alignment/>
    </xf>
    <xf numFmtId="8" fontId="0" fillId="0" borderId="12" xfId="46" applyNumberFormat="1" applyFont="1" applyFill="1" applyBorder="1" applyAlignment="1">
      <alignment/>
    </xf>
    <xf numFmtId="44" fontId="0" fillId="0" borderId="12" xfId="47" applyFont="1" applyFill="1" applyBorder="1" applyAlignment="1">
      <alignment/>
    </xf>
    <xf numFmtId="44" fontId="0" fillId="0" borderId="12" xfId="46" applyFont="1" applyFill="1" applyBorder="1" applyAlignment="1">
      <alignment horizontal="right"/>
    </xf>
    <xf numFmtId="44" fontId="0" fillId="0" borderId="0" xfId="46" applyFill="1" applyBorder="1" applyAlignment="1">
      <alignment horizontal="right"/>
    </xf>
    <xf numFmtId="44" fontId="0" fillId="0" borderId="20" xfId="46" applyFill="1" applyBorder="1" applyAlignment="1">
      <alignment horizontal="right"/>
    </xf>
    <xf numFmtId="44" fontId="0" fillId="0" borderId="12" xfId="46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169" fontId="0" fillId="0" borderId="22" xfId="0" applyNumberForma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PageLayoutView="0" workbookViewId="0" topLeftCell="A1">
      <selection activeCell="A55" sqref="A55:J55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199</v>
      </c>
      <c r="H2" s="95" t="s">
        <v>93</v>
      </c>
      <c r="I2" s="95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95" t="s">
        <v>3</v>
      </c>
      <c r="D7" s="95"/>
      <c r="E7" s="95"/>
      <c r="F7" s="95"/>
      <c r="G7" s="95"/>
      <c r="H7" s="95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23</v>
      </c>
      <c r="D16" s="1"/>
      <c r="E16" s="4">
        <v>27</v>
      </c>
      <c r="F16" s="4">
        <v>16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16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14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14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18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19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99" t="s">
        <v>13</v>
      </c>
      <c r="E43" s="99"/>
      <c r="F43" s="99"/>
      <c r="G43" s="99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86" t="s">
        <v>153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100">
        <v>41530</v>
      </c>
      <c r="C54" s="100"/>
      <c r="D54" s="27"/>
      <c r="E54" s="27"/>
      <c r="F54" s="27"/>
      <c r="G54" s="27"/>
      <c r="H54" s="72" t="s">
        <v>145</v>
      </c>
      <c r="I54" s="101">
        <v>41579</v>
      </c>
      <c r="J54" s="102"/>
    </row>
    <row r="55" spans="1:10" ht="12.75">
      <c r="A55" s="96" t="s">
        <v>17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0">
      <selection activeCell="E33" sqref="E33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198</v>
      </c>
      <c r="I1" s="103" t="s">
        <v>93</v>
      </c>
      <c r="J1" s="103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84">
        <v>7.25</v>
      </c>
      <c r="D21" s="84">
        <v>8.39</v>
      </c>
      <c r="E21" s="84" t="s">
        <v>202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84">
        <v>11.61</v>
      </c>
      <c r="D22" s="84">
        <v>8.39</v>
      </c>
      <c r="E22" s="84" t="str">
        <f>+E21:E21</f>
        <v>$8.00 (A)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84">
        <v>19.87</v>
      </c>
      <c r="D23" s="84">
        <v>8.39</v>
      </c>
      <c r="E23" s="84" t="str">
        <f aca="true" t="shared" si="0" ref="E23:E30">+E22:E22</f>
        <v>$8.00 (A)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84">
        <v>29.03</v>
      </c>
      <c r="D24" s="84">
        <v>8.39</v>
      </c>
      <c r="E24" s="84" t="str">
        <f t="shared" si="0"/>
        <v>$8.00 (A)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84">
        <v>39.1</v>
      </c>
      <c r="D25" s="84">
        <v>8.39</v>
      </c>
      <c r="E25" s="84" t="str">
        <f t="shared" si="0"/>
        <v>$8.00 (A)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84">
        <v>49.45</v>
      </c>
      <c r="D26" s="84">
        <v>8.39</v>
      </c>
      <c r="E26" s="84" t="str">
        <f t="shared" si="0"/>
        <v>$8.00 (A)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84">
        <v>11.61</v>
      </c>
      <c r="D27" s="84">
        <v>8.39</v>
      </c>
      <c r="E27" s="84" t="str">
        <f t="shared" si="0"/>
        <v>$8.00 (A)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84">
        <v>19.87</v>
      </c>
      <c r="D28" s="84">
        <v>8.39</v>
      </c>
      <c r="E28" s="84" t="str">
        <f t="shared" si="0"/>
        <v>$8.00 (A)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84">
        <v>29.03</v>
      </c>
      <c r="D29" s="84">
        <v>8.39</v>
      </c>
      <c r="E29" s="84" t="str">
        <f t="shared" si="0"/>
        <v>$8.00 (A)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84">
        <v>4.26</v>
      </c>
      <c r="D30" s="84">
        <v>8.39</v>
      </c>
      <c r="E30" s="84" t="str">
        <f t="shared" si="0"/>
        <v>$8.00 (A)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84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84" t="s">
        <v>203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146</v>
      </c>
      <c r="I47" s="110">
        <v>41486</v>
      </c>
      <c r="J47" s="110" t="s">
        <v>147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f>'Check Sheet'!B54:C54</f>
        <v>41530</v>
      </c>
      <c r="C53" s="100"/>
      <c r="D53" s="27"/>
      <c r="E53" s="27"/>
      <c r="F53" s="27"/>
      <c r="G53" s="27"/>
      <c r="H53" s="72" t="s">
        <v>145</v>
      </c>
      <c r="I53" s="101">
        <f>'Check Sheet'!I54:J54</f>
        <v>41579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tabSelected="1" zoomScalePageLayoutView="0" workbookViewId="0" topLeftCell="A10">
      <selection activeCell="E33" sqref="E33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200</v>
      </c>
      <c r="I1" s="103" t="s">
        <v>93</v>
      </c>
      <c r="J1" s="103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148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149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84">
        <v>7.25</v>
      </c>
      <c r="D21" s="84">
        <v>10.45</v>
      </c>
      <c r="E21" s="84" t="s">
        <v>204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84">
        <v>11.61</v>
      </c>
      <c r="D22" s="84">
        <v>10.45</v>
      </c>
      <c r="E22" s="84" t="str">
        <f>+E21</f>
        <v>$11.05 (A)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84">
        <v>19.87</v>
      </c>
      <c r="D23" s="84">
        <v>10.45</v>
      </c>
      <c r="E23" s="84" t="str">
        <f aca="true" t="shared" si="0" ref="E23:E30">+E22</f>
        <v>$11.05 (A)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84">
        <v>29.03</v>
      </c>
      <c r="D24" s="84">
        <v>10.45</v>
      </c>
      <c r="E24" s="84" t="str">
        <f t="shared" si="0"/>
        <v>$11.05 (A)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84">
        <v>39.1</v>
      </c>
      <c r="D25" s="84">
        <v>10.45</v>
      </c>
      <c r="E25" s="84" t="str">
        <f t="shared" si="0"/>
        <v>$11.05 (A)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84">
        <v>49.45</v>
      </c>
      <c r="D26" s="84">
        <v>10.45</v>
      </c>
      <c r="E26" s="84" t="str">
        <f t="shared" si="0"/>
        <v>$11.05 (A)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84">
        <v>11.61</v>
      </c>
      <c r="D27" s="84">
        <v>10.45</v>
      </c>
      <c r="E27" s="84" t="str">
        <f t="shared" si="0"/>
        <v>$11.05 (A)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84">
        <v>19.87</v>
      </c>
      <c r="D28" s="84">
        <v>10.45</v>
      </c>
      <c r="E28" s="84" t="str">
        <f t="shared" si="0"/>
        <v>$11.05 (A)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84">
        <v>29.03</v>
      </c>
      <c r="D29" s="84">
        <v>10.45</v>
      </c>
      <c r="E29" s="84" t="str">
        <f t="shared" si="0"/>
        <v>$11.05 (A)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84">
        <v>4.26</v>
      </c>
      <c r="D30" s="84">
        <v>10.45</v>
      </c>
      <c r="E30" s="84" t="str">
        <f t="shared" si="0"/>
        <v>$11.05 (A)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84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84" t="s">
        <v>205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146</v>
      </c>
      <c r="I48" s="110">
        <v>41486</v>
      </c>
      <c r="J48" s="110" t="s">
        <v>147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86" t="s">
        <v>153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00">
        <f>'Check Sheet'!B54:C54</f>
        <v>41530</v>
      </c>
      <c r="C53" s="100"/>
      <c r="D53" s="27"/>
      <c r="E53" s="27"/>
      <c r="F53" s="27"/>
      <c r="G53" s="27"/>
      <c r="H53" s="72" t="s">
        <v>145</v>
      </c>
      <c r="I53" s="101">
        <f>'Check Sheet'!I54:J54</f>
        <v>41579</v>
      </c>
      <c r="J53" s="102"/>
      <c r="K53" s="29"/>
    </row>
    <row r="54" spans="1:11" ht="12.75">
      <c r="A54" s="107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zoomScalePageLayoutView="0" workbookViewId="0" topLeftCell="A28">
      <selection activeCell="B32" sqref="B32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152</v>
      </c>
      <c r="I2" s="95" t="s">
        <v>93</v>
      </c>
      <c r="J2" s="95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13" t="s">
        <v>103</v>
      </c>
      <c r="B7" s="99"/>
      <c r="C7" s="99"/>
      <c r="D7" s="99"/>
      <c r="E7" s="99"/>
      <c r="F7" s="99"/>
      <c r="G7" s="99"/>
      <c r="H7" s="99"/>
      <c r="I7" s="99"/>
      <c r="J7" s="99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84">
        <v>3.57</v>
      </c>
      <c r="C13" s="84">
        <v>6.97</v>
      </c>
      <c r="D13" s="84">
        <v>8.94</v>
      </c>
      <c r="E13" s="84">
        <v>18.54</v>
      </c>
      <c r="F13" s="84">
        <v>22.03</v>
      </c>
      <c r="G13" s="84">
        <v>34.2</v>
      </c>
      <c r="H13" s="84">
        <v>50.43</v>
      </c>
      <c r="I13" s="84">
        <v>64.93</v>
      </c>
      <c r="J13" s="84">
        <v>97.4</v>
      </c>
      <c r="K13" s="84">
        <v>127.57</v>
      </c>
    </row>
    <row r="14" spans="1:11" ht="12.75">
      <c r="A14" s="15" t="s">
        <v>73</v>
      </c>
      <c r="B14" s="82">
        <f>B13</f>
        <v>3.57</v>
      </c>
      <c r="C14" s="82">
        <f aca="true" t="shared" si="0" ref="C14:K14">C13</f>
        <v>6.97</v>
      </c>
      <c r="D14" s="82">
        <f t="shared" si="0"/>
        <v>8.94</v>
      </c>
      <c r="E14" s="82">
        <f t="shared" si="0"/>
        <v>18.54</v>
      </c>
      <c r="F14" s="82">
        <f t="shared" si="0"/>
        <v>22.03</v>
      </c>
      <c r="G14" s="82">
        <f t="shared" si="0"/>
        <v>34.2</v>
      </c>
      <c r="H14" s="82">
        <f t="shared" si="0"/>
        <v>50.43</v>
      </c>
      <c r="I14" s="82">
        <f t="shared" si="0"/>
        <v>64.93</v>
      </c>
      <c r="J14" s="82">
        <f t="shared" si="0"/>
        <v>97.4</v>
      </c>
      <c r="K14" s="82">
        <f t="shared" si="0"/>
        <v>127.57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84">
        <v>22</v>
      </c>
      <c r="F15" s="84">
        <v>25.72</v>
      </c>
      <c r="G15" s="84">
        <v>38.24</v>
      </c>
      <c r="H15" s="84">
        <v>53.89</v>
      </c>
      <c r="I15" s="84">
        <v>70.7</v>
      </c>
      <c r="J15" s="84">
        <v>105.47</v>
      </c>
      <c r="K15" s="84">
        <v>129.88</v>
      </c>
    </row>
    <row r="16" spans="1:11" ht="12.75">
      <c r="A16" s="16" t="s">
        <v>75</v>
      </c>
      <c r="B16" s="85">
        <v>1.14</v>
      </c>
      <c r="C16" s="85">
        <v>1.76</v>
      </c>
      <c r="D16" s="85">
        <v>1.76</v>
      </c>
      <c r="E16" s="85">
        <v>6.71</v>
      </c>
      <c r="F16" s="85">
        <v>7.75</v>
      </c>
      <c r="G16" s="85">
        <v>10.85</v>
      </c>
      <c r="H16" s="85">
        <v>13.43</v>
      </c>
      <c r="I16" s="85">
        <v>15.24</v>
      </c>
      <c r="J16" s="85">
        <v>22.73</v>
      </c>
      <c r="K16" s="85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85">
        <v>27.5</v>
      </c>
      <c r="F19" s="85">
        <v>27.5</v>
      </c>
      <c r="G19" s="85">
        <v>27.5</v>
      </c>
      <c r="H19" s="85">
        <v>27.5</v>
      </c>
      <c r="I19" s="85">
        <v>27.5</v>
      </c>
      <c r="J19" s="85">
        <v>27.5</v>
      </c>
      <c r="K19" s="85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>
        <f>H15</f>
        <v>53.89</v>
      </c>
      <c r="I20" s="55">
        <f>I15</f>
        <v>70.7</v>
      </c>
      <c r="J20" s="55">
        <f>J15</f>
        <v>105.47</v>
      </c>
      <c r="K20" s="55">
        <f>K15</f>
        <v>129.88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86" t="s">
        <v>150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195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14" t="s">
        <v>90</v>
      </c>
      <c r="E37" s="115"/>
      <c r="F37" s="5"/>
      <c r="G37" s="1"/>
      <c r="H37" s="56"/>
      <c r="I37" s="21"/>
      <c r="J37" s="114" t="s">
        <v>90</v>
      </c>
      <c r="K37" s="115"/>
    </row>
    <row r="38" spans="1:11" ht="12.75">
      <c r="A38" s="40"/>
      <c r="B38" s="111" t="s">
        <v>91</v>
      </c>
      <c r="C38" s="112"/>
      <c r="D38" s="111" t="s">
        <v>92</v>
      </c>
      <c r="E38" s="112"/>
      <c r="F38" s="5"/>
      <c r="G38" s="1"/>
      <c r="H38" s="111" t="s">
        <v>91</v>
      </c>
      <c r="I38" s="112"/>
      <c r="J38" s="111" t="s">
        <v>92</v>
      </c>
      <c r="K38" s="112"/>
    </row>
    <row r="39" spans="1:11" ht="12.75">
      <c r="A39" s="40"/>
      <c r="B39" s="8" t="s">
        <v>110</v>
      </c>
      <c r="C39" s="37"/>
      <c r="D39" s="88">
        <v>3.63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144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146</v>
      </c>
      <c r="I55" s="110">
        <v>41486</v>
      </c>
      <c r="J55" s="110" t="s">
        <v>147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86" t="s">
        <v>153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100">
        <v>41442</v>
      </c>
      <c r="C59" s="100"/>
      <c r="D59" s="27"/>
      <c r="E59" s="27"/>
      <c r="F59" s="27"/>
      <c r="G59" s="27"/>
      <c r="H59" s="72" t="s">
        <v>145</v>
      </c>
      <c r="I59" s="101">
        <v>41487</v>
      </c>
      <c r="J59" s="102"/>
      <c r="K59" s="29"/>
    </row>
    <row r="60" spans="1:11" ht="12.75">
      <c r="A60" s="107" t="s">
        <v>17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I2:J2"/>
    <mergeCell ref="A60:K60"/>
    <mergeCell ref="A7:J7"/>
    <mergeCell ref="D37:E37"/>
    <mergeCell ref="J37:K37"/>
    <mergeCell ref="B38:C38"/>
    <mergeCell ref="D38:E38"/>
    <mergeCell ref="H38:I38"/>
    <mergeCell ref="J38:K38"/>
    <mergeCell ref="B59:C59"/>
    <mergeCell ref="I59:J59"/>
    <mergeCell ref="I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9">
      <selection activeCell="B39" sqref="B39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16" t="s">
        <v>154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148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149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125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126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21" t="s">
        <v>127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129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22" t="s">
        <v>130</v>
      </c>
      <c r="E15" s="123"/>
      <c r="F15" s="123"/>
      <c r="G15" s="123"/>
      <c r="H15" s="123"/>
      <c r="I15" s="123"/>
      <c r="J15" s="124"/>
    </row>
    <row r="16" spans="1:10" ht="12.75">
      <c r="A16" s="34" t="s">
        <v>131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132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133</v>
      </c>
      <c r="B18" s="13"/>
      <c r="C18" s="37"/>
      <c r="D18" s="39"/>
      <c r="E18" s="47"/>
      <c r="F18" s="89">
        <v>174.47</v>
      </c>
      <c r="G18" s="89">
        <v>293.77</v>
      </c>
      <c r="H18" s="89">
        <v>383.55</v>
      </c>
      <c r="I18" s="47"/>
      <c r="J18" s="39"/>
    </row>
    <row r="19" spans="1:10" ht="12.75">
      <c r="A19" s="36" t="s">
        <v>134</v>
      </c>
      <c r="B19" s="13"/>
      <c r="C19" s="37"/>
      <c r="D19" s="39"/>
      <c r="E19" s="47"/>
      <c r="F19" s="83">
        <f>F18</f>
        <v>174.47</v>
      </c>
      <c r="G19" s="83">
        <f>G18</f>
        <v>293.77</v>
      </c>
      <c r="H19" s="83">
        <f>H18</f>
        <v>383.55</v>
      </c>
      <c r="I19" s="47"/>
      <c r="J19" s="39"/>
    </row>
    <row r="20" spans="1:10" ht="12.75">
      <c r="A20" s="44" t="s">
        <v>135</v>
      </c>
      <c r="B20" s="45"/>
      <c r="C20" s="46"/>
      <c r="D20" s="39"/>
      <c r="E20" s="47"/>
      <c r="F20" s="89">
        <v>179.47</v>
      </c>
      <c r="G20" s="89">
        <v>298.77</v>
      </c>
      <c r="H20" s="89">
        <v>388.55</v>
      </c>
      <c r="I20" s="47"/>
      <c r="J20" s="39"/>
    </row>
    <row r="21" spans="1:10" ht="12.75">
      <c r="A21" s="38" t="s">
        <v>136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137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138</v>
      </c>
      <c r="B28" s="11" t="s">
        <v>139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140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141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142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143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87" t="s">
        <v>151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196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144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86" t="s">
        <v>153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v>41442</v>
      </c>
      <c r="C56" s="100"/>
      <c r="D56" s="27"/>
      <c r="E56" s="27"/>
      <c r="F56" s="27"/>
      <c r="G56" s="27"/>
      <c r="H56" s="72" t="s">
        <v>145</v>
      </c>
      <c r="I56" s="101">
        <v>41487</v>
      </c>
      <c r="J56" s="102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0"/>
  <sheetViews>
    <sheetView zoomScalePageLayoutView="0" workbookViewId="0" topLeftCell="A22">
      <selection activeCell="B40" sqref="B40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2.4218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191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181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179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178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176</v>
      </c>
      <c r="E14" s="4" t="s">
        <v>175</v>
      </c>
      <c r="F14" s="4" t="s">
        <v>174</v>
      </c>
      <c r="G14" s="4" t="s">
        <v>173</v>
      </c>
      <c r="H14" s="4" t="s">
        <v>172</v>
      </c>
      <c r="I14" s="4" t="s">
        <v>171</v>
      </c>
      <c r="J14" s="4" t="s">
        <v>170</v>
      </c>
    </row>
    <row r="15" spans="1:10" ht="12.75">
      <c r="A15" s="36" t="s">
        <v>132</v>
      </c>
      <c r="B15" s="13"/>
      <c r="C15" s="37"/>
      <c r="D15" s="84">
        <v>30.99</v>
      </c>
      <c r="E15" s="84">
        <v>38.74</v>
      </c>
      <c r="F15" s="84">
        <v>43.9</v>
      </c>
      <c r="G15" s="84">
        <v>49.07</v>
      </c>
      <c r="H15" s="84">
        <v>59.4</v>
      </c>
      <c r="I15" s="84">
        <v>69.73</v>
      </c>
      <c r="J15" s="84">
        <v>80.06</v>
      </c>
    </row>
    <row r="16" spans="1:10" ht="12.75">
      <c r="A16" s="36" t="s">
        <v>133</v>
      </c>
      <c r="B16" s="13"/>
      <c r="C16" s="37"/>
      <c r="D16" s="84">
        <v>169</v>
      </c>
      <c r="E16" s="84">
        <v>163.97</v>
      </c>
      <c r="F16" s="84">
        <v>175.9</v>
      </c>
      <c r="G16" s="84">
        <v>187.82</v>
      </c>
      <c r="H16" s="84">
        <v>199.75</v>
      </c>
      <c r="I16" s="84">
        <v>223.6</v>
      </c>
      <c r="J16" s="84">
        <v>247.45</v>
      </c>
    </row>
    <row r="17" spans="1:10" ht="12.75">
      <c r="A17" s="36" t="s">
        <v>134</v>
      </c>
      <c r="B17" s="13"/>
      <c r="C17" s="37"/>
      <c r="D17" s="91">
        <f>D16</f>
        <v>169</v>
      </c>
      <c r="E17" s="91">
        <f aca="true" t="shared" si="0" ref="E17:J17">E16</f>
        <v>163.97</v>
      </c>
      <c r="F17" s="91">
        <f t="shared" si="0"/>
        <v>175.9</v>
      </c>
      <c r="G17" s="91">
        <f t="shared" si="0"/>
        <v>187.82</v>
      </c>
      <c r="H17" s="91">
        <f t="shared" si="0"/>
        <v>199.75</v>
      </c>
      <c r="I17" s="91">
        <f t="shared" si="0"/>
        <v>223.6</v>
      </c>
      <c r="J17" s="91">
        <f t="shared" si="0"/>
        <v>247.45</v>
      </c>
    </row>
    <row r="18" spans="1:10" ht="12.75">
      <c r="A18" s="44" t="s">
        <v>135</v>
      </c>
      <c r="B18" s="45"/>
      <c r="C18" s="46"/>
      <c r="D18" s="84">
        <v>174.2</v>
      </c>
      <c r="E18" s="84">
        <v>169.12</v>
      </c>
      <c r="F18" s="84">
        <v>181.05</v>
      </c>
      <c r="G18" s="84">
        <v>192.97</v>
      </c>
      <c r="H18" s="84">
        <v>204.9</v>
      </c>
      <c r="I18" s="84">
        <v>228.75</v>
      </c>
      <c r="J18" s="84">
        <v>252.6</v>
      </c>
    </row>
    <row r="19" spans="1:10" ht="12.75">
      <c r="A19" s="38" t="s">
        <v>136</v>
      </c>
      <c r="B19" s="13"/>
      <c r="C19" s="37"/>
      <c r="D19" s="92"/>
      <c r="E19" s="92"/>
      <c r="F19" s="92"/>
      <c r="G19" s="92"/>
      <c r="H19" s="92"/>
      <c r="I19" s="92"/>
      <c r="J19" s="93"/>
    </row>
    <row r="20" spans="1:10" ht="12.75">
      <c r="A20" s="36" t="s">
        <v>77</v>
      </c>
      <c r="B20" s="13"/>
      <c r="C20" s="37"/>
      <c r="D20" s="84">
        <v>67.15</v>
      </c>
      <c r="E20" s="84">
        <v>67.15</v>
      </c>
      <c r="F20" s="84">
        <v>67.15</v>
      </c>
      <c r="G20" s="84">
        <v>67.15</v>
      </c>
      <c r="H20" s="84">
        <v>67.15</v>
      </c>
      <c r="I20" s="84">
        <v>67.15</v>
      </c>
      <c r="J20" s="84">
        <v>67.15</v>
      </c>
    </row>
    <row r="21" spans="1:10" ht="12.75">
      <c r="A21" s="36" t="s">
        <v>78</v>
      </c>
      <c r="B21" s="13"/>
      <c r="C21" s="37"/>
      <c r="D21" s="91">
        <f>D18</f>
        <v>174.2</v>
      </c>
      <c r="E21" s="91">
        <f aca="true" t="shared" si="1" ref="E21:J21">E18</f>
        <v>169.12</v>
      </c>
      <c r="F21" s="91">
        <f t="shared" si="1"/>
        <v>181.05</v>
      </c>
      <c r="G21" s="91">
        <f t="shared" si="1"/>
        <v>192.97</v>
      </c>
      <c r="H21" s="91">
        <f t="shared" si="1"/>
        <v>204.9</v>
      </c>
      <c r="I21" s="91">
        <f t="shared" si="1"/>
        <v>228.75</v>
      </c>
      <c r="J21" s="91">
        <f t="shared" si="1"/>
        <v>252.6</v>
      </c>
    </row>
    <row r="22" spans="1:10" ht="12.75">
      <c r="A22" s="36" t="s">
        <v>137</v>
      </c>
      <c r="B22" s="13"/>
      <c r="C22" s="37"/>
      <c r="D22" s="84">
        <v>2.58</v>
      </c>
      <c r="E22" s="84">
        <v>2.58</v>
      </c>
      <c r="F22" s="84">
        <v>2.58</v>
      </c>
      <c r="G22" s="84">
        <v>2.58</v>
      </c>
      <c r="H22" s="84">
        <v>2.58</v>
      </c>
      <c r="I22" s="84">
        <v>2.58</v>
      </c>
      <c r="J22" s="84">
        <v>2.58</v>
      </c>
    </row>
    <row r="23" spans="1:10" ht="12.75">
      <c r="A23" s="36" t="s">
        <v>80</v>
      </c>
      <c r="B23" s="13"/>
      <c r="C23" s="37"/>
      <c r="D23" s="94" t="s">
        <v>169</v>
      </c>
      <c r="E23" s="94" t="s">
        <v>169</v>
      </c>
      <c r="F23" s="94" t="s">
        <v>169</v>
      </c>
      <c r="G23" s="94" t="s">
        <v>169</v>
      </c>
      <c r="H23" s="94" t="s">
        <v>169</v>
      </c>
      <c r="I23" s="94" t="s">
        <v>169</v>
      </c>
      <c r="J23" s="94" t="s">
        <v>169</v>
      </c>
    </row>
    <row r="24" spans="1:10" ht="12.75">
      <c r="A24" s="23"/>
      <c r="B24" s="1"/>
      <c r="C24" s="1"/>
      <c r="D24" s="1"/>
      <c r="E24" s="1"/>
      <c r="F24" s="1"/>
      <c r="G24" s="1"/>
      <c r="H24" s="1"/>
      <c r="I24" s="1"/>
      <c r="J24" s="25"/>
    </row>
    <row r="25" spans="1:10" ht="12.75">
      <c r="A25" s="23"/>
      <c r="B25" s="1"/>
      <c r="C25" s="1"/>
      <c r="D25" s="1"/>
      <c r="E25" s="1"/>
      <c r="F25" s="1"/>
      <c r="G25" s="1"/>
      <c r="H25" s="1"/>
      <c r="I25" s="1"/>
      <c r="J25" s="25"/>
    </row>
    <row r="26" spans="1:10" ht="12.75">
      <c r="A26" s="40" t="s">
        <v>138</v>
      </c>
      <c r="B26" s="11" t="s">
        <v>168</v>
      </c>
      <c r="C26" s="1"/>
      <c r="D26" s="1"/>
      <c r="E26" s="1"/>
      <c r="F26" s="1"/>
      <c r="G26" s="1"/>
      <c r="H26" s="1"/>
      <c r="I26" s="1"/>
      <c r="J26" s="25"/>
    </row>
    <row r="27" spans="1:10" ht="12.75">
      <c r="A27" s="41" t="s">
        <v>167</v>
      </c>
      <c r="B27" s="11" t="s">
        <v>166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 t="s">
        <v>193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164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 t="s">
        <v>83</v>
      </c>
      <c r="B30" s="11" t="s">
        <v>163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2" t="s">
        <v>158</v>
      </c>
      <c r="B31" s="87" t="s">
        <v>162</v>
      </c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40"/>
      <c r="B32" s="11" t="s">
        <v>161</v>
      </c>
      <c r="C32" s="1"/>
      <c r="D32" s="1"/>
      <c r="E32" s="1"/>
      <c r="F32" s="1"/>
      <c r="G32" s="1"/>
      <c r="H32" s="1"/>
      <c r="I32" s="1"/>
      <c r="J32" s="25"/>
    </row>
    <row r="33" spans="1:10" ht="12.75">
      <c r="A33" s="43"/>
      <c r="B33" s="11" t="s">
        <v>160</v>
      </c>
      <c r="C33" s="1"/>
      <c r="D33" s="1"/>
      <c r="E33" s="1"/>
      <c r="F33" s="1"/>
      <c r="G33" s="1"/>
      <c r="H33" s="1"/>
      <c r="I33" s="1"/>
      <c r="J33" s="25"/>
    </row>
    <row r="34" spans="1:10" ht="12.75">
      <c r="A34" s="40"/>
      <c r="B34" s="11" t="s">
        <v>159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 t="s">
        <v>158</v>
      </c>
      <c r="B35" s="11" t="s">
        <v>157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156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 t="s">
        <v>155</v>
      </c>
      <c r="C37" s="1"/>
      <c r="D37" s="1"/>
      <c r="E37" s="1"/>
      <c r="F37" s="1"/>
      <c r="G37" s="1"/>
      <c r="H37" s="1"/>
      <c r="I37" s="1"/>
      <c r="J37" s="25"/>
    </row>
    <row r="38" spans="1:10" ht="12.75">
      <c r="A38" s="40"/>
      <c r="B38" s="11"/>
      <c r="C38" s="1"/>
      <c r="D38" s="1"/>
      <c r="E38" s="1"/>
      <c r="F38" s="1"/>
      <c r="G38" s="1"/>
      <c r="H38" s="1"/>
      <c r="I38" s="1"/>
      <c r="J38" s="25"/>
    </row>
    <row r="39" spans="1:10" ht="12.75">
      <c r="A39" s="40" t="s">
        <v>84</v>
      </c>
      <c r="B39" s="50" t="s">
        <v>195</v>
      </c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 t="s">
        <v>88</v>
      </c>
      <c r="B41" s="11" t="s">
        <v>194</v>
      </c>
      <c r="C41" s="1"/>
      <c r="D41" s="1"/>
      <c r="E41" s="1"/>
      <c r="F41" s="1"/>
      <c r="G41" s="1"/>
      <c r="H41" s="1"/>
      <c r="I41" s="1"/>
      <c r="J41" s="25"/>
    </row>
    <row r="42" spans="1:10" ht="12.75">
      <c r="A42" s="40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/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23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 t="s">
        <v>124</v>
      </c>
      <c r="B46" s="11"/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40"/>
      <c r="B48" s="11" t="s">
        <v>144</v>
      </c>
      <c r="C48" s="1"/>
      <c r="D48" s="30"/>
      <c r="E48" s="30"/>
      <c r="F48" s="30"/>
      <c r="G48" s="30"/>
      <c r="H48" s="1"/>
      <c r="I48" s="1"/>
      <c r="J48" s="25"/>
    </row>
    <row r="49" spans="1:10" ht="12.75">
      <c r="A49" s="40"/>
      <c r="B49" s="1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146</v>
      </c>
      <c r="I51" s="110">
        <v>41486</v>
      </c>
      <c r="J51" s="125" t="s">
        <v>147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tr">
        <f>+'Item 106, page 1 '!B54</f>
        <v>Connor Vander Zalm, Senior Market Analyst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00">
        <f>+'Item 106, page 1 '!B56:C56</f>
        <v>41442</v>
      </c>
      <c r="C56" s="100"/>
      <c r="D56" s="27"/>
      <c r="E56" s="27"/>
      <c r="F56" s="27"/>
      <c r="G56" s="27"/>
      <c r="H56" s="72" t="s">
        <v>145</v>
      </c>
      <c r="I56" s="100">
        <f>+'Item 106, page 1 '!I56:J56</f>
        <v>41487</v>
      </c>
      <c r="J56" s="126"/>
    </row>
    <row r="57" spans="1:10" ht="12.75">
      <c r="A57" s="107" t="s">
        <v>17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3:J13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8"/>
  <sheetViews>
    <sheetView zoomScalePageLayoutView="0" workbookViewId="0" topLeftCell="A25">
      <selection activeCell="B28" sqref="B28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4" width="10.8515625" style="22" customWidth="1"/>
    <col min="5" max="6" width="11.140625" style="22" bestFit="1" customWidth="1"/>
    <col min="7" max="7" width="12.57421875" style="22" customWidth="1"/>
    <col min="8" max="8" width="12.28125" style="22" customWidth="1"/>
    <col min="9" max="9" width="11.140625" style="22" customWidth="1"/>
    <col min="10" max="10" width="10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95" t="s">
        <v>192</v>
      </c>
      <c r="I2" s="95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181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180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17" t="s">
        <v>190</v>
      </c>
      <c r="B7" s="99"/>
      <c r="C7" s="99"/>
      <c r="D7" s="99"/>
      <c r="E7" s="99"/>
      <c r="F7" s="99"/>
      <c r="G7" s="99"/>
      <c r="H7" s="99"/>
      <c r="I7" s="99"/>
      <c r="J7" s="118"/>
    </row>
    <row r="8" spans="1:10" ht="12.75">
      <c r="A8" s="119" t="s">
        <v>189</v>
      </c>
      <c r="B8" s="95"/>
      <c r="C8" s="95"/>
      <c r="D8" s="95"/>
      <c r="E8" s="95"/>
      <c r="F8" s="95"/>
      <c r="G8" s="95"/>
      <c r="H8" s="95"/>
      <c r="I8" s="95"/>
      <c r="J8" s="120"/>
    </row>
    <row r="9" spans="1:10" ht="12.75">
      <c r="A9" s="119" t="s">
        <v>177</v>
      </c>
      <c r="B9" s="95"/>
      <c r="C9" s="95"/>
      <c r="D9" s="95"/>
      <c r="E9" s="95"/>
      <c r="F9" s="95"/>
      <c r="G9" s="95"/>
      <c r="H9" s="95"/>
      <c r="I9" s="95"/>
      <c r="J9" s="120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128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5"/>
      <c r="C13" s="5"/>
      <c r="D13" s="122" t="s">
        <v>130</v>
      </c>
      <c r="E13" s="123"/>
      <c r="F13" s="123"/>
      <c r="G13" s="123"/>
      <c r="H13" s="123"/>
      <c r="I13" s="123"/>
      <c r="J13" s="124"/>
    </row>
    <row r="14" spans="1:10" ht="12.75">
      <c r="A14" s="34" t="s">
        <v>131</v>
      </c>
      <c r="B14" s="10"/>
      <c r="C14" s="35"/>
      <c r="D14" s="4" t="s">
        <v>176</v>
      </c>
      <c r="E14" s="4" t="s">
        <v>175</v>
      </c>
      <c r="F14" s="4" t="s">
        <v>174</v>
      </c>
      <c r="G14" s="4" t="s">
        <v>173</v>
      </c>
      <c r="H14" s="4" t="s">
        <v>172</v>
      </c>
      <c r="I14" s="4" t="s">
        <v>188</v>
      </c>
      <c r="J14" s="4" t="s">
        <v>171</v>
      </c>
    </row>
    <row r="15" spans="1:10" ht="12.75">
      <c r="A15" s="36" t="s">
        <v>133</v>
      </c>
      <c r="B15" s="13"/>
      <c r="C15" s="37"/>
      <c r="D15" s="90">
        <v>194.85</v>
      </c>
      <c r="E15" s="90">
        <v>223.59</v>
      </c>
      <c r="F15" s="90">
        <v>252.34</v>
      </c>
      <c r="G15" s="90">
        <v>281.09</v>
      </c>
      <c r="H15" s="90">
        <v>309.84</v>
      </c>
      <c r="I15" s="90">
        <v>338.58</v>
      </c>
      <c r="J15" s="90">
        <v>367.33</v>
      </c>
    </row>
    <row r="16" spans="1:10" ht="12.75">
      <c r="A16" s="36" t="s">
        <v>134</v>
      </c>
      <c r="B16" s="13"/>
      <c r="C16" s="37"/>
      <c r="D16" s="90">
        <v>194.85</v>
      </c>
      <c r="E16" s="90">
        <v>223.59</v>
      </c>
      <c r="F16" s="90">
        <v>252.34</v>
      </c>
      <c r="G16" s="90">
        <v>281.09</v>
      </c>
      <c r="H16" s="90">
        <v>309.84</v>
      </c>
      <c r="I16" s="90">
        <v>338.58</v>
      </c>
      <c r="J16" s="90">
        <v>367.33</v>
      </c>
    </row>
    <row r="17" spans="1:10" ht="12.75">
      <c r="A17" s="38" t="s">
        <v>136</v>
      </c>
      <c r="B17" s="13"/>
      <c r="C17" s="37"/>
      <c r="D17" s="1"/>
      <c r="E17" s="1"/>
      <c r="F17" s="1"/>
      <c r="G17" s="1"/>
      <c r="H17" s="1"/>
      <c r="I17" s="1"/>
      <c r="J17" s="25"/>
    </row>
    <row r="18" spans="1:10" ht="12.75">
      <c r="A18" s="36" t="s">
        <v>78</v>
      </c>
      <c r="B18" s="13"/>
      <c r="C18" s="37"/>
      <c r="D18" s="39" t="s">
        <v>169</v>
      </c>
      <c r="E18" s="39" t="s">
        <v>169</v>
      </c>
      <c r="F18" s="39" t="s">
        <v>169</v>
      </c>
      <c r="G18" s="39" t="s">
        <v>169</v>
      </c>
      <c r="H18" s="39" t="s">
        <v>169</v>
      </c>
      <c r="I18" s="39" t="s">
        <v>169</v>
      </c>
      <c r="J18" s="39" t="s">
        <v>169</v>
      </c>
    </row>
    <row r="19" spans="1:10" ht="12.75">
      <c r="A19" s="23"/>
      <c r="B19" s="1"/>
      <c r="C19" s="1"/>
      <c r="D19" s="1"/>
      <c r="E19" s="1"/>
      <c r="F19" s="1"/>
      <c r="G19" s="1"/>
      <c r="H19" s="1"/>
      <c r="I19" s="1"/>
      <c r="J19" s="25"/>
    </row>
    <row r="20" spans="1:10" ht="12.75">
      <c r="A20" s="23"/>
      <c r="B20" s="1"/>
      <c r="C20" s="1"/>
      <c r="D20" s="1"/>
      <c r="E20" s="1"/>
      <c r="F20" s="1"/>
      <c r="G20" s="1"/>
      <c r="H20" s="1"/>
      <c r="I20" s="1"/>
      <c r="J20" s="25"/>
    </row>
    <row r="21" spans="1:10" ht="12.75">
      <c r="A21" s="40" t="s">
        <v>138</v>
      </c>
      <c r="B21" s="11" t="s">
        <v>168</v>
      </c>
      <c r="C21" s="1"/>
      <c r="D21" s="1"/>
      <c r="E21" s="1"/>
      <c r="F21" s="1"/>
      <c r="G21" s="1"/>
      <c r="H21" s="1"/>
      <c r="I21" s="1"/>
      <c r="J21" s="25"/>
    </row>
    <row r="22" spans="1:10" ht="12.75">
      <c r="A22" s="41" t="s">
        <v>167</v>
      </c>
      <c r="B22" s="11" t="s">
        <v>166</v>
      </c>
      <c r="C22" s="1"/>
      <c r="D22" s="1"/>
      <c r="E22" s="1"/>
      <c r="F22" s="1"/>
      <c r="G22" s="1"/>
      <c r="H22" s="1"/>
      <c r="I22" s="1"/>
      <c r="J22" s="25"/>
    </row>
    <row r="23" spans="1:10" ht="12.75">
      <c r="A23" s="40"/>
      <c r="B23" s="11" t="s">
        <v>165</v>
      </c>
      <c r="C23" s="1"/>
      <c r="D23" s="1"/>
      <c r="E23" s="1"/>
      <c r="F23" s="1"/>
      <c r="G23" s="1"/>
      <c r="H23" s="1"/>
      <c r="I23" s="1"/>
      <c r="J23" s="25"/>
    </row>
    <row r="24" spans="1:10" ht="12.75">
      <c r="A24" s="40"/>
      <c r="B24" s="11" t="s">
        <v>187</v>
      </c>
      <c r="C24" s="1"/>
      <c r="D24" s="1"/>
      <c r="E24" s="1"/>
      <c r="F24" s="1"/>
      <c r="G24" s="1"/>
      <c r="H24" s="1"/>
      <c r="I24" s="1"/>
      <c r="J24" s="25"/>
    </row>
    <row r="25" spans="1:10" ht="12.75">
      <c r="A25" s="40" t="s">
        <v>186</v>
      </c>
      <c r="B25" s="11" t="s">
        <v>185</v>
      </c>
      <c r="C25" s="1"/>
      <c r="D25" s="1"/>
      <c r="E25" s="1"/>
      <c r="F25" s="1"/>
      <c r="G25" s="1"/>
      <c r="H25" s="1"/>
      <c r="I25" s="1"/>
      <c r="J25" s="25"/>
    </row>
    <row r="26" spans="1:10" ht="12.75">
      <c r="A26" s="42" t="s">
        <v>158</v>
      </c>
      <c r="B26" s="87" t="s">
        <v>184</v>
      </c>
      <c r="C26" s="30"/>
      <c r="D26" s="30"/>
      <c r="E26" s="30"/>
      <c r="F26" s="30"/>
      <c r="G26" s="30"/>
      <c r="H26" s="30"/>
      <c r="I26" s="30"/>
      <c r="J26" s="31" t="s">
        <v>158</v>
      </c>
    </row>
    <row r="27" spans="1:10" ht="12.75">
      <c r="A27" s="40" t="s">
        <v>84</v>
      </c>
      <c r="B27" s="50" t="s">
        <v>197</v>
      </c>
      <c r="C27" s="1"/>
      <c r="D27" s="1"/>
      <c r="E27" s="1"/>
      <c r="F27" s="1"/>
      <c r="G27" s="1"/>
      <c r="H27" s="1"/>
      <c r="I27" s="1"/>
      <c r="J27" s="25"/>
    </row>
    <row r="28" spans="1:10" ht="12.75">
      <c r="A28" s="40"/>
      <c r="B28" s="11"/>
      <c r="C28" s="1"/>
      <c r="D28" s="1"/>
      <c r="E28" s="1"/>
      <c r="F28" s="1"/>
      <c r="G28" s="1"/>
      <c r="H28" s="1"/>
      <c r="I28" s="1"/>
      <c r="J28" s="25"/>
    </row>
    <row r="29" spans="1:10" ht="12.75">
      <c r="A29" s="40" t="s">
        <v>88</v>
      </c>
      <c r="B29" s="11" t="s">
        <v>183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23"/>
      <c r="B30" s="11"/>
      <c r="C30" s="1"/>
      <c r="D30" s="1"/>
      <c r="E30" s="1"/>
      <c r="F30" s="1"/>
      <c r="G30" s="1"/>
      <c r="H30" s="1"/>
      <c r="I30" s="1"/>
      <c r="J30" s="25"/>
    </row>
    <row r="31" spans="1:10" ht="12.75">
      <c r="A31" s="23"/>
      <c r="B31" s="1"/>
      <c r="C31" s="1"/>
      <c r="D31" s="1"/>
      <c r="E31" s="1"/>
      <c r="F31" s="1"/>
      <c r="G31" s="1"/>
      <c r="H31" s="1"/>
      <c r="I31" s="1"/>
      <c r="J31" s="25"/>
    </row>
    <row r="32" spans="1:10" ht="12.75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 ht="12.75">
      <c r="A33" s="40" t="s">
        <v>124</v>
      </c>
      <c r="B33" s="11"/>
      <c r="C33" s="1"/>
      <c r="D33" s="30"/>
      <c r="E33" s="30"/>
      <c r="F33" s="30"/>
      <c r="G33" s="30"/>
      <c r="H33" s="1"/>
      <c r="I33" s="1"/>
      <c r="J33" s="25"/>
    </row>
    <row r="34" spans="1:10" ht="12.75">
      <c r="A34" s="40"/>
      <c r="B34" s="11"/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 t="s">
        <v>144</v>
      </c>
      <c r="C35" s="1"/>
      <c r="D35" s="1"/>
      <c r="E35" s="1"/>
      <c r="F35" s="1"/>
      <c r="G35" s="1"/>
      <c r="H35" s="1"/>
      <c r="I35" s="1"/>
      <c r="J35" s="25"/>
    </row>
    <row r="36" spans="1:10" ht="12.75">
      <c r="A36" s="40"/>
      <c r="B36" s="11" t="s">
        <v>182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23"/>
      <c r="B37" s="1"/>
      <c r="C37" s="1"/>
      <c r="D37" s="1"/>
      <c r="E37" s="1"/>
      <c r="F37" s="1"/>
      <c r="G37" s="1"/>
      <c r="H37" s="1"/>
      <c r="I37" s="1"/>
      <c r="J37" s="25"/>
    </row>
    <row r="38" spans="1:10" ht="12.75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 ht="12.75">
      <c r="A39" s="23"/>
      <c r="B39" s="1"/>
      <c r="C39" s="1"/>
      <c r="D39" s="1"/>
      <c r="E39" s="1"/>
      <c r="F39" s="1"/>
      <c r="G39" s="1"/>
      <c r="H39" s="9" t="s">
        <v>146</v>
      </c>
      <c r="I39" s="110">
        <v>41486</v>
      </c>
      <c r="J39" s="125" t="s">
        <v>147</v>
      </c>
    </row>
    <row r="40" spans="1:10" ht="12.75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9"/>
    </row>
    <row r="42" spans="1:10" ht="12.75">
      <c r="A42" s="23" t="s">
        <v>100</v>
      </c>
      <c r="B42" s="1" t="str">
        <f>+'Item 107'!B54</f>
        <v>Connor Vander Zalm, Senior Market Analyst</v>
      </c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5"/>
    </row>
    <row r="44" spans="1:10" ht="12.75">
      <c r="A44" s="26" t="s">
        <v>101</v>
      </c>
      <c r="B44" s="100">
        <f>+'Item 107'!B56:C56</f>
        <v>41442</v>
      </c>
      <c r="C44" s="100"/>
      <c r="D44" s="27"/>
      <c r="E44" s="27"/>
      <c r="F44" s="27"/>
      <c r="G44" s="27"/>
      <c r="H44" s="72" t="s">
        <v>145</v>
      </c>
      <c r="I44" s="100">
        <f>+'Item 107'!I56:J56</f>
        <v>41487</v>
      </c>
      <c r="J44" s="126"/>
    </row>
    <row r="45" spans="1:10" ht="12.75">
      <c r="A45" s="107" t="s">
        <v>17</v>
      </c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 t="s">
        <v>18</v>
      </c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9"/>
    </row>
  </sheetData>
  <sheetProtection/>
  <mergeCells count="9">
    <mergeCell ref="H2:I2"/>
    <mergeCell ref="A45:J45"/>
    <mergeCell ref="A7:J7"/>
    <mergeCell ref="A8:J8"/>
    <mergeCell ref="A9:J9"/>
    <mergeCell ref="D13:J13"/>
    <mergeCell ref="B44:C44"/>
    <mergeCell ref="I44:J44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2012-09-17T17:15:16Z</cp:lastPrinted>
  <dcterms:created xsi:type="dcterms:W3CDTF">2006-03-15T23:58:07Z</dcterms:created>
  <dcterms:modified xsi:type="dcterms:W3CDTF">2013-09-13T21:48:14Z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131755</vt:lpwstr>
  </property>
  <property fmtid="{D5CDD505-2E9C-101B-9397-08002B2CF9AE}" pid="6" name="IsConfidenti">
    <vt:lpwstr>0</vt:lpwstr>
  </property>
  <property fmtid="{D5CDD505-2E9C-101B-9397-08002B2CF9AE}" pid="7" name="Dat">
    <vt:lpwstr>2013-09-16T00:00:00Z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2013-09-16T00:00:00Z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