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1056" windowWidth="12120" windowHeight="9120" tabRatio="606" activeTab="0"/>
  </bookViews>
  <sheets>
    <sheet name="Check Sheet" sheetId="1" r:id="rId1"/>
    <sheet name="Item 55,60, pg 16" sheetId="2" r:id="rId2"/>
    <sheet name="Item 100, pg 21" sheetId="3" r:id="rId3"/>
    <sheet name="Item 100, pg 22" sheetId="4" r:id="rId4"/>
    <sheet name="Item 120,130,150, pg 26" sheetId="5" r:id="rId5"/>
    <sheet name="Item 207, pg 30" sheetId="6" r:id="rId6"/>
    <sheet name="Item 230, pg 32" sheetId="7" r:id="rId7"/>
    <sheet name="Item 240, pg 33" sheetId="8" r:id="rId8"/>
    <sheet name="Item 245, pg 34" sheetId="9" r:id="rId9"/>
    <sheet name="Item 255, pg 35" sheetId="10" r:id="rId10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<sst xmlns="http://schemas.openxmlformats.org/spreadsheetml/2006/main" count="593" uniqueCount="257">
  <si>
    <t xml:space="preserve">   $</t>
  </si>
  <si>
    <t xml:space="preserve">    $</t>
  </si>
  <si>
    <t>Regular Route:</t>
  </si>
  <si>
    <t>Loose Drop Box</t>
  </si>
  <si>
    <t>Compacted Drop Box</t>
  </si>
  <si>
    <t>Service Area: Pierce County</t>
  </si>
  <si>
    <t>**Lost Container charge will apply if hauler is unable to retrieve a container from a stopped customer.  Charge</t>
  </si>
  <si>
    <t>32-gallon</t>
  </si>
  <si>
    <t>can or unit</t>
  </si>
  <si>
    <t>65 gallon</t>
  </si>
  <si>
    <t xml:space="preserve">   First five grouped together</t>
  </si>
  <si>
    <t xml:space="preserve">   Minimum Monthly charge</t>
  </si>
  <si>
    <t xml:space="preserve">   Special Pickups:</t>
  </si>
  <si>
    <t xml:space="preserve">   One Unit</t>
  </si>
  <si>
    <t xml:space="preserve">   Each Additional Unit</t>
  </si>
  <si>
    <t xml:space="preserve">                              </t>
  </si>
  <si>
    <t>available.  This cart may be a 32-gallon cart or a 65-gallon cart with an insert that limits the</t>
  </si>
  <si>
    <t>capacity to 32 gallons. Rates shall be the same as regular 32 can service.</t>
  </si>
  <si>
    <r>
      <t>Damage:</t>
    </r>
    <r>
      <rPr>
        <sz val="10"/>
        <rFont val="Arial"/>
        <family val="2"/>
      </rPr>
      <t xml:space="preserve">  </t>
    </r>
  </si>
  <si>
    <t>occurrence to repair or replace the insert.</t>
  </si>
  <si>
    <t>Maximum full weight for the compactor shall be 2,000 pounds.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</si>
  <si>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</si>
  <si>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</si>
  <si>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</si>
  <si>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</si>
  <si>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</si>
  <si>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</si>
  <si>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</si>
  <si>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</si>
  <si>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</si>
  <si>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</si>
  <si>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</si>
  <si>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</si>
  <si>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</si>
  <si>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</si>
  <si>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</si>
  <si>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</si>
  <si>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</si>
  <si>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</si>
  <si>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</si>
  <si>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</si>
  <si>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Item 245 -- Container Service -- Dumped in Company's Vehicle</t>
  </si>
  <si>
    <t>Non-compacted Material (Customer-owned container)</t>
  </si>
  <si>
    <t>Includes Commercial Can Service</t>
  </si>
  <si>
    <t>Each Scheduled Pickup</t>
  </si>
  <si>
    <t>Compacted Material (Customer-owned container)</t>
  </si>
  <si>
    <t>Item 255 -- Container Service -- Dumped in Company's Vehicle</t>
  </si>
  <si>
    <t>Frequency of Service Codes: WG=Weekly Garbage; EOWG-Every Other Week Garbage; MG=Monthly Garbage; WR=Weekly Recycling</t>
  </si>
  <si>
    <t>(4) Would negatively impact or otherwise damage road surface integrity.</t>
  </si>
  <si>
    <t>(3) Would cause the company to violate load limitations or result in unsafe vehicle operation; and/or</t>
  </si>
  <si>
    <t xml:space="preserve">WG </t>
  </si>
  <si>
    <t>EOWG</t>
  </si>
  <si>
    <t xml:space="preserve">MG </t>
  </si>
  <si>
    <t>MG</t>
  </si>
  <si>
    <t>(For Official Use Only)</t>
  </si>
  <si>
    <t>of</t>
  </si>
  <si>
    <t>Effective Date: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</si>
  <si>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</si>
  <si>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</si>
  <si>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</si>
  <si>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</si>
  <si>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</si>
  <si>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</si>
  <si>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3 Yard</t>
  </si>
  <si>
    <t>4 Yard</t>
  </si>
  <si>
    <t xml:space="preserve">   Over 5 units grouped together</t>
  </si>
  <si>
    <t xml:space="preserve">       Effective Date:</t>
  </si>
  <si>
    <t>Tariff No.</t>
  </si>
  <si>
    <t xml:space="preserve">        Effective Date:</t>
  </si>
  <si>
    <t xml:space="preserve">         Effective Date:</t>
  </si>
  <si>
    <t>Pierce County Refuse</t>
  </si>
  <si>
    <t>Docket No. TG-_________________________  Date: ___________________________  By: ____________________</t>
  </si>
  <si>
    <t>65-gallon toter</t>
  </si>
  <si>
    <t>95-gallon toter</t>
  </si>
  <si>
    <t>Item 55 -- Over-sized or Over-weight Cans or Units</t>
  </si>
  <si>
    <t>or micro-mini-can) which, upon reasonable inspection exceeds the size and weight limits shown in Item 20.</t>
  </si>
  <si>
    <t xml:space="preserve">The company reserves the right to reject pickup of any residential receptacle (can, unit, bag, mini-can, or </t>
  </si>
  <si>
    <t>If the receptacle exceeds the size and/or limits stated in Item 20, is overfilled,</t>
  </si>
  <si>
    <t>the following additional charges will apply.</t>
  </si>
  <si>
    <t>or the top is unable to be closed, but the company transports the materials,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</si>
  <si>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</si>
  <si>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</si>
  <si>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</si>
  <si>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</si>
  <si>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Time is to be recorded to the nearest increment of 15 minutes from the time the company's vehicle leaves</t>
  </si>
  <si>
    <t>the terminal until the time it returns to the terminal.</t>
  </si>
  <si>
    <t>company's convenience.</t>
  </si>
  <si>
    <t>Charge per hour:</t>
  </si>
  <si>
    <t>$</t>
  </si>
  <si>
    <t>Minimum charge:</t>
  </si>
  <si>
    <t>Type of receptacle</t>
  </si>
  <si>
    <t xml:space="preserve"> 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</si>
  <si>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</si>
  <si>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</si>
  <si>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</si>
  <si>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</si>
  <si>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</si>
  <si>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</si>
  <si>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Rates below apply in the following service area:</t>
  </si>
  <si>
    <t>Number of</t>
  </si>
  <si>
    <t>Units or Type</t>
  </si>
  <si>
    <t>of Containers</t>
  </si>
  <si>
    <t>Frequency</t>
  </si>
  <si>
    <t>to the property owner or manager.</t>
  </si>
  <si>
    <t>EOWR=Every Other Week Recycling; MR=Monthly Recycling; List others used by company:</t>
  </si>
  <si>
    <t>Item 100 -- Residential Service -- Monthly Rates (continued from previous page)</t>
  </si>
  <si>
    <t>Note 4: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</si>
  <si>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</si>
  <si>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</si>
  <si>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</si>
  <si>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Note 6:</t>
  </si>
  <si>
    <t>The charge for an occasional extra residential bag, can, unit, toter, mini-can, or micro-mini-can</t>
  </si>
  <si>
    <t>on a regular pickup is:</t>
  </si>
  <si>
    <t>Rate per receptacle</t>
  </si>
  <si>
    <t>32-gallon can or unit</t>
  </si>
  <si>
    <t>Customers may request no more than one pickup per month, on an "on call" basis, at</t>
  </si>
  <si>
    <t>area in which the customer resides.  Note:  If customer requires service to be provided on other</t>
  </si>
  <si>
    <t>6 Yard</t>
  </si>
  <si>
    <t>than normal scheduled pickup day, rates for special pickups will apply.</t>
  </si>
  <si>
    <t>Initial Delivery</t>
  </si>
  <si>
    <t>Charge</t>
  </si>
  <si>
    <t>Special Pickup</t>
  </si>
  <si>
    <t>Note 2:</t>
  </si>
  <si>
    <t>Item 120 -- Drums</t>
  </si>
  <si>
    <t>Harold LeMay Enterprises Inc. G-98</t>
  </si>
  <si>
    <t xml:space="preserve">New Year's Day </t>
  </si>
  <si>
    <t xml:space="preserve">Christmas Day </t>
  </si>
  <si>
    <t>recycling, and yard waste service must be provided for single-family dwellings, where service is billed</t>
  </si>
  <si>
    <t>(1) To solid waste collection, curbside recycling (where noted) and yard waste services (where noted) for</t>
  </si>
  <si>
    <t xml:space="preserve">             receptacles out for collection.</t>
  </si>
  <si>
    <t>Description/rules related to recycling program are shown on page 23.</t>
  </si>
  <si>
    <r>
      <t>cart or toter more than 20</t>
    </r>
    <r>
      <rPr>
        <sz val="10"/>
        <rFont val="Arial"/>
        <family val="0"/>
      </rPr>
      <t xml:space="preserve"> feet in order to reach the truck.  The charge for this roll-out</t>
    </r>
  </si>
  <si>
    <t>(A)</t>
  </si>
  <si>
    <t>Lost Container**</t>
  </si>
  <si>
    <t xml:space="preserve">   Single cans not grouped</t>
  </si>
  <si>
    <r>
      <t>Automated service:</t>
    </r>
    <r>
      <rPr>
        <sz val="10"/>
        <rFont val="Arial"/>
        <family val="2"/>
      </rPr>
      <t xml:space="preserve"> </t>
    </r>
  </si>
  <si>
    <t xml:space="preserve">                   A company provided automated wheeled cart may be substituted where equipment is </t>
  </si>
  <si>
    <t>Type of Service</t>
  </si>
  <si>
    <t>Rate Per Drum, Per Pickup</t>
  </si>
  <si>
    <t>Regular Route Service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</si>
  <si>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</si>
  <si>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</si>
  <si>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</si>
  <si>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</si>
  <si>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</si>
  <si>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</si>
  <si>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</si>
  <si>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Bulky Materials</t>
  </si>
  <si>
    <t>Loose material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</si>
  <si>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</si>
  <si>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</si>
  <si>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</si>
  <si>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</si>
  <si>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</si>
  <si>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</si>
  <si>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</si>
  <si>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Per Pickup</t>
  </si>
  <si>
    <t>Carry Charge</t>
  </si>
  <si>
    <t>Per each 5 ft. over</t>
  </si>
  <si>
    <t>8 feet</t>
  </si>
  <si>
    <t>Thanksgiving Day</t>
  </si>
  <si>
    <t>No additional charge will be assessed to customers for overtime or holiday work performed solely for the</t>
  </si>
  <si>
    <t>1 Yard</t>
  </si>
  <si>
    <t>1.5 Yard</t>
  </si>
  <si>
    <t>2 Yard</t>
  </si>
  <si>
    <t>Permanent Service:  If rent is shown, the rate for the first pickup and each additional pickup must</t>
  </si>
  <si>
    <t>All Containers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</si>
  <si>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</si>
  <si>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</si>
  <si>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</si>
  <si>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(2) Would cause applicable vehicle load limitations to be exceeded;</t>
  </si>
  <si>
    <t>For the purposes of this tariff, the following maximum weights apply:</t>
  </si>
  <si>
    <t>Type/Size of</t>
  </si>
  <si>
    <t>Container, Drop Box,</t>
  </si>
  <si>
    <t>Toter, or Cart</t>
  </si>
  <si>
    <t>Maximum Weight</t>
  </si>
  <si>
    <t>Allowance per</t>
  </si>
  <si>
    <r>
      <t>Receptacle</t>
    </r>
    <r>
      <rPr>
        <sz val="8"/>
        <rFont val="Arial"/>
        <family val="2"/>
      </rPr>
      <t xml:space="preserve"> (in pounds)</t>
    </r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</si>
  <si>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</si>
  <si>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limits stated above, is filled beyond the marked fill line, or the top is unable to be closed, but the company</t>
  </si>
  <si>
    <t>transports the materials, the following additional charges will apply:</t>
  </si>
  <si>
    <t>$          Per</t>
  </si>
  <si>
    <t>Item 240 -- Container Service -- Dumped in Company's Vehicle</t>
  </si>
  <si>
    <t>Pierce County</t>
  </si>
  <si>
    <t>Mini Can</t>
  </si>
  <si>
    <t>65 Gal **</t>
  </si>
  <si>
    <t>95 Gal **</t>
  </si>
  <si>
    <t>WG</t>
  </si>
  <si>
    <t>Revised Page No</t>
  </si>
  <si>
    <t>Note 1:  Customers will be charged for service requested even if fewer units are picked up on a particular trip.</t>
  </si>
  <si>
    <t>** Company Provided</t>
  </si>
  <si>
    <t>Yard Waste (up to 40</t>
  </si>
  <si>
    <t xml:space="preserve">                lb in bag)</t>
  </si>
  <si>
    <t>Prepaid Bag</t>
  </si>
  <si>
    <t>Irmgard R Wilcox</t>
  </si>
  <si>
    <t xml:space="preserve">             No credit will be given for partially filled cans.  No credit will be given if customers fail to set</t>
  </si>
  <si>
    <t xml:space="preserve">             will receive a commodity price adjustment (cpa) of $.91 credit per month.  Recycle only service </t>
  </si>
  <si>
    <t>Recycling service rates on this page expire on: March 1, 2012</t>
  </si>
  <si>
    <t>Description/rules related to yard waste program are shown on page 23.</t>
  </si>
  <si>
    <t>(1) Appears to be overloaded;</t>
  </si>
  <si>
    <t>will be reversed if container is subsequently retrieved within 45 days after charge is applied.</t>
  </si>
  <si>
    <t xml:space="preserve">95 gallon </t>
  </si>
  <si>
    <t>If a cart insert is found to be missing or damaged the customer will be charged $50.00 per</t>
  </si>
  <si>
    <t>35 Gal **</t>
  </si>
  <si>
    <t>Note 7: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</si>
  <si>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</si>
  <si>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</si>
  <si>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</si>
  <si>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</si>
  <si>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</si>
  <si>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</si>
  <si>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</si>
  <si>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</si>
  <si>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</si>
  <si>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</si>
  <si>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</si>
  <si>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Supplements in Effect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</si>
  <si>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</si>
  <si>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</si>
  <si>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</si>
  <si>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</si>
  <si>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</si>
  <si>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Hidden Valley Landfill/LW Transfer Station</t>
  </si>
  <si>
    <t>Commercial Garbage</t>
  </si>
  <si>
    <t>per ton</t>
  </si>
  <si>
    <t>Car Tires</t>
  </si>
  <si>
    <t>per unit</t>
  </si>
  <si>
    <t>Truck Tires</t>
  </si>
  <si>
    <t>Appliances</t>
  </si>
  <si>
    <t>Demolition Debri</t>
  </si>
  <si>
    <t>Ash</t>
  </si>
  <si>
    <t>Asbestos</t>
  </si>
  <si>
    <t>Sludge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</si>
  <si>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</si>
  <si>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</si>
  <si>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</si>
  <si>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>Note 2:  Recycling program charge (in addition to garbage rate) is $6.01.  Additionally, these customers</t>
  </si>
  <si>
    <t xml:space="preserve">Note 3:  Bi-weekly Yard Waste service is provided at an additional charge of $5.53 per unit.  Special pickup </t>
  </si>
  <si>
    <t xml:space="preserve">             (not requiring dispatch) is $3.80 per unit.</t>
  </si>
  <si>
    <t xml:space="preserve">             is $7.01 adjusted for cpa.</t>
  </si>
  <si>
    <t xml:space="preserve">Customer will be charged if cart is not returned or damaged at a rate of $95.00 per unit. </t>
  </si>
  <si>
    <t>service is: $3.80 per cart or toter, per pickup.</t>
  </si>
  <si>
    <t>Charge will be reversed if container is subsequently retrieved within 45 days after carge is applied.</t>
  </si>
  <si>
    <t xml:space="preserve">per unit </t>
  </si>
  <si>
    <t xml:space="preserve">Unlocking/Unlatching $10.55 </t>
  </si>
  <si>
    <t xml:space="preserve">Compactor Disconnect/Reconnect $10.50 </t>
  </si>
  <si>
    <t xml:space="preserve">$7.20 (A) per unit. </t>
  </si>
  <si>
    <t>$7.40 (A) per can/unit.  Service will be rendered on the normal scheduled pickup day for the</t>
  </si>
  <si>
    <t xml:space="preserve">$ 0.18(A) per pound </t>
  </si>
  <si>
    <t>Compaction Ratio 2.75:1</t>
  </si>
  <si>
    <t>$90.49 (A)</t>
  </si>
  <si>
    <t>$126.40 (A)</t>
  </si>
  <si>
    <t>$166.92 (A)</t>
  </si>
  <si>
    <t>for Customers</t>
  </si>
  <si>
    <t>Garbage Rate</t>
  </si>
  <si>
    <t>who Recycle (C)</t>
  </si>
  <si>
    <t>who don't Recycle (C)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</si>
</sst>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0.000"/>
    <numFmt numFmtId="183" formatCode="0.0"/>
    <numFmt numFmtId="184" formatCode="_(&quot;$&quot;* #,##0.00000_);_(&quot;$&quot;* \(#,##0.00000\);_(&quot;$&quot;* &quot;-&quot;?????_);_(@_)"/>
    <numFmt numFmtId="185" formatCode="_(&quot;$&quot;* #,##0.000_);_(&quot;$&quot;* \(#,##0.000\);_(&quot;$&quot;* &quot;-&quot;???_);_(@_)"/>
    <numFmt numFmtId="186" formatCode="&quot;$&quot;#,##0.0"/>
    <numFmt numFmtId="187" formatCode="0.0000"/>
  </numFmts>
  <fonts count="45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quotePrefix="1">
      <alignment horizontal="left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21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49" fontId="0" fillId="0" borderId="0" xfId="0" applyNumberFormat="1" applyFill="1" applyBorder="1" applyAlignment="1" quotePrefix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14" xfId="0" applyFill="1" applyBorder="1" applyAlignment="1">
      <alignment/>
    </xf>
    <xf numFmtId="0" fontId="3" fillId="0" borderId="21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0" fontId="0" fillId="0" borderId="21" xfId="0" applyBorder="1" applyAlignment="1" quotePrefix="1">
      <alignment horizontal="left" indent="1"/>
    </xf>
    <xf numFmtId="167" fontId="0" fillId="0" borderId="16" xfId="0" applyNumberFormat="1" applyBorder="1" applyAlignment="1">
      <alignment/>
    </xf>
    <xf numFmtId="8" fontId="0" fillId="0" borderId="0" xfId="0" applyNumberFormat="1" applyBorder="1" applyAlignment="1">
      <alignment/>
    </xf>
    <xf numFmtId="44" fontId="0" fillId="0" borderId="21" xfId="44" applyFont="1" applyBorder="1" applyAlignment="1">
      <alignment/>
    </xf>
    <xf numFmtId="44" fontId="0" fillId="0" borderId="19" xfId="44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15" xfId="44" applyFont="1" applyBorder="1" applyAlignment="1">
      <alignment/>
    </xf>
    <xf numFmtId="44" fontId="0" fillId="0" borderId="17" xfId="44" applyFont="1" applyBorder="1" applyAlignment="1">
      <alignment/>
    </xf>
    <xf numFmtId="44" fontId="0" fillId="0" borderId="18" xfId="44" applyFont="1" applyBorder="1" applyAlignment="1">
      <alignment/>
    </xf>
    <xf numFmtId="44" fontId="0" fillId="0" borderId="21" xfId="44" applyBorder="1" applyAlignment="1">
      <alignment/>
    </xf>
    <xf numFmtId="175" fontId="0" fillId="0" borderId="21" xfId="42" applyNumberFormat="1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6" xfId="0" applyFont="1" applyBorder="1" applyAlignment="1">
      <alignment horizontal="center"/>
    </xf>
    <xf numFmtId="44" fontId="0" fillId="0" borderId="19" xfId="44" applyBorder="1" applyAlignment="1">
      <alignment/>
    </xf>
    <xf numFmtId="44" fontId="0" fillId="0" borderId="18" xfId="44" applyBorder="1" applyAlignment="1">
      <alignment/>
    </xf>
    <xf numFmtId="44" fontId="0" fillId="0" borderId="12" xfId="44" applyFont="1" applyBorder="1" applyAlignment="1">
      <alignment/>
    </xf>
    <xf numFmtId="44" fontId="0" fillId="0" borderId="11" xfId="44" applyFont="1" applyBorder="1" applyAlignment="1">
      <alignment/>
    </xf>
    <xf numFmtId="0" fontId="0" fillId="32" borderId="13" xfId="0" applyFill="1" applyBorder="1" applyAlignment="1">
      <alignment/>
    </xf>
    <xf numFmtId="0" fontId="0" fillId="32" borderId="19" xfId="0" applyFill="1" applyBorder="1" applyAlignment="1">
      <alignment/>
    </xf>
    <xf numFmtId="44" fontId="0" fillId="0" borderId="19" xfId="44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23" xfId="0" applyBorder="1" applyAlignment="1">
      <alignment/>
    </xf>
    <xf numFmtId="0" fontId="5" fillId="0" borderId="13" xfId="0" applyFont="1" applyBorder="1" applyAlignment="1">
      <alignment/>
    </xf>
    <xf numFmtId="44" fontId="0" fillId="0" borderId="17" xfId="44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5" fillId="0" borderId="13" xfId="0" applyFont="1" applyBorder="1" applyAlignment="1">
      <alignment horizontal="left"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44" fontId="0" fillId="0" borderId="18" xfId="44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4" fontId="0" fillId="0" borderId="19" xfId="44" applyFont="1" applyBorder="1" applyAlignment="1">
      <alignment horizontal="center"/>
    </xf>
    <xf numFmtId="44" fontId="0" fillId="0" borderId="18" xfId="44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44" fontId="0" fillId="0" borderId="19" xfId="44" applyFont="1" applyBorder="1" applyAlignment="1">
      <alignment horizontal="left"/>
    </xf>
    <xf numFmtId="0" fontId="0" fillId="0" borderId="16" xfId="0" applyBorder="1" applyAlignment="1">
      <alignment horizontal="left"/>
    </xf>
    <xf numFmtId="167" fontId="0" fillId="0" borderId="17" xfId="0" applyNumberFormat="1" applyBorder="1" applyAlignment="1">
      <alignment horizontal="left"/>
    </xf>
    <xf numFmtId="0" fontId="0" fillId="0" borderId="16" xfId="0" applyBorder="1" applyAlignment="1">
      <alignment horizontal="right"/>
    </xf>
    <xf numFmtId="167" fontId="0" fillId="0" borderId="16" xfId="0" applyNumberFormat="1" applyBorder="1" applyAlignment="1">
      <alignment horizontal="left"/>
    </xf>
    <xf numFmtId="167" fontId="0" fillId="0" borderId="0" xfId="0" applyNumberFormat="1" applyBorder="1" applyAlignment="1">
      <alignment horizontal="left"/>
    </xf>
    <xf numFmtId="15" fontId="0" fillId="0" borderId="16" xfId="0" applyNumberFormat="1" applyBorder="1" applyAlignment="1">
      <alignment/>
    </xf>
    <xf numFmtId="179" fontId="0" fillId="0" borderId="17" xfId="0" applyNumberFormat="1" applyBorder="1" applyAlignment="1">
      <alignment horizontal="left"/>
    </xf>
    <xf numFmtId="44" fontId="0" fillId="0" borderId="10" xfId="44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/>
    </xf>
    <xf numFmtId="44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0" applyNumberFormat="1" applyAlignment="1">
      <alignment/>
    </xf>
    <xf numFmtId="43" fontId="0" fillId="0" borderId="0" xfId="42" applyNumberFormat="1" applyFont="1" applyAlignment="1">
      <alignment/>
    </xf>
    <xf numFmtId="44" fontId="0" fillId="0" borderId="21" xfId="44" applyFont="1" applyFill="1" applyBorder="1" applyAlignment="1">
      <alignment horizontal="left"/>
    </xf>
    <xf numFmtId="44" fontId="0" fillId="0" borderId="21" xfId="44" applyFont="1" applyFill="1" applyBorder="1" applyAlignment="1">
      <alignment/>
    </xf>
    <xf numFmtId="0" fontId="0" fillId="0" borderId="19" xfId="0" applyFont="1" applyBorder="1" applyAlignment="1">
      <alignment/>
    </xf>
    <xf numFmtId="44" fontId="0" fillId="0" borderId="12" xfId="44" applyFont="1" applyBorder="1" applyAlignment="1">
      <alignment/>
    </xf>
    <xf numFmtId="176" fontId="0" fillId="0" borderId="20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ill="1" applyBorder="1" applyAlignment="1">
      <alignment/>
    </xf>
    <xf numFmtId="44" fontId="0" fillId="0" borderId="21" xfId="44" applyFill="1" applyBorder="1" applyAlignment="1">
      <alignment/>
    </xf>
    <xf numFmtId="44" fontId="0" fillId="0" borderId="19" xfId="44" applyFont="1" applyFill="1" applyBorder="1" applyAlignment="1">
      <alignment horizontal="center"/>
    </xf>
    <xf numFmtId="44" fontId="0" fillId="0" borderId="16" xfId="44" applyFont="1" applyBorder="1" applyAlignment="1">
      <alignment horizontal="center"/>
    </xf>
    <xf numFmtId="44" fontId="0" fillId="0" borderId="15" xfId="44" applyFont="1" applyFill="1" applyBorder="1" applyAlignment="1">
      <alignment/>
    </xf>
    <xf numFmtId="44" fontId="0" fillId="0" borderId="21" xfId="44" applyNumberFormat="1" applyFill="1" applyBorder="1" applyAlignment="1">
      <alignment/>
    </xf>
    <xf numFmtId="44" fontId="0" fillId="0" borderId="19" xfId="44" applyNumberFormat="1" applyFont="1" applyFill="1" applyBorder="1" applyAlignment="1">
      <alignment horizontal="center"/>
    </xf>
    <xf numFmtId="44" fontId="0" fillId="0" borderId="18" xfId="44" applyNumberForma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4" fontId="0" fillId="0" borderId="21" xfId="44" applyFont="1" applyFill="1" applyBorder="1" applyAlignment="1">
      <alignment/>
    </xf>
    <xf numFmtId="44" fontId="0" fillId="0" borderId="18" xfId="44" applyFont="1" applyFill="1" applyBorder="1" applyAlignment="1">
      <alignment/>
    </xf>
    <xf numFmtId="44" fontId="0" fillId="0" borderId="10" xfId="44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left"/>
    </xf>
    <xf numFmtId="0" fontId="2" fillId="0" borderId="1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4" fontId="1" fillId="0" borderId="16" xfId="0" applyNumberFormat="1" applyFont="1" applyBorder="1" applyAlignment="1">
      <alignment/>
    </xf>
    <xf numFmtId="167" fontId="1" fillId="0" borderId="17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3" fillId="0" borderId="0" xfId="0" applyFont="1" applyFill="1" applyBorder="1" applyAlignment="1">
      <alignment/>
    </xf>
    <xf numFmtId="179" fontId="1" fillId="0" borderId="16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 quotePrefix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7" fontId="0" fillId="0" borderId="16" xfId="0" applyNumberFormat="1" applyBorder="1" applyAlignment="1">
      <alignment horizontal="left"/>
    </xf>
    <xf numFmtId="167" fontId="0" fillId="0" borderId="17" xfId="0" applyNumberFormat="1" applyBorder="1" applyAlignment="1">
      <alignment horizontal="left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10.57421875" style="156" customWidth="1"/>
    <col min="2" max="2" width="17.8515625" style="156" customWidth="1"/>
    <col min="3" max="3" width="10.140625" style="156" bestFit="1" customWidth="1"/>
    <col min="4" max="4" width="4.8515625" style="156" customWidth="1"/>
    <col min="5" max="6" width="9.140625" style="156" customWidth="1"/>
    <col min="7" max="7" width="5.00390625" style="156" customWidth="1"/>
    <col min="8" max="9" width="9.140625" style="156" customWidth="1"/>
    <col min="10" max="10" width="16.28125" style="156" customWidth="1"/>
    <col min="11" max="16384" width="9.140625" style="156" customWidth="1"/>
  </cols>
  <sheetData>
    <row r="1" spans="1:10" ht="11.25">
      <c r="A1" s="153"/>
      <c r="B1" s="154"/>
      <c r="C1" s="154"/>
      <c r="D1" s="154"/>
      <c r="E1" s="154"/>
      <c r="F1" s="154"/>
      <c r="G1" s="154"/>
      <c r="H1" s="154"/>
      <c r="I1" s="154"/>
      <c r="J1" s="155"/>
    </row>
    <row r="2" spans="1:10" ht="11.25">
      <c r="A2" s="157" t="s">
        <v>67</v>
      </c>
      <c r="B2" s="158">
        <v>9</v>
      </c>
      <c r="C2" s="159"/>
      <c r="D2" s="159"/>
      <c r="E2" s="159"/>
      <c r="F2" s="159"/>
      <c r="G2" s="160">
        <v>4</v>
      </c>
      <c r="H2" s="186" t="s">
        <v>57</v>
      </c>
      <c r="I2" s="186"/>
      <c r="J2" s="161">
        <v>1</v>
      </c>
    </row>
    <row r="3" spans="1:10" ht="11.25">
      <c r="A3" s="157"/>
      <c r="B3" s="159"/>
      <c r="C3" s="159"/>
      <c r="D3" s="159"/>
      <c r="E3" s="159"/>
      <c r="F3" s="159"/>
      <c r="G3" s="159"/>
      <c r="H3" s="159"/>
      <c r="I3" s="159"/>
      <c r="J3" s="162"/>
    </row>
    <row r="4" spans="1:10" ht="11.25">
      <c r="A4" s="157" t="s">
        <v>58</v>
      </c>
      <c r="B4" s="159"/>
      <c r="C4" s="159" t="s">
        <v>124</v>
      </c>
      <c r="D4" s="163"/>
      <c r="E4" s="159"/>
      <c r="F4" s="159"/>
      <c r="G4" s="159"/>
      <c r="H4" s="159"/>
      <c r="I4" s="159"/>
      <c r="J4" s="162"/>
    </row>
    <row r="5" spans="1:10" ht="11.25">
      <c r="A5" s="164" t="s">
        <v>59</v>
      </c>
      <c r="B5" s="160"/>
      <c r="C5" s="160" t="s">
        <v>70</v>
      </c>
      <c r="D5" s="160"/>
      <c r="E5" s="160"/>
      <c r="F5" s="160"/>
      <c r="G5" s="160"/>
      <c r="H5" s="160"/>
      <c r="I5" s="160"/>
      <c r="J5" s="165"/>
    </row>
    <row r="6" spans="1:10" ht="11.25">
      <c r="A6" s="157"/>
      <c r="B6" s="159"/>
      <c r="C6" s="159"/>
      <c r="D6" s="159"/>
      <c r="E6" s="159"/>
      <c r="F6" s="159"/>
      <c r="G6" s="159"/>
      <c r="H6" s="159"/>
      <c r="I6" s="159"/>
      <c r="J6" s="162"/>
    </row>
    <row r="7" spans="1:10" ht="11.25">
      <c r="A7" s="157"/>
      <c r="B7" s="159"/>
      <c r="C7" s="186" t="s">
        <v>205</v>
      </c>
      <c r="D7" s="186"/>
      <c r="E7" s="186"/>
      <c r="F7" s="186"/>
      <c r="G7" s="186"/>
      <c r="H7" s="186"/>
      <c r="I7" s="159"/>
      <c r="J7" s="162"/>
    </row>
    <row r="8" spans="1:10" ht="11.25">
      <c r="A8" s="157"/>
      <c r="B8" s="159" t="s">
        <v>206</v>
      </c>
      <c r="C8" s="159"/>
      <c r="D8" s="159"/>
      <c r="E8" s="159"/>
      <c r="F8" s="159"/>
      <c r="G8" s="159"/>
      <c r="H8" s="159"/>
      <c r="I8" s="159"/>
      <c r="J8" s="162"/>
    </row>
    <row r="9" spans="1:10" ht="11.25">
      <c r="A9" s="157"/>
      <c r="B9" s="159" t="s">
        <v>207</v>
      </c>
      <c r="C9" s="159"/>
      <c r="D9" s="159"/>
      <c r="E9" s="159"/>
      <c r="F9" s="159"/>
      <c r="G9" s="159"/>
      <c r="H9" s="159"/>
      <c r="I9" s="159"/>
      <c r="J9" s="162"/>
    </row>
    <row r="10" spans="1:10" ht="11.25">
      <c r="A10" s="157"/>
      <c r="B10" s="159" t="s">
        <v>208</v>
      </c>
      <c r="C10" s="159"/>
      <c r="D10" s="159"/>
      <c r="E10" s="159"/>
      <c r="F10" s="159"/>
      <c r="G10" s="159"/>
      <c r="H10" s="159"/>
      <c r="I10" s="159"/>
      <c r="J10" s="162"/>
    </row>
    <row r="11" spans="1:10" ht="11.25">
      <c r="A11" s="157"/>
      <c r="B11" s="166" t="s">
        <v>209</v>
      </c>
      <c r="C11" s="159"/>
      <c r="D11" s="159"/>
      <c r="E11" s="159"/>
      <c r="F11" s="159"/>
      <c r="G11" s="159"/>
      <c r="H11" s="159"/>
      <c r="I11" s="159"/>
      <c r="J11" s="162"/>
    </row>
    <row r="12" spans="1:10" ht="11.25">
      <c r="A12" s="157"/>
      <c r="B12" s="159"/>
      <c r="C12" s="159"/>
      <c r="D12" s="159"/>
      <c r="E12" s="159"/>
      <c r="F12" s="159"/>
      <c r="G12" s="159"/>
      <c r="H12" s="159"/>
      <c r="I12" s="159"/>
      <c r="J12" s="162"/>
    </row>
    <row r="13" spans="1:10" ht="11.25">
      <c r="A13" s="157"/>
      <c r="B13" s="167" t="s">
        <v>210</v>
      </c>
      <c r="C13" s="168" t="s">
        <v>211</v>
      </c>
      <c r="D13" s="159"/>
      <c r="E13" s="167" t="s">
        <v>210</v>
      </c>
      <c r="F13" s="168" t="s">
        <v>211</v>
      </c>
      <c r="G13" s="159"/>
      <c r="H13" s="167" t="s">
        <v>210</v>
      </c>
      <c r="I13" s="168" t="s">
        <v>211</v>
      </c>
      <c r="J13" s="162"/>
    </row>
    <row r="14" spans="1:10" ht="11.25">
      <c r="A14" s="157"/>
      <c r="B14" s="169" t="s">
        <v>212</v>
      </c>
      <c r="C14" s="170" t="s">
        <v>213</v>
      </c>
      <c r="D14" s="159"/>
      <c r="E14" s="169" t="s">
        <v>212</v>
      </c>
      <c r="F14" s="170" t="s">
        <v>213</v>
      </c>
      <c r="G14" s="159"/>
      <c r="H14" s="169" t="s">
        <v>212</v>
      </c>
      <c r="I14" s="170" t="s">
        <v>213</v>
      </c>
      <c r="J14" s="162"/>
    </row>
    <row r="15" spans="1:10" ht="11.25">
      <c r="A15" s="157"/>
      <c r="B15" s="171" t="s">
        <v>214</v>
      </c>
      <c r="C15" s="172">
        <v>1</v>
      </c>
      <c r="D15" s="159"/>
      <c r="E15" s="171">
        <v>14</v>
      </c>
      <c r="F15" s="172">
        <v>1</v>
      </c>
      <c r="G15" s="159"/>
      <c r="H15" s="171">
        <v>28</v>
      </c>
      <c r="I15" s="172">
        <v>0</v>
      </c>
      <c r="J15" s="162"/>
    </row>
    <row r="16" spans="1:10" ht="11.25">
      <c r="A16" s="157"/>
      <c r="B16" s="171" t="s">
        <v>215</v>
      </c>
      <c r="C16" s="172">
        <v>4</v>
      </c>
      <c r="D16" s="159"/>
      <c r="E16" s="171">
        <v>15</v>
      </c>
      <c r="F16" s="172">
        <v>1</v>
      </c>
      <c r="G16" s="159"/>
      <c r="H16" s="171">
        <v>29</v>
      </c>
      <c r="I16" s="172">
        <v>1</v>
      </c>
      <c r="J16" s="162"/>
    </row>
    <row r="17" spans="1:10" ht="11.25">
      <c r="A17" s="157"/>
      <c r="B17" s="171">
        <v>2</v>
      </c>
      <c r="C17" s="172">
        <v>0</v>
      </c>
      <c r="D17" s="159"/>
      <c r="E17" s="171">
        <v>16</v>
      </c>
      <c r="F17" s="172">
        <v>4</v>
      </c>
      <c r="G17" s="159"/>
      <c r="H17" s="171">
        <v>30</v>
      </c>
      <c r="I17" s="172">
        <v>4</v>
      </c>
      <c r="J17" s="162"/>
    </row>
    <row r="18" spans="1:10" ht="11.25">
      <c r="A18" s="157"/>
      <c r="B18" s="171">
        <f aca="true" t="shared" si="0" ref="B18:B27">+B17+1</f>
        <v>3</v>
      </c>
      <c r="C18" s="172">
        <v>0</v>
      </c>
      <c r="D18" s="159"/>
      <c r="E18" s="171">
        <v>17</v>
      </c>
      <c r="F18" s="172">
        <v>1</v>
      </c>
      <c r="G18" s="159"/>
      <c r="H18" s="171">
        <v>31</v>
      </c>
      <c r="I18" s="172">
        <v>1</v>
      </c>
      <c r="J18" s="162"/>
    </row>
    <row r="19" spans="1:10" ht="11.25">
      <c r="A19" s="157"/>
      <c r="B19" s="171">
        <f t="shared" si="0"/>
        <v>4</v>
      </c>
      <c r="C19" s="172">
        <v>0</v>
      </c>
      <c r="D19" s="159"/>
      <c r="E19" s="171">
        <v>18</v>
      </c>
      <c r="F19" s="172">
        <v>0</v>
      </c>
      <c r="G19" s="159"/>
      <c r="H19" s="171">
        <v>32</v>
      </c>
      <c r="I19" s="172">
        <v>3</v>
      </c>
      <c r="J19" s="162"/>
    </row>
    <row r="20" spans="1:10" ht="11.25">
      <c r="A20" s="157"/>
      <c r="B20" s="171">
        <f t="shared" si="0"/>
        <v>5</v>
      </c>
      <c r="C20" s="172">
        <v>0</v>
      </c>
      <c r="D20" s="159"/>
      <c r="E20" s="171">
        <v>19</v>
      </c>
      <c r="F20" s="172">
        <v>1</v>
      </c>
      <c r="G20" s="159"/>
      <c r="H20" s="171">
        <v>33</v>
      </c>
      <c r="I20" s="172">
        <v>4</v>
      </c>
      <c r="J20" s="162"/>
    </row>
    <row r="21" spans="1:10" ht="11.25">
      <c r="A21" s="157"/>
      <c r="B21" s="171">
        <f t="shared" si="0"/>
        <v>6</v>
      </c>
      <c r="C21" s="172">
        <v>0</v>
      </c>
      <c r="D21" s="159"/>
      <c r="E21" s="171">
        <v>20</v>
      </c>
      <c r="F21" s="172">
        <v>1</v>
      </c>
      <c r="G21" s="159"/>
      <c r="H21" s="171">
        <v>34</v>
      </c>
      <c r="I21" s="172">
        <v>4</v>
      </c>
      <c r="J21" s="162"/>
    </row>
    <row r="22" spans="1:10" ht="11.25">
      <c r="A22" s="157"/>
      <c r="B22" s="171">
        <f t="shared" si="0"/>
        <v>7</v>
      </c>
      <c r="C22" s="172">
        <v>0</v>
      </c>
      <c r="D22" s="159"/>
      <c r="E22" s="171">
        <v>21</v>
      </c>
      <c r="F22" s="172">
        <v>4</v>
      </c>
      <c r="G22" s="159"/>
      <c r="H22" s="171">
        <v>35</v>
      </c>
      <c r="I22" s="172">
        <v>4</v>
      </c>
      <c r="J22" s="162"/>
    </row>
    <row r="23" spans="1:10" ht="11.25">
      <c r="A23" s="157"/>
      <c r="B23" s="171">
        <f t="shared" si="0"/>
        <v>8</v>
      </c>
      <c r="C23" s="172">
        <v>0</v>
      </c>
      <c r="D23" s="159"/>
      <c r="E23" s="171">
        <v>22</v>
      </c>
      <c r="F23" s="172">
        <v>4</v>
      </c>
      <c r="G23" s="159"/>
      <c r="H23" s="171">
        <v>36</v>
      </c>
      <c r="I23" s="172">
        <v>1</v>
      </c>
      <c r="J23" s="162"/>
    </row>
    <row r="24" spans="1:10" ht="11.25">
      <c r="A24" s="157"/>
      <c r="B24" s="171">
        <f t="shared" si="0"/>
        <v>9</v>
      </c>
      <c r="C24" s="172">
        <v>0</v>
      </c>
      <c r="D24" s="159"/>
      <c r="E24" s="171">
        <v>23</v>
      </c>
      <c r="F24" s="172">
        <v>0</v>
      </c>
      <c r="G24" s="159"/>
      <c r="H24" s="171">
        <v>37</v>
      </c>
      <c r="I24" s="172">
        <v>0</v>
      </c>
      <c r="J24" s="162"/>
    </row>
    <row r="25" spans="1:10" ht="11.25">
      <c r="A25" s="157"/>
      <c r="B25" s="171">
        <f t="shared" si="0"/>
        <v>10</v>
      </c>
      <c r="C25" s="172">
        <v>0</v>
      </c>
      <c r="D25" s="159"/>
      <c r="E25" s="171">
        <v>24</v>
      </c>
      <c r="F25" s="172">
        <v>1</v>
      </c>
      <c r="G25" s="159"/>
      <c r="H25" s="171">
        <v>38</v>
      </c>
      <c r="I25" s="172">
        <v>1</v>
      </c>
      <c r="J25" s="162"/>
    </row>
    <row r="26" spans="1:10" ht="11.25">
      <c r="A26" s="157"/>
      <c r="B26" s="171">
        <f t="shared" si="0"/>
        <v>11</v>
      </c>
      <c r="C26" s="172">
        <v>0</v>
      </c>
      <c r="D26" s="159"/>
      <c r="E26" s="171">
        <v>25</v>
      </c>
      <c r="F26" s="172">
        <v>1</v>
      </c>
      <c r="G26" s="159"/>
      <c r="H26" s="171">
        <v>39</v>
      </c>
      <c r="I26" s="172">
        <v>0</v>
      </c>
      <c r="J26" s="162"/>
    </row>
    <row r="27" spans="1:10" ht="11.25">
      <c r="A27" s="157"/>
      <c r="B27" s="171">
        <f t="shared" si="0"/>
        <v>12</v>
      </c>
      <c r="C27" s="172">
        <v>0</v>
      </c>
      <c r="D27" s="159"/>
      <c r="E27" s="171">
        <v>26</v>
      </c>
      <c r="F27" s="172">
        <v>4</v>
      </c>
      <c r="G27" s="159"/>
      <c r="H27" s="172"/>
      <c r="I27" s="172"/>
      <c r="J27" s="162"/>
    </row>
    <row r="28" spans="1:10" ht="11.25">
      <c r="A28" s="157"/>
      <c r="B28" s="171">
        <v>13</v>
      </c>
      <c r="C28" s="172">
        <v>0</v>
      </c>
      <c r="D28" s="159"/>
      <c r="E28" s="171">
        <v>27</v>
      </c>
      <c r="F28" s="172">
        <v>1</v>
      </c>
      <c r="G28" s="159"/>
      <c r="H28" s="172"/>
      <c r="I28" s="172"/>
      <c r="J28" s="162"/>
    </row>
    <row r="29" spans="1:10" ht="11.25">
      <c r="A29" s="157"/>
      <c r="B29" s="172"/>
      <c r="C29" s="172"/>
      <c r="D29" s="159"/>
      <c r="E29" s="172"/>
      <c r="F29" s="172"/>
      <c r="G29" s="159"/>
      <c r="H29" s="172"/>
      <c r="I29" s="172"/>
      <c r="J29" s="162"/>
    </row>
    <row r="30" spans="1:10" ht="11.25">
      <c r="A30" s="157"/>
      <c r="B30" s="172"/>
      <c r="C30" s="172"/>
      <c r="D30" s="159"/>
      <c r="E30" s="173"/>
      <c r="F30" s="172"/>
      <c r="G30" s="159"/>
      <c r="H30" s="172"/>
      <c r="I30" s="172"/>
      <c r="J30" s="162"/>
    </row>
    <row r="31" spans="1:10" ht="11.25">
      <c r="A31" s="157"/>
      <c r="B31" s="172"/>
      <c r="C31" s="172"/>
      <c r="D31" s="159"/>
      <c r="E31" s="172"/>
      <c r="F31" s="172"/>
      <c r="G31" s="159"/>
      <c r="H31" s="172"/>
      <c r="I31" s="172"/>
      <c r="J31" s="162"/>
    </row>
    <row r="32" spans="1:10" ht="11.25">
      <c r="A32" s="157"/>
      <c r="B32" s="173"/>
      <c r="C32" s="172"/>
      <c r="D32" s="159"/>
      <c r="E32" s="173"/>
      <c r="F32" s="172"/>
      <c r="G32" s="159"/>
      <c r="H32" s="172"/>
      <c r="I32" s="172"/>
      <c r="J32" s="162"/>
    </row>
    <row r="33" spans="1:10" ht="11.25">
      <c r="A33" s="157"/>
      <c r="B33" s="172"/>
      <c r="C33" s="172"/>
      <c r="D33" s="159"/>
      <c r="E33" s="172"/>
      <c r="F33" s="172"/>
      <c r="G33" s="159"/>
      <c r="H33" s="172"/>
      <c r="I33" s="172"/>
      <c r="J33" s="162"/>
    </row>
    <row r="34" spans="1:10" ht="11.25">
      <c r="A34" s="157"/>
      <c r="B34" s="172"/>
      <c r="C34" s="172"/>
      <c r="D34" s="159"/>
      <c r="E34" s="172"/>
      <c r="F34" s="172"/>
      <c r="G34" s="159"/>
      <c r="H34" s="172"/>
      <c r="I34" s="172"/>
      <c r="J34" s="162"/>
    </row>
    <row r="35" spans="1:10" ht="11.25">
      <c r="A35" s="157"/>
      <c r="B35" s="172"/>
      <c r="C35" s="172"/>
      <c r="D35" s="159"/>
      <c r="E35" s="172"/>
      <c r="F35" s="172"/>
      <c r="G35" s="159"/>
      <c r="H35" s="172"/>
      <c r="I35" s="172"/>
      <c r="J35" s="162"/>
    </row>
    <row r="36" spans="1:10" ht="11.25">
      <c r="A36" s="157"/>
      <c r="B36" s="172"/>
      <c r="C36" s="172"/>
      <c r="D36" s="159"/>
      <c r="E36" s="172"/>
      <c r="F36" s="172"/>
      <c r="G36" s="159"/>
      <c r="H36" s="172"/>
      <c r="I36" s="172"/>
      <c r="J36" s="162"/>
    </row>
    <row r="37" spans="1:10" ht="11.25">
      <c r="A37" s="157"/>
      <c r="B37" s="172"/>
      <c r="C37" s="172"/>
      <c r="D37" s="159"/>
      <c r="E37" s="172"/>
      <c r="F37" s="172"/>
      <c r="G37" s="159"/>
      <c r="H37" s="172"/>
      <c r="I37" s="172"/>
      <c r="J37" s="162"/>
    </row>
    <row r="38" spans="1:10" ht="11.25">
      <c r="A38" s="157"/>
      <c r="B38" s="173"/>
      <c r="C38" s="172"/>
      <c r="D38" s="159"/>
      <c r="E38" s="172"/>
      <c r="F38" s="172"/>
      <c r="G38" s="159"/>
      <c r="H38" s="172"/>
      <c r="I38" s="172"/>
      <c r="J38" s="162"/>
    </row>
    <row r="39" spans="1:10" ht="11.25">
      <c r="A39" s="157"/>
      <c r="B39" s="172"/>
      <c r="C39" s="172"/>
      <c r="D39" s="159"/>
      <c r="E39" s="172"/>
      <c r="F39" s="172"/>
      <c r="G39" s="159"/>
      <c r="H39" s="172"/>
      <c r="I39" s="172"/>
      <c r="J39" s="162"/>
    </row>
    <row r="40" spans="1:10" ht="11.25">
      <c r="A40" s="157"/>
      <c r="B40" s="173"/>
      <c r="C40" s="172"/>
      <c r="D40" s="159"/>
      <c r="E40" s="172"/>
      <c r="F40" s="172"/>
      <c r="G40" s="159"/>
      <c r="H40" s="159"/>
      <c r="I40" s="159"/>
      <c r="J40" s="162"/>
    </row>
    <row r="41" spans="1:10" ht="11.25">
      <c r="A41" s="157"/>
      <c r="B41" s="159"/>
      <c r="C41" s="159"/>
      <c r="D41" s="159"/>
      <c r="E41" s="159"/>
      <c r="F41" s="159"/>
      <c r="G41" s="159"/>
      <c r="H41" s="159"/>
      <c r="I41" s="159"/>
      <c r="J41" s="162"/>
    </row>
    <row r="42" spans="1:10" ht="11.25">
      <c r="A42" s="157"/>
      <c r="B42" s="159"/>
      <c r="C42" s="159"/>
      <c r="D42" s="159"/>
      <c r="E42" s="159"/>
      <c r="F42" s="159"/>
      <c r="G42" s="159"/>
      <c r="H42" s="159"/>
      <c r="I42" s="159"/>
      <c r="J42" s="162"/>
    </row>
    <row r="43" spans="1:10" ht="11.25">
      <c r="A43" s="157"/>
      <c r="B43" s="159"/>
      <c r="C43" s="159"/>
      <c r="D43" s="190" t="s">
        <v>216</v>
      </c>
      <c r="E43" s="190"/>
      <c r="F43" s="190"/>
      <c r="G43" s="190"/>
      <c r="H43" s="159"/>
      <c r="I43" s="159"/>
      <c r="J43" s="162"/>
    </row>
    <row r="44" spans="1:10" ht="11.25">
      <c r="A44" s="157"/>
      <c r="B44" s="159"/>
      <c r="C44" s="159"/>
      <c r="D44" s="159"/>
      <c r="E44" s="159"/>
      <c r="F44" s="159"/>
      <c r="G44" s="159"/>
      <c r="H44" s="159"/>
      <c r="I44" s="159"/>
      <c r="J44" s="162"/>
    </row>
    <row r="45" spans="1:10" ht="11.25">
      <c r="A45" s="157"/>
      <c r="B45" s="159"/>
      <c r="C45" s="159"/>
      <c r="D45" s="159"/>
      <c r="E45" s="159"/>
      <c r="F45" s="159"/>
      <c r="G45" s="159"/>
      <c r="H45" s="159"/>
      <c r="I45" s="159"/>
      <c r="J45" s="162"/>
    </row>
    <row r="46" spans="1:10" ht="11.25">
      <c r="A46" s="157"/>
      <c r="B46" s="159"/>
      <c r="C46" s="159"/>
      <c r="D46" s="159"/>
      <c r="E46" s="159"/>
      <c r="F46" s="159"/>
      <c r="G46" s="159"/>
      <c r="H46" s="159"/>
      <c r="I46" s="159"/>
      <c r="J46" s="162"/>
    </row>
    <row r="47" spans="1:10" ht="11.25">
      <c r="A47" s="157"/>
      <c r="B47" s="159"/>
      <c r="C47" s="159"/>
      <c r="D47" s="159"/>
      <c r="E47" s="159"/>
      <c r="F47" s="159"/>
      <c r="G47" s="159"/>
      <c r="H47" s="159"/>
      <c r="I47" s="159"/>
      <c r="J47" s="162"/>
    </row>
    <row r="48" spans="1:10" ht="11.25">
      <c r="A48" s="157"/>
      <c r="B48" s="159"/>
      <c r="C48" s="159"/>
      <c r="D48" s="159"/>
      <c r="E48" s="159"/>
      <c r="F48" s="159"/>
      <c r="G48" s="159"/>
      <c r="H48" s="159"/>
      <c r="I48" s="159"/>
      <c r="J48" s="162"/>
    </row>
    <row r="49" spans="1:10" ht="11.25">
      <c r="A49" s="157"/>
      <c r="B49" s="159"/>
      <c r="C49" s="159"/>
      <c r="D49" s="159"/>
      <c r="E49" s="159"/>
      <c r="F49" s="159"/>
      <c r="G49" s="159"/>
      <c r="H49" s="159"/>
      <c r="I49" s="159"/>
      <c r="J49" s="162"/>
    </row>
    <row r="50" spans="1:10" ht="11.25">
      <c r="A50" s="157"/>
      <c r="B50" s="159"/>
      <c r="C50" s="159"/>
      <c r="D50" s="159"/>
      <c r="E50" s="159"/>
      <c r="F50" s="159"/>
      <c r="G50" s="159"/>
      <c r="H50" s="159"/>
      <c r="I50" s="159"/>
      <c r="J50" s="162"/>
    </row>
    <row r="51" spans="1:10" ht="11.25">
      <c r="A51" s="164"/>
      <c r="B51" s="160"/>
      <c r="C51" s="160"/>
      <c r="D51" s="160"/>
      <c r="E51" s="160"/>
      <c r="F51" s="160"/>
      <c r="G51" s="160"/>
      <c r="H51" s="160"/>
      <c r="I51" s="160"/>
      <c r="J51" s="165"/>
    </row>
    <row r="52" spans="1:10" ht="11.25">
      <c r="A52" s="157" t="s">
        <v>62</v>
      </c>
      <c r="B52" s="174" t="s">
        <v>194</v>
      </c>
      <c r="C52" s="159"/>
      <c r="D52" s="159"/>
      <c r="E52" s="159"/>
      <c r="F52" s="159"/>
      <c r="G52" s="159"/>
      <c r="H52" s="159"/>
      <c r="I52" s="159"/>
      <c r="J52" s="162"/>
    </row>
    <row r="53" spans="1:10" ht="11.25">
      <c r="A53" s="157"/>
      <c r="B53" s="159"/>
      <c r="C53" s="159"/>
      <c r="D53" s="159"/>
      <c r="E53" s="159"/>
      <c r="F53" s="159"/>
      <c r="G53" s="159"/>
      <c r="H53" s="159"/>
      <c r="I53" s="159"/>
      <c r="J53" s="162"/>
    </row>
    <row r="54" spans="1:10" ht="11.25">
      <c r="A54" s="164" t="s">
        <v>61</v>
      </c>
      <c r="B54" s="185">
        <v>40920</v>
      </c>
      <c r="C54" s="175"/>
      <c r="D54" s="160"/>
      <c r="E54" s="160"/>
      <c r="F54" s="160"/>
      <c r="G54" s="160"/>
      <c r="H54" s="160" t="s">
        <v>66</v>
      </c>
      <c r="I54" s="160"/>
      <c r="J54" s="176">
        <v>40969</v>
      </c>
    </row>
    <row r="55" spans="1:10" ht="11.25">
      <c r="A55" s="187" t="s">
        <v>54</v>
      </c>
      <c r="B55" s="188"/>
      <c r="C55" s="188"/>
      <c r="D55" s="188"/>
      <c r="E55" s="188"/>
      <c r="F55" s="188"/>
      <c r="G55" s="188"/>
      <c r="H55" s="188"/>
      <c r="I55" s="188"/>
      <c r="J55" s="189"/>
    </row>
    <row r="56" spans="1:10" ht="11.25">
      <c r="A56" s="157"/>
      <c r="B56" s="159"/>
      <c r="C56" s="159"/>
      <c r="D56" s="159"/>
      <c r="E56" s="159"/>
      <c r="F56" s="159"/>
      <c r="G56" s="159"/>
      <c r="H56" s="159"/>
      <c r="I56" s="159"/>
      <c r="J56" s="162"/>
    </row>
    <row r="57" spans="1:10" ht="11.25">
      <c r="A57" s="157" t="s">
        <v>60</v>
      </c>
      <c r="B57" s="159"/>
      <c r="C57" s="159"/>
      <c r="D57" s="159"/>
      <c r="E57" s="159"/>
      <c r="F57" s="159"/>
      <c r="G57" s="159"/>
      <c r="H57" s="159"/>
      <c r="I57" s="159"/>
      <c r="J57" s="162"/>
    </row>
    <row r="58" spans="1:10" ht="11.25">
      <c r="A58" s="164"/>
      <c r="B58" s="160"/>
      <c r="C58" s="160"/>
      <c r="D58" s="160"/>
      <c r="E58" s="160"/>
      <c r="F58" s="160"/>
      <c r="G58" s="160"/>
      <c r="H58" s="160"/>
      <c r="I58" s="160"/>
      <c r="J58" s="165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10.140625" style="0" customWidth="1"/>
    <col min="2" max="2" width="17.8515625" style="0" customWidth="1"/>
    <col min="4" max="4" width="9.7109375" style="0" customWidth="1"/>
    <col min="5" max="5" width="10.57421875" style="0" customWidth="1"/>
    <col min="6" max="6" width="9.8515625" style="0" customWidth="1"/>
    <col min="10" max="10" width="16.003906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67</v>
      </c>
      <c r="B2" s="109">
        <v>9</v>
      </c>
      <c r="C2" s="5"/>
      <c r="D2" s="5"/>
      <c r="E2" s="5"/>
      <c r="F2" s="5"/>
      <c r="G2" s="8">
        <v>4</v>
      </c>
      <c r="H2" s="191" t="s">
        <v>57</v>
      </c>
      <c r="I2" s="191"/>
      <c r="J2" s="90">
        <v>35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58</v>
      </c>
      <c r="B4" s="5"/>
      <c r="C4" s="5" t="s">
        <v>124</v>
      </c>
      <c r="D4" s="5"/>
      <c r="E4" s="5"/>
      <c r="F4" s="5"/>
      <c r="G4" s="5"/>
      <c r="H4" s="5"/>
      <c r="I4" s="5"/>
      <c r="J4" s="6"/>
    </row>
    <row r="5" spans="1:10" ht="12.75">
      <c r="A5" s="7" t="s">
        <v>59</v>
      </c>
      <c r="B5" s="8"/>
      <c r="C5" s="8" t="s">
        <v>70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95" t="s">
        <v>46</v>
      </c>
      <c r="B7" s="199"/>
      <c r="C7" s="199"/>
      <c r="D7" s="199"/>
      <c r="E7" s="199"/>
      <c r="F7" s="199"/>
      <c r="G7" s="199"/>
      <c r="H7" s="199"/>
      <c r="I7" s="199"/>
      <c r="J7" s="200"/>
    </row>
    <row r="8" spans="1:10" ht="12.75">
      <c r="A8" s="238" t="s">
        <v>45</v>
      </c>
      <c r="B8" s="191"/>
      <c r="C8" s="191"/>
      <c r="D8" s="191"/>
      <c r="E8" s="191"/>
      <c r="F8" s="191"/>
      <c r="G8" s="191"/>
      <c r="H8" s="191"/>
      <c r="I8" s="191"/>
      <c r="J8" s="215"/>
    </row>
    <row r="9" spans="1:10" ht="12.75">
      <c r="A9" s="214" t="s">
        <v>22</v>
      </c>
      <c r="B9" s="191"/>
      <c r="C9" s="191"/>
      <c r="D9" s="191"/>
      <c r="E9" s="191"/>
      <c r="F9" s="191"/>
      <c r="G9" s="191"/>
      <c r="H9" s="191"/>
      <c r="I9" s="191"/>
      <c r="J9" s="215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5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79" t="s">
        <v>249</v>
      </c>
      <c r="B13" s="17"/>
      <c r="C13" s="11"/>
      <c r="D13" s="209" t="s">
        <v>23</v>
      </c>
      <c r="E13" s="210"/>
      <c r="F13" s="210"/>
      <c r="G13" s="210"/>
      <c r="H13" s="210"/>
      <c r="I13" s="210"/>
      <c r="J13" s="211"/>
    </row>
    <row r="14" spans="1:10" ht="12.75">
      <c r="A14" s="66" t="s">
        <v>33</v>
      </c>
      <c r="B14" s="59"/>
      <c r="C14" s="60"/>
      <c r="D14" s="89" t="s">
        <v>164</v>
      </c>
      <c r="E14" s="89" t="s">
        <v>63</v>
      </c>
      <c r="F14" s="89" t="s">
        <v>64</v>
      </c>
      <c r="G14" s="16" t="s">
        <v>32</v>
      </c>
      <c r="H14" s="16" t="s">
        <v>32</v>
      </c>
      <c r="I14" s="16" t="s">
        <v>32</v>
      </c>
      <c r="J14" s="16" t="s">
        <v>32</v>
      </c>
    </row>
    <row r="15" spans="1:10" ht="12.75">
      <c r="A15" s="68" t="s">
        <v>44</v>
      </c>
      <c r="B15" s="13"/>
      <c r="C15" s="15"/>
      <c r="D15" s="129" t="s">
        <v>250</v>
      </c>
      <c r="E15" s="129" t="s">
        <v>251</v>
      </c>
      <c r="F15" s="129" t="s">
        <v>252</v>
      </c>
      <c r="G15" s="16" t="s">
        <v>88</v>
      </c>
      <c r="H15" s="16" t="s">
        <v>88</v>
      </c>
      <c r="I15" s="16" t="s">
        <v>88</v>
      </c>
      <c r="J15" s="16" t="s">
        <v>88</v>
      </c>
    </row>
    <row r="16" spans="1:10" ht="12.75">
      <c r="A16" s="61" t="s">
        <v>27</v>
      </c>
      <c r="B16" s="62"/>
      <c r="C16" s="63"/>
      <c r="D16" s="16" t="s">
        <v>88</v>
      </c>
      <c r="E16" s="16" t="s">
        <v>88</v>
      </c>
      <c r="F16" s="16" t="s">
        <v>88</v>
      </c>
      <c r="G16" s="16" t="s">
        <v>88</v>
      </c>
      <c r="H16" s="16" t="s">
        <v>88</v>
      </c>
      <c r="I16" s="16" t="s">
        <v>88</v>
      </c>
      <c r="J16" s="16" t="s">
        <v>88</v>
      </c>
    </row>
    <row r="17" spans="1:10" ht="12.75">
      <c r="A17" s="58" t="s">
        <v>28</v>
      </c>
      <c r="B17" s="13"/>
      <c r="C17" s="15"/>
      <c r="D17" s="64"/>
      <c r="E17" s="64"/>
      <c r="F17" s="64"/>
      <c r="G17" s="64"/>
      <c r="H17" s="64"/>
      <c r="I17" s="64"/>
      <c r="J17" s="65"/>
    </row>
    <row r="18" spans="1:10" ht="12.75">
      <c r="A18" s="50" t="s">
        <v>29</v>
      </c>
      <c r="B18" s="13"/>
      <c r="C18" s="15"/>
      <c r="D18" s="16" t="s">
        <v>88</v>
      </c>
      <c r="E18" s="16" t="s">
        <v>88</v>
      </c>
      <c r="F18" s="16" t="s">
        <v>88</v>
      </c>
      <c r="G18" s="16" t="s">
        <v>88</v>
      </c>
      <c r="H18" s="16" t="s">
        <v>88</v>
      </c>
      <c r="I18" s="16" t="s">
        <v>88</v>
      </c>
      <c r="J18" s="16" t="s">
        <v>88</v>
      </c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24" t="s">
        <v>34</v>
      </c>
      <c r="B21" s="20" t="s">
        <v>35</v>
      </c>
      <c r="C21" s="5"/>
      <c r="D21" s="5"/>
      <c r="E21" s="5"/>
      <c r="F21" s="5"/>
      <c r="G21" s="5"/>
      <c r="H21" s="5"/>
      <c r="I21" s="5"/>
      <c r="J21" s="6"/>
    </row>
    <row r="22" spans="1:10" ht="12.75">
      <c r="A22" s="24"/>
      <c r="B22" s="20" t="s">
        <v>36</v>
      </c>
      <c r="C22" s="5"/>
      <c r="D22" s="5"/>
      <c r="E22" s="5"/>
      <c r="F22" s="5"/>
      <c r="G22" s="5"/>
      <c r="H22" s="5"/>
      <c r="I22" s="5"/>
      <c r="J22" s="6"/>
    </row>
    <row r="23" spans="1:10" ht="12.75">
      <c r="A23" s="24"/>
      <c r="B23" s="20" t="s">
        <v>37</v>
      </c>
      <c r="C23" s="5"/>
      <c r="D23" s="5"/>
      <c r="E23" s="5"/>
      <c r="F23" s="5"/>
      <c r="G23" s="5"/>
      <c r="H23" s="5"/>
      <c r="I23" s="5"/>
      <c r="J23" s="6"/>
    </row>
    <row r="24" spans="1:10" ht="12.75">
      <c r="A24" s="24"/>
      <c r="B24" s="20" t="s">
        <v>38</v>
      </c>
      <c r="C24" s="5"/>
      <c r="D24" s="5"/>
      <c r="E24" s="5"/>
      <c r="F24" s="5"/>
      <c r="G24" s="5"/>
      <c r="H24" s="5"/>
      <c r="I24" s="5"/>
      <c r="J24" s="6"/>
    </row>
    <row r="25" spans="1:10" ht="12.75">
      <c r="A25" s="24"/>
      <c r="B25" s="20"/>
      <c r="C25" s="5"/>
      <c r="D25" s="5"/>
      <c r="E25" s="5"/>
      <c r="F25" s="5"/>
      <c r="G25" s="5"/>
      <c r="H25" s="5"/>
      <c r="I25" s="5"/>
      <c r="J25" s="6"/>
    </row>
    <row r="26" spans="1:10" ht="12.75">
      <c r="A26" s="36" t="s">
        <v>122</v>
      </c>
      <c r="B26" s="47" t="s">
        <v>20</v>
      </c>
      <c r="C26" s="18"/>
      <c r="D26" s="18"/>
      <c r="E26" s="18"/>
      <c r="F26" s="18"/>
      <c r="G26" s="18"/>
      <c r="H26" s="18"/>
      <c r="I26" s="18"/>
      <c r="J26" s="23"/>
    </row>
    <row r="27" spans="1:10" ht="12.75">
      <c r="A27" s="24"/>
      <c r="B27" s="20" t="s">
        <v>91</v>
      </c>
      <c r="C27" s="5"/>
      <c r="D27" s="5"/>
      <c r="E27" s="5"/>
      <c r="F27" s="5"/>
      <c r="G27" s="5"/>
      <c r="H27" s="5"/>
      <c r="I27" s="5"/>
      <c r="J27" s="6"/>
    </row>
    <row r="28" spans="1:10" ht="12.75">
      <c r="A28" s="35"/>
      <c r="B28" s="20"/>
      <c r="C28" s="5"/>
      <c r="D28" s="5"/>
      <c r="E28" s="5" t="s">
        <v>91</v>
      </c>
      <c r="F28" s="5"/>
      <c r="G28" s="5"/>
      <c r="H28" s="5"/>
      <c r="I28" s="5"/>
      <c r="J28" s="6"/>
    </row>
    <row r="29" spans="1:10" ht="12.75">
      <c r="A29" s="24"/>
      <c r="B29" s="20"/>
      <c r="C29" s="5"/>
      <c r="D29" s="5"/>
      <c r="E29" s="5"/>
      <c r="F29" s="5"/>
      <c r="G29" s="5"/>
      <c r="H29" s="5"/>
      <c r="I29" s="5"/>
      <c r="J29" s="6"/>
    </row>
    <row r="30" spans="1:10" ht="12.75">
      <c r="A30" s="24" t="s">
        <v>40</v>
      </c>
      <c r="B30" s="20"/>
      <c r="C30" s="5"/>
      <c r="D30" s="5"/>
      <c r="E30" s="5"/>
      <c r="F30" s="5"/>
      <c r="G30" s="5"/>
      <c r="H30" s="5"/>
      <c r="I30" s="5"/>
      <c r="J30" s="6"/>
    </row>
    <row r="31" spans="1:10" ht="12.75">
      <c r="A31" s="24"/>
      <c r="B31" s="20"/>
      <c r="C31" s="5"/>
      <c r="D31" s="5"/>
      <c r="E31" s="5"/>
      <c r="F31" s="5"/>
      <c r="G31" s="5"/>
      <c r="H31" s="5"/>
      <c r="I31" s="5"/>
      <c r="J31" s="6"/>
    </row>
    <row r="32" spans="1:10" ht="12.75">
      <c r="A32" s="24"/>
      <c r="B32" s="5" t="s">
        <v>244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24"/>
      <c r="B33" s="20"/>
      <c r="C33" s="5"/>
      <c r="D33" s="5"/>
      <c r="E33" s="5"/>
      <c r="F33" s="5"/>
      <c r="G33" s="5"/>
      <c r="H33" s="5"/>
      <c r="I33" s="5"/>
      <c r="J33" s="6"/>
    </row>
    <row r="34" spans="1:10" ht="12.75">
      <c r="A34" s="24"/>
      <c r="B34" s="21" t="s">
        <v>245</v>
      </c>
      <c r="C34" s="12"/>
      <c r="D34" s="12"/>
      <c r="E34" s="12"/>
      <c r="F34" s="12"/>
      <c r="G34" s="5"/>
      <c r="H34" s="5"/>
      <c r="I34" s="5"/>
      <c r="J34" s="6"/>
    </row>
    <row r="35" spans="1:10" ht="12.75">
      <c r="A35" s="4"/>
      <c r="B35" s="20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18"/>
      <c r="E38" s="18"/>
      <c r="F38" s="18"/>
      <c r="G38" s="18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 ht="12.75">
      <c r="A47" s="4" t="s">
        <v>62</v>
      </c>
      <c r="B47" s="20" t="s">
        <v>194</v>
      </c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20"/>
      <c r="C48" s="5"/>
      <c r="D48" s="5"/>
      <c r="E48" s="5"/>
      <c r="F48" s="5"/>
      <c r="G48" s="5"/>
      <c r="H48" s="5"/>
      <c r="I48" s="5"/>
      <c r="J48" s="6"/>
    </row>
    <row r="49" spans="1:10" ht="12.75">
      <c r="A49" s="7" t="s">
        <v>61</v>
      </c>
      <c r="B49" s="113">
        <f>'Item 245, pg 34'!B55</f>
        <v>40920</v>
      </c>
      <c r="C49" s="8"/>
      <c r="D49" s="8"/>
      <c r="E49" s="8"/>
      <c r="F49" s="8"/>
      <c r="G49" s="8"/>
      <c r="H49" s="8" t="s">
        <v>66</v>
      </c>
      <c r="I49" s="8"/>
      <c r="J49" s="110">
        <f>'Item 245, pg 34'!O55</f>
        <v>40969</v>
      </c>
    </row>
    <row r="50" spans="1:10" ht="12.75">
      <c r="A50" s="192" t="s">
        <v>54</v>
      </c>
      <c r="B50" s="193"/>
      <c r="C50" s="193"/>
      <c r="D50" s="193"/>
      <c r="E50" s="193"/>
      <c r="F50" s="193"/>
      <c r="G50" s="193"/>
      <c r="H50" s="193"/>
      <c r="I50" s="193"/>
      <c r="J50" s="194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4" t="s">
        <v>60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</sheetData>
  <sheetProtection/>
  <mergeCells count="6">
    <mergeCell ref="H2:I2"/>
    <mergeCell ref="A50:J50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30">
      <selection activeCell="D46" sqref="D46"/>
    </sheetView>
  </sheetViews>
  <sheetFormatPr defaultColWidth="9.140625" defaultRowHeight="12.75"/>
  <cols>
    <col min="1" max="1" width="12.28125" style="0" customWidth="1"/>
    <col min="2" max="2" width="18.57421875" style="0" customWidth="1"/>
    <col min="10" max="10" width="13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67</v>
      </c>
      <c r="B2" s="109">
        <v>9</v>
      </c>
      <c r="C2" s="5"/>
      <c r="D2" s="5"/>
      <c r="E2" s="5"/>
      <c r="F2" s="5"/>
      <c r="G2" s="111">
        <v>4</v>
      </c>
      <c r="H2" s="191" t="s">
        <v>57</v>
      </c>
      <c r="I2" s="191"/>
      <c r="J2" s="90">
        <v>16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58</v>
      </c>
      <c r="B4" s="5"/>
      <c r="C4" s="5" t="s">
        <v>124</v>
      </c>
      <c r="D4" s="5"/>
      <c r="E4" s="5"/>
      <c r="F4" s="5"/>
      <c r="G4" s="5"/>
      <c r="H4" s="5"/>
      <c r="I4" s="5"/>
      <c r="J4" s="6"/>
    </row>
    <row r="5" spans="1:10" ht="12.75">
      <c r="A5" s="7" t="s">
        <v>59</v>
      </c>
      <c r="B5" s="8"/>
      <c r="C5" s="8" t="s">
        <v>70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95" t="s">
        <v>74</v>
      </c>
      <c r="B9" s="196"/>
      <c r="C9" s="196"/>
      <c r="D9" s="196"/>
      <c r="E9" s="196"/>
      <c r="F9" s="196"/>
      <c r="G9" s="196"/>
      <c r="H9" s="196"/>
      <c r="I9" s="196"/>
      <c r="J9" s="197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10" t="s">
        <v>76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4" t="s">
        <v>75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2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5" t="s">
        <v>77</v>
      </c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22" t="s">
        <v>79</v>
      </c>
      <c r="C15" s="11"/>
      <c r="D15" s="5"/>
      <c r="E15" s="17"/>
      <c r="F15" s="11"/>
      <c r="G15" s="5"/>
      <c r="H15" s="17"/>
      <c r="I15" s="11"/>
      <c r="J15" s="6"/>
    </row>
    <row r="16" spans="1:10" ht="12.75">
      <c r="A16" s="4"/>
      <c r="B16" s="21" t="s">
        <v>78</v>
      </c>
      <c r="C16" s="11"/>
      <c r="D16" s="5"/>
      <c r="E16" s="17"/>
      <c r="F16" s="11"/>
      <c r="G16" s="5"/>
      <c r="H16" s="17"/>
      <c r="I16" s="11"/>
      <c r="J16" s="6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4"/>
      <c r="B18" s="5"/>
      <c r="C18" s="5"/>
      <c r="D18" s="118" t="s">
        <v>246</v>
      </c>
      <c r="E18" s="5"/>
      <c r="F18" s="5"/>
      <c r="G18" s="5"/>
      <c r="H18" s="5"/>
      <c r="I18" s="5"/>
      <c r="J18" s="6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32" t="s">
        <v>80</v>
      </c>
      <c r="B20" s="33"/>
      <c r="C20" s="33"/>
      <c r="D20" s="33"/>
      <c r="E20" s="33"/>
      <c r="F20" s="33"/>
      <c r="G20" s="33"/>
      <c r="H20" s="33"/>
      <c r="I20" s="33"/>
      <c r="J20" s="34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198" t="s">
        <v>81</v>
      </c>
      <c r="B22" s="199"/>
      <c r="C22" s="199"/>
      <c r="D22" s="199"/>
      <c r="E22" s="199"/>
      <c r="F22" s="199"/>
      <c r="G22" s="199"/>
      <c r="H22" s="199"/>
      <c r="I22" s="199"/>
      <c r="J22" s="200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24" t="s">
        <v>82</v>
      </c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24" t="s">
        <v>83</v>
      </c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 t="s">
        <v>91</v>
      </c>
      <c r="B27" s="5" t="s">
        <v>125</v>
      </c>
      <c r="C27" s="5"/>
      <c r="D27" s="5"/>
      <c r="E27" s="5"/>
      <c r="F27" s="5"/>
      <c r="G27" s="5"/>
      <c r="H27" s="5"/>
      <c r="I27" s="5"/>
      <c r="J27" s="6"/>
    </row>
    <row r="28" spans="1:10" ht="12.75">
      <c r="A28" s="4" t="s">
        <v>91</v>
      </c>
      <c r="B28" s="5" t="s">
        <v>160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4" t="s">
        <v>91</v>
      </c>
      <c r="B29" s="5" t="s">
        <v>126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36" t="s">
        <v>84</v>
      </c>
      <c r="B32" s="18"/>
      <c r="C32" s="18"/>
      <c r="D32" s="18"/>
      <c r="E32" s="18"/>
      <c r="F32" s="18"/>
      <c r="G32" s="18"/>
      <c r="H32" s="18"/>
      <c r="I32" s="18"/>
      <c r="J32" s="23"/>
    </row>
    <row r="33" spans="1:10" ht="12.75">
      <c r="A33" s="24" t="s">
        <v>85</v>
      </c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35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24" t="s">
        <v>161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24" t="s">
        <v>86</v>
      </c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2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 t="s">
        <v>87</v>
      </c>
      <c r="D39" s="5"/>
      <c r="E39" s="70">
        <v>89.75</v>
      </c>
      <c r="F39" s="118"/>
      <c r="G39" s="5"/>
      <c r="H39" s="5"/>
      <c r="I39" s="5"/>
      <c r="J39" s="6"/>
    </row>
    <row r="40" spans="1:10" ht="12.75">
      <c r="A40" s="4"/>
      <c r="B40" s="5"/>
      <c r="C40" s="5"/>
      <c r="D40" s="5"/>
      <c r="E40" s="70"/>
      <c r="F40" s="5"/>
      <c r="G40" s="5"/>
      <c r="H40" s="5"/>
      <c r="I40" s="5"/>
      <c r="J40" s="6"/>
    </row>
    <row r="41" spans="1:10" ht="12.75">
      <c r="A41" s="4"/>
      <c r="B41" s="5"/>
      <c r="C41" s="5" t="s">
        <v>89</v>
      </c>
      <c r="D41" s="5"/>
      <c r="E41" s="70">
        <v>89.75</v>
      </c>
      <c r="F41" s="118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/>
      <c r="B48" s="8"/>
      <c r="C48" s="8"/>
      <c r="D48" s="8"/>
      <c r="E48" s="8"/>
      <c r="F48" s="8"/>
      <c r="G48" s="8"/>
      <c r="H48" s="8"/>
      <c r="I48" s="8"/>
      <c r="J48" s="9"/>
    </row>
    <row r="49" spans="1:10" ht="12.75">
      <c r="A49" s="4" t="s">
        <v>62</v>
      </c>
      <c r="B49" s="20" t="s">
        <v>194</v>
      </c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 t="s">
        <v>61</v>
      </c>
      <c r="B51" s="112">
        <f>'Check Sheet'!B54</f>
        <v>40920</v>
      </c>
      <c r="C51" s="8"/>
      <c r="D51" s="8"/>
      <c r="E51" s="8"/>
      <c r="F51" s="8"/>
      <c r="G51" s="8"/>
      <c r="H51" s="8" t="s">
        <v>68</v>
      </c>
      <c r="I51" s="8"/>
      <c r="J51" s="110">
        <f>'Check Sheet'!J54</f>
        <v>40969</v>
      </c>
    </row>
    <row r="52" spans="1:10" ht="12.75">
      <c r="A52" s="192" t="s">
        <v>54</v>
      </c>
      <c r="B52" s="193"/>
      <c r="C52" s="193"/>
      <c r="D52" s="193"/>
      <c r="E52" s="193"/>
      <c r="F52" s="193"/>
      <c r="G52" s="193"/>
      <c r="H52" s="193"/>
      <c r="I52" s="193"/>
      <c r="J52" s="194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4" t="s">
        <v>60</v>
      </c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7"/>
      <c r="B55" s="8"/>
      <c r="C55" s="8"/>
      <c r="D55" s="8"/>
      <c r="E55" s="8"/>
      <c r="F55" s="8"/>
      <c r="G55" s="8"/>
      <c r="H55" s="8"/>
      <c r="I55" s="8"/>
      <c r="J55" s="9"/>
    </row>
  </sheetData>
  <sheetProtection/>
  <mergeCells count="4">
    <mergeCell ref="H2:I2"/>
    <mergeCell ref="A52:J52"/>
    <mergeCell ref="A9:J9"/>
    <mergeCell ref="A22:J2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zoomScalePageLayoutView="0" workbookViewId="0" topLeftCell="A1">
      <selection activeCell="C43" sqref="C43"/>
    </sheetView>
  </sheetViews>
  <sheetFormatPr defaultColWidth="9.140625" defaultRowHeight="12.75"/>
  <cols>
    <col min="1" max="1" width="10.8515625" style="0" customWidth="1"/>
    <col min="2" max="2" width="18.28125" style="0" customWidth="1"/>
    <col min="4" max="4" width="3.28125" style="0" customWidth="1"/>
    <col min="5" max="5" width="10.421875" style="0" customWidth="1"/>
    <col min="6" max="6" width="5.57421875" style="0" customWidth="1"/>
    <col min="7" max="7" width="2.00390625" style="0" customWidth="1"/>
    <col min="8" max="8" width="9.8515625" style="0" customWidth="1"/>
    <col min="11" max="11" width="3.7109375" style="0" customWidth="1"/>
    <col min="12" max="12" width="16.28125" style="0" customWidth="1"/>
    <col min="13" max="13" width="3.71093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67</v>
      </c>
      <c r="B2" s="109">
        <v>9</v>
      </c>
      <c r="C2" s="5"/>
      <c r="D2" s="5"/>
      <c r="E2" s="181"/>
      <c r="F2" s="5"/>
      <c r="G2" s="5"/>
      <c r="H2" s="5"/>
      <c r="I2" s="5"/>
      <c r="J2" s="111">
        <v>4</v>
      </c>
      <c r="K2" s="5" t="s">
        <v>188</v>
      </c>
      <c r="L2" s="5"/>
      <c r="M2" s="90">
        <v>21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58</v>
      </c>
      <c r="B4" s="5"/>
      <c r="C4" s="5" t="s">
        <v>124</v>
      </c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7" t="s">
        <v>59</v>
      </c>
      <c r="B5" s="8"/>
      <c r="C5" s="5" t="s">
        <v>70</v>
      </c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2.75">
      <c r="A6" s="202" t="s">
        <v>93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4"/>
    </row>
    <row r="7" spans="1:13" ht="12.75">
      <c r="A7" s="36" t="s">
        <v>94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23"/>
    </row>
    <row r="8" spans="1:13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</row>
    <row r="9" spans="1:13" ht="12.75">
      <c r="A9" s="24" t="s">
        <v>128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</row>
    <row r="10" spans="1:13" ht="12.75">
      <c r="A10" s="40" t="s">
        <v>95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3" ht="12.75">
      <c r="A11" s="40" t="s">
        <v>96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1:13" ht="12.75">
      <c r="A12" s="10" t="s">
        <v>97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12.75">
      <c r="A13" s="41" t="s">
        <v>127</v>
      </c>
      <c r="B13" s="17"/>
      <c r="C13" s="11"/>
      <c r="D13" s="11"/>
      <c r="E13" s="5"/>
      <c r="F13" s="5"/>
      <c r="G13" s="17"/>
      <c r="H13" s="11"/>
      <c r="I13" s="5"/>
      <c r="J13" s="17"/>
      <c r="K13" s="17"/>
      <c r="L13" s="17"/>
      <c r="M13" s="91"/>
    </row>
    <row r="14" spans="1:13" ht="12.75">
      <c r="A14" s="41" t="s">
        <v>103</v>
      </c>
      <c r="B14" s="17"/>
      <c r="C14" s="11"/>
      <c r="D14" s="11"/>
      <c r="E14" s="5"/>
      <c r="F14" s="5"/>
      <c r="G14" s="17"/>
      <c r="H14" s="11"/>
      <c r="I14" s="5"/>
      <c r="J14" s="17"/>
      <c r="K14" s="17"/>
      <c r="L14" s="17"/>
      <c r="M14" s="91"/>
    </row>
    <row r="15" spans="1:13" ht="12.75">
      <c r="A15" s="2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 ht="12.75">
      <c r="A16" s="4" t="s">
        <v>98</v>
      </c>
      <c r="B16" s="5"/>
      <c r="C16" s="5"/>
      <c r="D16" s="5"/>
      <c r="E16" s="5"/>
      <c r="F16" s="5"/>
      <c r="G16" s="5" t="s">
        <v>183</v>
      </c>
      <c r="H16" s="5"/>
      <c r="I16" s="5"/>
      <c r="J16" s="5"/>
      <c r="K16" s="5"/>
      <c r="L16" s="5"/>
      <c r="M16" s="6"/>
    </row>
    <row r="17" spans="1:13" ht="12.75">
      <c r="A17" s="19"/>
      <c r="B17" s="18"/>
      <c r="C17" s="18"/>
      <c r="D17" s="33"/>
      <c r="E17" s="18"/>
      <c r="F17" s="33"/>
      <c r="G17" s="18"/>
      <c r="H17" s="18"/>
      <c r="I17" s="18"/>
      <c r="J17" s="18"/>
      <c r="K17" s="33"/>
      <c r="L17" s="33"/>
      <c r="M17" s="34"/>
    </row>
    <row r="18" spans="1:14" ht="12.75">
      <c r="A18" s="42" t="s">
        <v>99</v>
      </c>
      <c r="B18" s="42" t="s">
        <v>102</v>
      </c>
      <c r="C18" s="180" t="s">
        <v>254</v>
      </c>
      <c r="D18" s="14"/>
      <c r="E18" s="180" t="s">
        <v>254</v>
      </c>
      <c r="F18" s="14"/>
      <c r="G18" s="43"/>
      <c r="H18" s="42" t="s">
        <v>99</v>
      </c>
      <c r="I18" s="42" t="s">
        <v>102</v>
      </c>
      <c r="J18" s="180" t="s">
        <v>254</v>
      </c>
      <c r="K18" s="14"/>
      <c r="L18" s="180" t="s">
        <v>254</v>
      </c>
      <c r="M18" s="182"/>
      <c r="N18" s="5"/>
    </row>
    <row r="19" spans="1:14" ht="12.75">
      <c r="A19" s="43" t="s">
        <v>100</v>
      </c>
      <c r="B19" s="43" t="s">
        <v>55</v>
      </c>
      <c r="C19" s="178" t="s">
        <v>253</v>
      </c>
      <c r="D19" s="14"/>
      <c r="E19" s="178" t="s">
        <v>253</v>
      </c>
      <c r="F19" s="14"/>
      <c r="G19" s="43"/>
      <c r="H19" s="43" t="s">
        <v>100</v>
      </c>
      <c r="I19" s="43" t="s">
        <v>55</v>
      </c>
      <c r="J19" s="178" t="s">
        <v>253</v>
      </c>
      <c r="K19" s="14"/>
      <c r="L19" s="178" t="s">
        <v>253</v>
      </c>
      <c r="M19" s="107"/>
      <c r="N19" s="5"/>
    </row>
    <row r="20" spans="1:14" ht="12.75">
      <c r="A20" s="44" t="s">
        <v>101</v>
      </c>
      <c r="B20" s="44" t="s">
        <v>92</v>
      </c>
      <c r="C20" s="179" t="s">
        <v>255</v>
      </c>
      <c r="D20" s="80"/>
      <c r="E20" s="179" t="s">
        <v>256</v>
      </c>
      <c r="F20" s="14"/>
      <c r="G20" s="43"/>
      <c r="H20" s="44" t="s">
        <v>101</v>
      </c>
      <c r="I20" s="44" t="s">
        <v>92</v>
      </c>
      <c r="J20" s="179" t="s">
        <v>255</v>
      </c>
      <c r="K20" s="80"/>
      <c r="L20" s="179" t="s">
        <v>256</v>
      </c>
      <c r="M20" s="104"/>
      <c r="N20" s="5"/>
    </row>
    <row r="21" spans="1:14" ht="12.75">
      <c r="A21" s="89">
        <v>1</v>
      </c>
      <c r="B21" s="89" t="s">
        <v>53</v>
      </c>
      <c r="C21" s="71">
        <v>7.08</v>
      </c>
      <c r="D21" s="103" t="s">
        <v>132</v>
      </c>
      <c r="E21" s="71">
        <f>C21+1</f>
        <v>8.08</v>
      </c>
      <c r="F21" s="103" t="s">
        <v>132</v>
      </c>
      <c r="G21" s="92"/>
      <c r="H21" s="89" t="s">
        <v>203</v>
      </c>
      <c r="I21" s="16" t="s">
        <v>187</v>
      </c>
      <c r="J21" s="71">
        <v>16.95</v>
      </c>
      <c r="K21" s="105" t="s">
        <v>132</v>
      </c>
      <c r="L21" s="76">
        <f>J21+1</f>
        <v>17.95</v>
      </c>
      <c r="M21" s="105" t="s">
        <v>132</v>
      </c>
      <c r="N21" s="5"/>
    </row>
    <row r="22" spans="1:15" ht="12.75">
      <c r="A22" s="89" t="s">
        <v>184</v>
      </c>
      <c r="B22" s="89" t="s">
        <v>50</v>
      </c>
      <c r="C22" s="71">
        <v>12.72</v>
      </c>
      <c r="D22" s="103" t="s">
        <v>132</v>
      </c>
      <c r="E22" s="71">
        <f>C22+1</f>
        <v>13.72</v>
      </c>
      <c r="F22" s="103" t="s">
        <v>132</v>
      </c>
      <c r="G22" s="92"/>
      <c r="H22" s="89" t="s">
        <v>203</v>
      </c>
      <c r="I22" s="16" t="s">
        <v>51</v>
      </c>
      <c r="J22" s="142">
        <f>11.45+0.21</f>
        <v>11.66</v>
      </c>
      <c r="K22" s="105" t="s">
        <v>132</v>
      </c>
      <c r="L22" s="143">
        <f>J22+1</f>
        <v>12.66</v>
      </c>
      <c r="M22" s="105" t="s">
        <v>132</v>
      </c>
      <c r="N22" s="5"/>
      <c r="O22" s="139"/>
    </row>
    <row r="23" spans="1:15" ht="12.75">
      <c r="A23" s="89">
        <v>1</v>
      </c>
      <c r="B23" s="89" t="s">
        <v>50</v>
      </c>
      <c r="C23" s="71">
        <v>16.83</v>
      </c>
      <c r="D23" s="103" t="s">
        <v>132</v>
      </c>
      <c r="E23" s="71">
        <f>C23+1</f>
        <v>17.83</v>
      </c>
      <c r="F23" s="103" t="s">
        <v>132</v>
      </c>
      <c r="G23" s="92"/>
      <c r="H23" s="89" t="s">
        <v>203</v>
      </c>
      <c r="I23" s="16" t="s">
        <v>52</v>
      </c>
      <c r="J23" s="142">
        <f>8.75+0.1</f>
        <v>8.85</v>
      </c>
      <c r="K23" s="105" t="s">
        <v>132</v>
      </c>
      <c r="L23" s="143">
        <f>J23+1</f>
        <v>9.85</v>
      </c>
      <c r="M23" s="105" t="s">
        <v>132</v>
      </c>
      <c r="N23" s="5"/>
      <c r="O23" s="139"/>
    </row>
    <row r="24" spans="1:14" ht="12.75">
      <c r="A24" s="89">
        <v>2</v>
      </c>
      <c r="B24" s="89" t="s">
        <v>50</v>
      </c>
      <c r="C24" s="71">
        <v>24.75</v>
      </c>
      <c r="D24" s="103" t="s">
        <v>132</v>
      </c>
      <c r="E24" s="71">
        <f>C24+2</f>
        <v>26.75</v>
      </c>
      <c r="F24" s="103" t="s">
        <v>132</v>
      </c>
      <c r="G24" s="92"/>
      <c r="H24" s="89" t="s">
        <v>185</v>
      </c>
      <c r="I24" s="16" t="s">
        <v>187</v>
      </c>
      <c r="J24" s="71">
        <v>23.69</v>
      </c>
      <c r="K24" s="105" t="s">
        <v>132</v>
      </c>
      <c r="L24" s="76">
        <f>J24+2</f>
        <v>25.69</v>
      </c>
      <c r="M24" s="105" t="s">
        <v>132</v>
      </c>
      <c r="N24" s="12"/>
    </row>
    <row r="25" spans="1:14" ht="12.75">
      <c r="A25" s="89">
        <v>3</v>
      </c>
      <c r="B25" s="89" t="s">
        <v>50</v>
      </c>
      <c r="C25" s="71">
        <v>32.89</v>
      </c>
      <c r="D25" s="103" t="s">
        <v>132</v>
      </c>
      <c r="E25" s="71">
        <f>C25+3</f>
        <v>35.89</v>
      </c>
      <c r="F25" s="103" t="s">
        <v>132</v>
      </c>
      <c r="G25" s="92"/>
      <c r="H25" s="89" t="s">
        <v>185</v>
      </c>
      <c r="I25" s="16" t="s">
        <v>51</v>
      </c>
      <c r="J25" s="71">
        <v>15.11</v>
      </c>
      <c r="K25" s="105" t="s">
        <v>132</v>
      </c>
      <c r="L25" s="76">
        <f>J25+2</f>
        <v>17.11</v>
      </c>
      <c r="M25" s="105" t="s">
        <v>132</v>
      </c>
      <c r="N25" s="5"/>
    </row>
    <row r="26" spans="1:17" ht="12.75">
      <c r="A26" s="89">
        <v>4</v>
      </c>
      <c r="B26" s="89" t="s">
        <v>50</v>
      </c>
      <c r="C26" s="71">
        <v>40.79</v>
      </c>
      <c r="D26" s="103" t="s">
        <v>132</v>
      </c>
      <c r="E26" s="71">
        <f>C26+4</f>
        <v>44.79</v>
      </c>
      <c r="F26" s="103" t="s">
        <v>132</v>
      </c>
      <c r="G26" s="92"/>
      <c r="H26" s="89" t="s">
        <v>185</v>
      </c>
      <c r="I26" s="16" t="s">
        <v>52</v>
      </c>
      <c r="J26" s="71">
        <v>8.74</v>
      </c>
      <c r="K26" s="105" t="s">
        <v>132</v>
      </c>
      <c r="L26" s="76">
        <f>J26+2</f>
        <v>10.74</v>
      </c>
      <c r="M26" s="105" t="s">
        <v>132</v>
      </c>
      <c r="N26" s="5"/>
      <c r="Q26" s="123"/>
    </row>
    <row r="27" spans="1:13" ht="12.75">
      <c r="A27" s="89">
        <v>5</v>
      </c>
      <c r="B27" s="89" t="s">
        <v>50</v>
      </c>
      <c r="C27" s="71">
        <f>47.29+1.69</f>
        <v>48.98</v>
      </c>
      <c r="D27" s="103" t="s">
        <v>132</v>
      </c>
      <c r="E27" s="71">
        <f>C27+5</f>
        <v>53.98</v>
      </c>
      <c r="F27" s="103" t="s">
        <v>132</v>
      </c>
      <c r="G27" s="92"/>
      <c r="H27" s="89" t="s">
        <v>186</v>
      </c>
      <c r="I27" s="16" t="s">
        <v>187</v>
      </c>
      <c r="J27" s="71">
        <v>31.04</v>
      </c>
      <c r="K27" s="105" t="s">
        <v>132</v>
      </c>
      <c r="L27" s="76">
        <f>J27+3</f>
        <v>34.04</v>
      </c>
      <c r="M27" s="105" t="s">
        <v>132</v>
      </c>
    </row>
    <row r="28" spans="1:20" ht="12.75">
      <c r="A28" s="89">
        <v>6</v>
      </c>
      <c r="B28" s="89" t="s">
        <v>50</v>
      </c>
      <c r="C28" s="71">
        <f>54.69+2.11</f>
        <v>56.8</v>
      </c>
      <c r="D28" s="103" t="s">
        <v>132</v>
      </c>
      <c r="E28" s="71">
        <f>C28+6</f>
        <v>62.8</v>
      </c>
      <c r="F28" s="103" t="s">
        <v>132</v>
      </c>
      <c r="G28" s="92"/>
      <c r="H28" s="89" t="s">
        <v>186</v>
      </c>
      <c r="I28" s="16" t="s">
        <v>51</v>
      </c>
      <c r="J28" s="71">
        <v>19.66</v>
      </c>
      <c r="K28" s="105" t="s">
        <v>132</v>
      </c>
      <c r="L28" s="76">
        <f>J28+3</f>
        <v>22.66</v>
      </c>
      <c r="M28" s="105" t="s">
        <v>132</v>
      </c>
      <c r="T28" s="140"/>
    </row>
    <row r="29" spans="1:17" ht="12.75">
      <c r="A29" s="89"/>
      <c r="B29" s="89"/>
      <c r="C29" s="71"/>
      <c r="D29" s="134"/>
      <c r="E29" s="71"/>
      <c r="F29" s="103"/>
      <c r="G29" s="92"/>
      <c r="H29" s="89" t="s">
        <v>186</v>
      </c>
      <c r="I29" s="16" t="s">
        <v>52</v>
      </c>
      <c r="J29" s="71">
        <v>11.95</v>
      </c>
      <c r="K29" s="105" t="s">
        <v>132</v>
      </c>
      <c r="L29" s="76">
        <f>J29+3</f>
        <v>14.95</v>
      </c>
      <c r="M29" s="105" t="s">
        <v>132</v>
      </c>
      <c r="Q29" s="123"/>
    </row>
    <row r="30" spans="1:13" ht="12.75">
      <c r="A30" s="16"/>
      <c r="B30" s="16"/>
      <c r="C30" s="25"/>
      <c r="D30" s="8"/>
      <c r="E30" s="25"/>
      <c r="F30" s="13"/>
      <c r="G30" s="92"/>
      <c r="H30" s="16" t="s">
        <v>190</v>
      </c>
      <c r="I30" s="16"/>
      <c r="J30" s="25"/>
      <c r="K30" s="106" t="s">
        <v>91</v>
      </c>
      <c r="L30" s="25"/>
      <c r="M30" s="108" t="s">
        <v>91</v>
      </c>
    </row>
    <row r="31" spans="1:13" ht="12.75">
      <c r="A31" s="46" t="s">
        <v>47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</row>
    <row r="32" spans="1:13" ht="12.75">
      <c r="A32" s="4"/>
      <c r="B32" s="5"/>
      <c r="C32" s="45" t="s">
        <v>104</v>
      </c>
      <c r="D32" s="45"/>
      <c r="E32" s="5"/>
      <c r="F32" s="5"/>
      <c r="G32" s="5"/>
      <c r="H32" s="5"/>
      <c r="I32" s="5"/>
      <c r="J32" s="5"/>
      <c r="K32" s="5"/>
      <c r="L32" s="5"/>
      <c r="M32" s="6"/>
    </row>
    <row r="33" spans="1:13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1:13" ht="12.75">
      <c r="A35" s="4" t="s">
        <v>189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2.75">
      <c r="A36" s="4" t="s">
        <v>195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12.75">
      <c r="A37" s="4" t="s">
        <v>129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12.75">
      <c r="A39" s="67" t="s">
        <v>236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1:13" ht="12.75">
      <c r="A40" s="183" t="s">
        <v>196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1:13" ht="12.75">
      <c r="A41" s="36" t="s">
        <v>239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ht="12.75">
      <c r="A42" s="2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ht="12.75">
      <c r="A43" s="79" t="s">
        <v>237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ht="12.75">
      <c r="A44" s="79" t="s">
        <v>238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2.75">
      <c r="A45" s="4"/>
      <c r="B45" s="5"/>
      <c r="C45" s="5"/>
      <c r="D45" s="5"/>
      <c r="E45" s="18"/>
      <c r="F45" s="18"/>
      <c r="G45" s="18"/>
      <c r="H45" s="18"/>
      <c r="I45" s="18"/>
      <c r="J45" s="5"/>
      <c r="K45" s="5"/>
      <c r="L45" s="5"/>
      <c r="M45" s="6"/>
    </row>
    <row r="46" spans="1:13" ht="12.75">
      <c r="A46" s="4" t="s">
        <v>130</v>
      </c>
      <c r="B46" s="5"/>
      <c r="C46" s="5"/>
      <c r="D46" s="5"/>
      <c r="E46" s="18"/>
      <c r="F46" s="18"/>
      <c r="G46" s="18"/>
      <c r="H46" s="18"/>
      <c r="I46" s="18"/>
      <c r="J46" s="5"/>
      <c r="K46" s="5"/>
      <c r="L46" s="5"/>
      <c r="M46" s="6"/>
    </row>
    <row r="47" spans="1:13" ht="12.75">
      <c r="A47" s="4" t="s">
        <v>198</v>
      </c>
      <c r="B47" s="5"/>
      <c r="C47" s="5"/>
      <c r="D47" s="5"/>
      <c r="E47" s="18"/>
      <c r="F47" s="18"/>
      <c r="G47" s="18"/>
      <c r="H47" s="18"/>
      <c r="I47" s="18"/>
      <c r="J47" s="5"/>
      <c r="K47" s="5"/>
      <c r="L47" s="5"/>
      <c r="M47" s="6"/>
    </row>
    <row r="48" spans="1:13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</row>
    <row r="49" spans="1:13" ht="12.75">
      <c r="A49" s="4"/>
      <c r="B49" s="5"/>
      <c r="C49" s="5"/>
      <c r="D49" s="5"/>
      <c r="E49" s="5"/>
      <c r="F49" s="184" t="s">
        <v>197</v>
      </c>
      <c r="G49" s="5"/>
      <c r="H49" s="5"/>
      <c r="I49" s="5"/>
      <c r="J49" s="5"/>
      <c r="K49" s="5"/>
      <c r="L49" s="5"/>
      <c r="M49" s="6"/>
    </row>
    <row r="50" spans="1:13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</row>
    <row r="51" spans="1:13" ht="12.75">
      <c r="A51" s="4" t="s">
        <v>62</v>
      </c>
      <c r="B51" s="20" t="s">
        <v>194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</row>
    <row r="52" spans="1:13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</row>
    <row r="53" spans="1:13" ht="12.75">
      <c r="A53" s="7" t="s">
        <v>61</v>
      </c>
      <c r="B53" s="112">
        <f>'Item 55,60, pg 16'!B51</f>
        <v>40920</v>
      </c>
      <c r="C53" s="8"/>
      <c r="D53" s="8"/>
      <c r="E53" s="8"/>
      <c r="F53" s="8"/>
      <c r="G53" s="8"/>
      <c r="H53" s="8"/>
      <c r="I53" s="8"/>
      <c r="J53" s="8" t="s">
        <v>56</v>
      </c>
      <c r="K53" s="8"/>
      <c r="L53" s="69">
        <f>'Item 55,60, pg 16'!J51</f>
        <v>40969</v>
      </c>
      <c r="M53" s="9"/>
    </row>
    <row r="54" spans="1:13" ht="12.75">
      <c r="A54" s="192" t="s">
        <v>54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201"/>
    </row>
    <row r="55" spans="1:13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"/>
    </row>
    <row r="56" spans="1:13" ht="12.75">
      <c r="A56" s="4" t="s">
        <v>71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"/>
    </row>
    <row r="57" spans="1:13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9"/>
    </row>
  </sheetData>
  <sheetProtection/>
  <mergeCells count="2">
    <mergeCell ref="A54:M54"/>
    <mergeCell ref="A6:M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6">
      <selection activeCell="C43" sqref="C43"/>
    </sheetView>
  </sheetViews>
  <sheetFormatPr defaultColWidth="9.140625" defaultRowHeight="12.75"/>
  <cols>
    <col min="1" max="1" width="10.28125" style="0" customWidth="1"/>
    <col min="2" max="2" width="17.421875" style="0" customWidth="1"/>
    <col min="4" max="4" width="10.00390625" style="0" customWidth="1"/>
    <col min="10" max="10" width="16.003906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67</v>
      </c>
      <c r="B2" s="109">
        <v>9</v>
      </c>
      <c r="C2" s="5"/>
      <c r="D2" s="5"/>
      <c r="E2" s="5"/>
      <c r="F2" s="5"/>
      <c r="G2" s="111">
        <v>4</v>
      </c>
      <c r="H2" s="191" t="s">
        <v>57</v>
      </c>
      <c r="I2" s="191"/>
      <c r="J2" s="90">
        <v>22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58</v>
      </c>
      <c r="B4" s="5"/>
      <c r="C4" s="5" t="s">
        <v>124</v>
      </c>
      <c r="D4" s="5"/>
      <c r="E4" s="5"/>
      <c r="F4" s="5"/>
      <c r="G4" s="5"/>
      <c r="H4" s="5"/>
      <c r="I4" s="5"/>
      <c r="J4" s="6"/>
    </row>
    <row r="5" spans="1:10" ht="12.75">
      <c r="A5" s="7" t="s">
        <v>59</v>
      </c>
      <c r="B5" s="8"/>
      <c r="C5" s="8" t="s">
        <v>70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98" t="s">
        <v>105</v>
      </c>
      <c r="B7" s="199"/>
      <c r="C7" s="199"/>
      <c r="D7" s="199"/>
      <c r="E7" s="199"/>
      <c r="F7" s="199"/>
      <c r="G7" s="199"/>
      <c r="H7" s="199"/>
      <c r="I7" s="199"/>
      <c r="J7" s="20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106</v>
      </c>
      <c r="B10" s="21" t="s">
        <v>108</v>
      </c>
      <c r="C10" s="11"/>
      <c r="D10" s="5"/>
      <c r="E10" s="17"/>
      <c r="F10" s="11"/>
      <c r="G10" s="5"/>
      <c r="H10" s="17"/>
      <c r="I10" s="11"/>
      <c r="J10" s="6"/>
    </row>
    <row r="11" spans="1:10" ht="12.75">
      <c r="A11" s="4"/>
      <c r="B11" s="21" t="s">
        <v>109</v>
      </c>
      <c r="C11" s="11"/>
      <c r="D11" s="5"/>
      <c r="E11" s="17"/>
      <c r="F11" s="11"/>
      <c r="G11" s="5"/>
      <c r="H11" s="17"/>
      <c r="I11" s="11"/>
      <c r="J11" s="6"/>
    </row>
    <row r="12" spans="1:10" ht="12.75">
      <c r="A12" s="4"/>
      <c r="B12" s="20" t="s">
        <v>131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17" t="s">
        <v>241</v>
      </c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20"/>
      <c r="C14" s="5"/>
      <c r="D14" s="5"/>
      <c r="E14" s="5"/>
      <c r="F14" s="5"/>
      <c r="G14" s="5"/>
      <c r="H14" s="5"/>
      <c r="I14" s="5"/>
      <c r="J14" s="6"/>
    </row>
    <row r="15" spans="1:10" ht="12.75">
      <c r="A15" s="36" t="s">
        <v>107</v>
      </c>
      <c r="B15" s="47" t="s">
        <v>111</v>
      </c>
      <c r="C15" s="18"/>
      <c r="D15" s="18"/>
      <c r="E15" s="18"/>
      <c r="F15" s="18"/>
      <c r="G15" s="18"/>
      <c r="H15" s="18"/>
      <c r="I15" s="18"/>
      <c r="J15" s="23"/>
    </row>
    <row r="16" spans="1:10" ht="12.75">
      <c r="A16" s="4"/>
      <c r="B16" s="20" t="s">
        <v>112</v>
      </c>
      <c r="C16" s="5"/>
      <c r="D16" s="5"/>
      <c r="E16" s="5"/>
      <c r="F16" s="5"/>
      <c r="G16" s="5"/>
      <c r="H16" s="5"/>
      <c r="I16" s="5"/>
      <c r="J16" s="6"/>
    </row>
    <row r="17" spans="1:14" ht="12.75">
      <c r="A17" s="4"/>
      <c r="B17" s="20"/>
      <c r="C17" s="5"/>
      <c r="D17" s="5"/>
      <c r="E17" s="5"/>
      <c r="F17" s="5"/>
      <c r="G17" s="5"/>
      <c r="H17" s="5"/>
      <c r="I17" s="5"/>
      <c r="J17" s="6"/>
      <c r="N17" s="124"/>
    </row>
    <row r="18" spans="1:10" ht="12.75">
      <c r="A18" s="4"/>
      <c r="B18" s="20"/>
      <c r="C18" s="1"/>
      <c r="D18" s="3"/>
      <c r="E18" s="207" t="s">
        <v>113</v>
      </c>
      <c r="F18" s="208"/>
      <c r="G18" s="5"/>
      <c r="H18" s="5"/>
      <c r="I18" s="5"/>
      <c r="J18" s="6"/>
    </row>
    <row r="19" spans="1:10" ht="12.75">
      <c r="A19" s="4"/>
      <c r="B19" s="20"/>
      <c r="C19" s="205" t="s">
        <v>90</v>
      </c>
      <c r="D19" s="206"/>
      <c r="E19" s="205" t="s">
        <v>243</v>
      </c>
      <c r="F19" s="206"/>
      <c r="G19" s="5"/>
      <c r="H19" s="5"/>
      <c r="I19" s="5"/>
      <c r="J19" s="6"/>
    </row>
    <row r="20" spans="1:10" ht="12.75">
      <c r="A20" s="4"/>
      <c r="B20" s="20"/>
      <c r="C20" s="25" t="s">
        <v>114</v>
      </c>
      <c r="D20" s="15"/>
      <c r="E20" s="125">
        <v>3.9</v>
      </c>
      <c r="F20" s="15" t="s">
        <v>132</v>
      </c>
      <c r="G20" s="5"/>
      <c r="H20" s="5"/>
      <c r="I20" s="5"/>
      <c r="J20" s="6"/>
    </row>
    <row r="21" spans="1:10" ht="12.75">
      <c r="A21" s="4"/>
      <c r="B21" s="5"/>
      <c r="C21" s="48" t="s">
        <v>72</v>
      </c>
      <c r="D21" s="15"/>
      <c r="E21" s="126">
        <v>8.64</v>
      </c>
      <c r="F21" s="15" t="s">
        <v>132</v>
      </c>
      <c r="G21" s="5"/>
      <c r="H21" s="5"/>
      <c r="I21" s="5"/>
      <c r="J21" s="6"/>
    </row>
    <row r="22" spans="1:10" ht="12.75">
      <c r="A22" s="4"/>
      <c r="B22" s="5"/>
      <c r="C22" s="48" t="s">
        <v>73</v>
      </c>
      <c r="D22" s="15"/>
      <c r="E22" s="126">
        <v>11.3</v>
      </c>
      <c r="F22" s="15" t="s">
        <v>132</v>
      </c>
      <c r="G22" s="5"/>
      <c r="H22" s="5"/>
      <c r="I22" s="5"/>
      <c r="J22" s="6"/>
    </row>
    <row r="23" spans="1:10" ht="12.75">
      <c r="A23" s="4"/>
      <c r="B23" s="5"/>
      <c r="C23" s="48" t="s">
        <v>191</v>
      </c>
      <c r="D23" s="15"/>
      <c r="E23" s="126">
        <v>2</v>
      </c>
      <c r="F23" s="15"/>
      <c r="G23" s="5"/>
      <c r="H23" s="5"/>
      <c r="I23" s="5"/>
      <c r="J23" s="6"/>
    </row>
    <row r="24" spans="1:10" ht="12.75">
      <c r="A24" s="4"/>
      <c r="B24" s="5"/>
      <c r="C24" s="48" t="s">
        <v>192</v>
      </c>
      <c r="D24" s="15"/>
      <c r="E24" s="126" t="s">
        <v>91</v>
      </c>
      <c r="F24" s="15"/>
      <c r="G24" s="5"/>
      <c r="H24" s="5"/>
      <c r="I24" s="5"/>
      <c r="J24" s="6"/>
    </row>
    <row r="25" spans="1:10" ht="12.75">
      <c r="A25" s="4"/>
      <c r="B25" s="5"/>
      <c r="C25" s="48" t="s">
        <v>193</v>
      </c>
      <c r="D25" s="15"/>
      <c r="E25" s="126">
        <v>4.6</v>
      </c>
      <c r="F25" s="15" t="s">
        <v>132</v>
      </c>
      <c r="G25" s="5"/>
      <c r="H25" s="5"/>
      <c r="I25" s="5"/>
      <c r="J25" s="6"/>
    </row>
    <row r="26" spans="1:10" ht="12.75">
      <c r="A26" s="4"/>
      <c r="B26" s="5"/>
      <c r="C26" s="48" t="s">
        <v>91</v>
      </c>
      <c r="D26" s="15"/>
      <c r="E26" s="25" t="s">
        <v>91</v>
      </c>
      <c r="F26" s="15"/>
      <c r="G26" s="5"/>
      <c r="H26" s="5"/>
      <c r="I26" s="5"/>
      <c r="J26" s="6"/>
    </row>
    <row r="27" spans="1:10" ht="12.75">
      <c r="A27" s="4"/>
      <c r="B27" s="5"/>
      <c r="C27" s="48" t="s">
        <v>91</v>
      </c>
      <c r="D27" s="15"/>
      <c r="E27" s="25" t="s">
        <v>91</v>
      </c>
      <c r="F27" s="15"/>
      <c r="G27" s="5"/>
      <c r="H27" s="5"/>
      <c r="I27" s="5"/>
      <c r="J27" s="6"/>
    </row>
    <row r="28" spans="1:10" ht="12.75">
      <c r="A28" s="19"/>
      <c r="B28" s="18"/>
      <c r="C28" s="18"/>
      <c r="D28" s="18"/>
      <c r="E28" s="18"/>
      <c r="F28" s="18"/>
      <c r="G28" s="18"/>
      <c r="H28" s="18"/>
      <c r="I28" s="18"/>
      <c r="J28" s="23"/>
    </row>
    <row r="29" spans="1:10" ht="12.75">
      <c r="A29" s="4" t="s">
        <v>110</v>
      </c>
      <c r="B29" s="20" t="s">
        <v>115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31"/>
      <c r="B30" s="177" t="s">
        <v>247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20" t="s">
        <v>116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20" t="s">
        <v>118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20"/>
      <c r="C33" s="5"/>
      <c r="D33" s="5"/>
      <c r="E33" s="5"/>
      <c r="F33" s="5"/>
      <c r="G33" s="5"/>
      <c r="H33" s="5"/>
      <c r="I33" s="5"/>
      <c r="J33" s="6"/>
    </row>
    <row r="34" spans="1:10" ht="12.75">
      <c r="A34" s="4" t="s">
        <v>204</v>
      </c>
      <c r="B34" s="21" t="s">
        <v>240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21" t="s">
        <v>242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7"/>
      <c r="B42" s="8"/>
      <c r="C42" s="8"/>
      <c r="D42" s="8"/>
      <c r="E42" s="8"/>
      <c r="F42" s="8"/>
      <c r="G42" s="8"/>
      <c r="H42" s="8"/>
      <c r="I42" s="8"/>
      <c r="J42" s="9"/>
    </row>
    <row r="43" spans="1:10" ht="12.75">
      <c r="A43" s="4" t="s">
        <v>62</v>
      </c>
      <c r="B43" s="20" t="s">
        <v>194</v>
      </c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20"/>
      <c r="C44" s="5"/>
      <c r="D44" s="5"/>
      <c r="E44" s="5"/>
      <c r="F44" s="5"/>
      <c r="G44" s="5"/>
      <c r="H44" s="5"/>
      <c r="I44" s="5"/>
      <c r="J44" s="6"/>
    </row>
    <row r="45" spans="1:10" ht="12.75">
      <c r="A45" s="7" t="s">
        <v>61</v>
      </c>
      <c r="B45" s="112">
        <f>'Item 100, pg 21'!B53</f>
        <v>40920</v>
      </c>
      <c r="C45" s="8"/>
      <c r="D45" s="8"/>
      <c r="E45" s="8"/>
      <c r="F45" s="8"/>
      <c r="G45" s="8"/>
      <c r="H45" s="8" t="s">
        <v>66</v>
      </c>
      <c r="I45" s="8"/>
      <c r="J45" s="110">
        <f>'Item 100, pg 21'!L53</f>
        <v>40969</v>
      </c>
    </row>
    <row r="46" spans="1:10" ht="12.75">
      <c r="A46" s="192" t="s">
        <v>54</v>
      </c>
      <c r="B46" s="193"/>
      <c r="C46" s="193"/>
      <c r="D46" s="193"/>
      <c r="E46" s="193"/>
      <c r="F46" s="193"/>
      <c r="G46" s="193"/>
      <c r="H46" s="193"/>
      <c r="I46" s="193"/>
      <c r="J46" s="194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 t="s">
        <v>60</v>
      </c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</sheetData>
  <sheetProtection/>
  <mergeCells count="6">
    <mergeCell ref="H2:I2"/>
    <mergeCell ref="A46:J46"/>
    <mergeCell ref="A7:J7"/>
    <mergeCell ref="C19:D19"/>
    <mergeCell ref="E18:F18"/>
    <mergeCell ref="E19:F1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10.28125" style="0" customWidth="1"/>
    <col min="2" max="2" width="18.140625" style="0" customWidth="1"/>
    <col min="7" max="7" width="11.421875" style="0" customWidth="1"/>
    <col min="8" max="8" width="9.8515625" style="0" customWidth="1"/>
    <col min="10" max="10" width="13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67</v>
      </c>
      <c r="B2" s="109">
        <v>9</v>
      </c>
      <c r="C2" s="5"/>
      <c r="D2" s="5"/>
      <c r="E2" s="5"/>
      <c r="F2" s="5"/>
      <c r="G2" s="8">
        <v>4</v>
      </c>
      <c r="H2" s="191" t="s">
        <v>57</v>
      </c>
      <c r="I2" s="191"/>
      <c r="J2" s="90">
        <v>26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58</v>
      </c>
      <c r="B4" s="5"/>
      <c r="C4" s="5" t="s">
        <v>124</v>
      </c>
      <c r="D4" s="5"/>
      <c r="E4" s="5"/>
      <c r="F4" s="5"/>
      <c r="G4" s="5"/>
      <c r="H4" s="5"/>
      <c r="I4" s="5"/>
      <c r="J4" s="6"/>
    </row>
    <row r="5" spans="1:10" ht="12.75">
      <c r="A5" s="7" t="s">
        <v>59</v>
      </c>
      <c r="B5" s="8"/>
      <c r="C5" s="8" t="s">
        <v>70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198" t="s">
        <v>123</v>
      </c>
      <c r="B8" s="199"/>
      <c r="C8" s="199"/>
      <c r="D8" s="199"/>
      <c r="E8" s="199"/>
      <c r="F8" s="199"/>
      <c r="G8" s="199"/>
      <c r="H8" s="199"/>
      <c r="I8" s="199"/>
      <c r="J8" s="200"/>
    </row>
    <row r="9" spans="1:10" ht="12.75">
      <c r="A9" s="4"/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91</v>
      </c>
      <c r="B10" s="11"/>
      <c r="C10" s="209" t="s">
        <v>137</v>
      </c>
      <c r="D10" s="210"/>
      <c r="E10" s="211"/>
      <c r="F10" s="209" t="s">
        <v>138</v>
      </c>
      <c r="G10" s="210"/>
      <c r="H10" s="211"/>
      <c r="I10" s="5"/>
      <c r="J10" s="6"/>
    </row>
    <row r="11" spans="1:10" ht="12.75">
      <c r="A11" s="4"/>
      <c r="B11" s="5"/>
      <c r="C11" s="25" t="s">
        <v>139</v>
      </c>
      <c r="D11" s="13"/>
      <c r="E11" s="15"/>
      <c r="F11" s="71" t="s">
        <v>0</v>
      </c>
      <c r="G11" s="13"/>
      <c r="H11" s="15"/>
      <c r="I11" s="5"/>
      <c r="J11" s="6"/>
    </row>
    <row r="12" spans="1:10" ht="12.75">
      <c r="A12" s="4"/>
      <c r="B12" s="12"/>
      <c r="C12" s="25" t="s">
        <v>121</v>
      </c>
      <c r="D12" s="13"/>
      <c r="E12" s="15"/>
      <c r="F12" s="71" t="s">
        <v>0</v>
      </c>
      <c r="G12" s="13"/>
      <c r="H12" s="15"/>
      <c r="I12" s="5"/>
      <c r="J12" s="6"/>
    </row>
    <row r="13" spans="1:10" ht="12.75">
      <c r="A13" s="4"/>
      <c r="B13" s="5"/>
      <c r="C13" s="5"/>
      <c r="D13" s="5"/>
      <c r="E13" s="5"/>
      <c r="F13" s="5"/>
      <c r="G13" s="5"/>
      <c r="H13" s="5"/>
      <c r="I13" s="5"/>
      <c r="J13" s="6"/>
    </row>
    <row r="14" spans="1:10" ht="12.75">
      <c r="A14" s="7"/>
      <c r="B14" s="39"/>
      <c r="C14" s="38"/>
      <c r="D14" s="8"/>
      <c r="E14" s="39"/>
      <c r="F14" s="38"/>
      <c r="G14" s="8"/>
      <c r="H14" s="39"/>
      <c r="I14" s="38"/>
      <c r="J14" s="9"/>
    </row>
    <row r="15" spans="1:10" ht="12.75">
      <c r="A15" s="4"/>
      <c r="B15" s="17"/>
      <c r="C15" s="11"/>
      <c r="D15" s="5"/>
      <c r="E15" s="17"/>
      <c r="F15" s="11"/>
      <c r="G15" s="5"/>
      <c r="H15" s="17"/>
      <c r="I15" s="11"/>
      <c r="J15" s="6"/>
    </row>
    <row r="16" spans="1:10" ht="12.75">
      <c r="A16" s="198" t="s">
        <v>140</v>
      </c>
      <c r="B16" s="199"/>
      <c r="C16" s="199"/>
      <c r="D16" s="199"/>
      <c r="E16" s="199"/>
      <c r="F16" s="199"/>
      <c r="G16" s="199"/>
      <c r="H16" s="199"/>
      <c r="I16" s="199"/>
      <c r="J16" s="200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4"/>
      <c r="B18" s="5"/>
      <c r="C18" s="216" t="s">
        <v>141</v>
      </c>
      <c r="D18" s="217"/>
      <c r="E18" s="218"/>
      <c r="F18" s="219" t="s">
        <v>142</v>
      </c>
      <c r="G18" s="210"/>
      <c r="H18" s="211"/>
      <c r="I18" s="5"/>
      <c r="J18" s="6"/>
    </row>
    <row r="19" spans="1:10" ht="12.75">
      <c r="A19" s="19"/>
      <c r="B19" s="18"/>
      <c r="C19" s="50" t="s">
        <v>143</v>
      </c>
      <c r="D19" s="13"/>
      <c r="E19" s="15"/>
      <c r="F19" s="71" t="s">
        <v>0</v>
      </c>
      <c r="G19" s="13"/>
      <c r="H19" s="72"/>
      <c r="I19" s="18"/>
      <c r="J19" s="23"/>
    </row>
    <row r="20" spans="1:10" ht="12.75">
      <c r="A20" s="4"/>
      <c r="B20" s="5"/>
      <c r="C20" s="50" t="s">
        <v>143</v>
      </c>
      <c r="D20" s="13"/>
      <c r="E20" s="15"/>
      <c r="F20" s="25" t="s">
        <v>1</v>
      </c>
      <c r="G20" s="13"/>
      <c r="H20" s="15"/>
      <c r="I20" s="5"/>
      <c r="J20" s="6"/>
    </row>
    <row r="21" spans="1:10" ht="12.75">
      <c r="A21" s="4"/>
      <c r="B21" s="5"/>
      <c r="C21" s="51"/>
      <c r="D21" s="13"/>
      <c r="E21" s="13"/>
      <c r="F21" s="13"/>
      <c r="G21" s="13"/>
      <c r="H21" s="13"/>
      <c r="I21" s="5"/>
      <c r="J21" s="6"/>
    </row>
    <row r="22" spans="1:10" ht="12.75">
      <c r="A22" s="4"/>
      <c r="B22" s="5"/>
      <c r="C22" s="220" t="s">
        <v>144</v>
      </c>
      <c r="D22" s="221"/>
      <c r="E22" s="222"/>
      <c r="F22" s="223" t="s">
        <v>142</v>
      </c>
      <c r="G22" s="224"/>
      <c r="H22" s="206"/>
      <c r="I22" s="5"/>
      <c r="J22" s="6"/>
    </row>
    <row r="23" spans="1:10" ht="12.75">
      <c r="A23" s="4"/>
      <c r="B23" s="5"/>
      <c r="C23" s="50" t="s">
        <v>143</v>
      </c>
      <c r="D23" s="13"/>
      <c r="E23" s="15"/>
      <c r="F23" s="71" t="s">
        <v>0</v>
      </c>
      <c r="G23" s="13"/>
      <c r="H23" s="15"/>
      <c r="I23" s="5"/>
      <c r="J23" s="6"/>
    </row>
    <row r="24" spans="1:10" ht="12.75">
      <c r="A24" s="4"/>
      <c r="B24" s="5"/>
      <c r="C24" s="50" t="s">
        <v>143</v>
      </c>
      <c r="D24" s="13"/>
      <c r="E24" s="15"/>
      <c r="F24" s="25" t="s">
        <v>1</v>
      </c>
      <c r="G24" s="13"/>
      <c r="H24" s="15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7"/>
      <c r="B26" s="8"/>
      <c r="C26" s="8"/>
      <c r="D26" s="8"/>
      <c r="E26" s="8"/>
      <c r="F26" s="8"/>
      <c r="G26" s="8"/>
      <c r="H26" s="8"/>
      <c r="I26" s="8"/>
      <c r="J26" s="9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198" t="s">
        <v>145</v>
      </c>
      <c r="B28" s="199"/>
      <c r="C28" s="199"/>
      <c r="D28" s="199"/>
      <c r="E28" s="199"/>
      <c r="F28" s="199"/>
      <c r="G28" s="199"/>
      <c r="H28" s="199"/>
      <c r="I28" s="199"/>
      <c r="J28" s="200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 t="s">
        <v>146</v>
      </c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93" t="s">
        <v>2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19"/>
      <c r="B33" s="18"/>
      <c r="C33" s="29"/>
      <c r="D33" s="30"/>
      <c r="E33" s="212" t="s">
        <v>153</v>
      </c>
      <c r="F33" s="213"/>
      <c r="G33" s="29"/>
      <c r="H33" s="30"/>
      <c r="I33" s="212" t="s">
        <v>157</v>
      </c>
      <c r="J33" s="213"/>
    </row>
    <row r="34" spans="1:10" ht="12.75">
      <c r="A34" s="4"/>
      <c r="B34" s="5"/>
      <c r="C34" s="214" t="s">
        <v>151</v>
      </c>
      <c r="D34" s="215"/>
      <c r="E34" s="214" t="s">
        <v>154</v>
      </c>
      <c r="F34" s="215"/>
      <c r="G34" s="214" t="s">
        <v>155</v>
      </c>
      <c r="H34" s="215"/>
      <c r="I34" s="214" t="s">
        <v>158</v>
      </c>
      <c r="J34" s="215"/>
    </row>
    <row r="35" spans="1:10" ht="12.75">
      <c r="A35" s="31"/>
      <c r="B35" s="5"/>
      <c r="C35" s="205" t="s">
        <v>152</v>
      </c>
      <c r="D35" s="206"/>
      <c r="E35" s="205" t="s">
        <v>152</v>
      </c>
      <c r="F35" s="206"/>
      <c r="G35" s="205" t="s">
        <v>156</v>
      </c>
      <c r="H35" s="206"/>
      <c r="I35" s="205" t="s">
        <v>159</v>
      </c>
      <c r="J35" s="206"/>
    </row>
    <row r="36" spans="1:12" ht="19.5" customHeight="1">
      <c r="A36" s="25" t="s">
        <v>147</v>
      </c>
      <c r="B36" s="15"/>
      <c r="C36" s="73">
        <v>30.12</v>
      </c>
      <c r="D36" s="72" t="s">
        <v>132</v>
      </c>
      <c r="E36" s="73">
        <f>+C36</f>
        <v>30.12</v>
      </c>
      <c r="F36" s="72" t="s">
        <v>132</v>
      </c>
      <c r="G36" s="73">
        <f>+C36</f>
        <v>30.12</v>
      </c>
      <c r="H36" s="72" t="s">
        <v>132</v>
      </c>
      <c r="I36" s="142">
        <v>3.33</v>
      </c>
      <c r="J36" s="127"/>
      <c r="L36" s="141"/>
    </row>
    <row r="37" spans="1:10" ht="12.75">
      <c r="A37" s="1" t="s">
        <v>148</v>
      </c>
      <c r="B37" s="2"/>
      <c r="C37" s="1"/>
      <c r="D37" s="84"/>
      <c r="E37" s="1"/>
      <c r="F37" s="84"/>
      <c r="G37" s="1"/>
      <c r="H37" s="84"/>
      <c r="I37" s="37"/>
      <c r="J37" s="3"/>
    </row>
    <row r="38" spans="1:10" ht="12.75">
      <c r="A38" s="52" t="s">
        <v>149</v>
      </c>
      <c r="B38" s="9"/>
      <c r="C38" s="74"/>
      <c r="D38" s="75"/>
      <c r="E38" s="74"/>
      <c r="F38" s="75"/>
      <c r="G38" s="74"/>
      <c r="H38" s="75"/>
      <c r="I38" s="135"/>
      <c r="J38" s="9"/>
    </row>
    <row r="39" spans="1:10" ht="12.75">
      <c r="A39" s="1" t="s">
        <v>148</v>
      </c>
      <c r="B39" s="3"/>
      <c r="C39" s="116">
        <f>C36</f>
        <v>30.12</v>
      </c>
      <c r="D39" s="83" t="s">
        <v>132</v>
      </c>
      <c r="E39" s="73">
        <f>+C39</f>
        <v>30.12</v>
      </c>
      <c r="F39" s="83" t="s">
        <v>132</v>
      </c>
      <c r="G39" s="73">
        <f>+C39</f>
        <v>30.12</v>
      </c>
      <c r="H39" s="83" t="s">
        <v>132</v>
      </c>
      <c r="I39" s="144">
        <v>3.33</v>
      </c>
      <c r="J39" s="128"/>
    </row>
    <row r="40" spans="1:10" ht="12.75">
      <c r="A40" s="52" t="s">
        <v>150</v>
      </c>
      <c r="B40" s="9"/>
      <c r="C40" s="7"/>
      <c r="D40" s="9"/>
      <c r="E40" s="7"/>
      <c r="F40" s="9"/>
      <c r="G40" s="7"/>
      <c r="H40" s="9"/>
      <c r="I40" s="7"/>
      <c r="J40" s="9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122"/>
      <c r="D43" s="120"/>
      <c r="E43" s="120"/>
      <c r="F43" s="18"/>
      <c r="G43" s="18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7"/>
      <c r="B50" s="8"/>
      <c r="C50" s="8"/>
      <c r="D50" s="8"/>
      <c r="E50" s="8"/>
      <c r="F50" s="8"/>
      <c r="G50" s="8"/>
      <c r="H50" s="8"/>
      <c r="I50" s="8"/>
      <c r="J50" s="9"/>
    </row>
    <row r="51" spans="1:10" ht="12.75">
      <c r="A51" s="4" t="s">
        <v>62</v>
      </c>
      <c r="B51" s="20" t="s">
        <v>194</v>
      </c>
      <c r="C51" s="5"/>
      <c r="D51" s="5"/>
      <c r="E51" s="5"/>
      <c r="F51" s="5"/>
      <c r="G51" s="5"/>
      <c r="H51" s="5"/>
      <c r="I51" s="5"/>
      <c r="J51" s="6"/>
    </row>
    <row r="52" spans="1:10" ht="12.75">
      <c r="A52" s="4"/>
      <c r="B52" s="20"/>
      <c r="C52" s="5"/>
      <c r="D52" s="5"/>
      <c r="E52" s="5"/>
      <c r="F52" s="5"/>
      <c r="G52" s="5"/>
      <c r="H52" s="5"/>
      <c r="I52" s="5"/>
      <c r="J52" s="6"/>
    </row>
    <row r="53" spans="1:10" ht="12.75">
      <c r="A53" s="7" t="s">
        <v>61</v>
      </c>
      <c r="B53" s="112">
        <f>'Item 100, pg 22'!B45</f>
        <v>40920</v>
      </c>
      <c r="C53" s="8"/>
      <c r="D53" s="8"/>
      <c r="E53" s="8"/>
      <c r="F53" s="8"/>
      <c r="G53" s="8"/>
      <c r="H53" s="8" t="s">
        <v>69</v>
      </c>
      <c r="I53" s="8"/>
      <c r="J53" s="110">
        <f>'Item 100, pg 22'!J45</f>
        <v>40969</v>
      </c>
    </row>
    <row r="54" spans="1:10" ht="12.75">
      <c r="A54" s="192" t="s">
        <v>54</v>
      </c>
      <c r="B54" s="193"/>
      <c r="C54" s="193"/>
      <c r="D54" s="193"/>
      <c r="E54" s="193"/>
      <c r="F54" s="193"/>
      <c r="G54" s="193"/>
      <c r="H54" s="193"/>
      <c r="I54" s="193"/>
      <c r="J54" s="194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4" t="s">
        <v>60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  <row r="61" ht="12.75">
      <c r="G61" s="5"/>
    </row>
  </sheetData>
  <sheetProtection/>
  <mergeCells count="21">
    <mergeCell ref="A54:J54"/>
    <mergeCell ref="G34:H34"/>
    <mergeCell ref="C35:D35"/>
    <mergeCell ref="C34:D34"/>
    <mergeCell ref="E35:F35"/>
    <mergeCell ref="G35:H35"/>
    <mergeCell ref="E34:F34"/>
    <mergeCell ref="I35:J35"/>
    <mergeCell ref="I34:J34"/>
    <mergeCell ref="E33:F33"/>
    <mergeCell ref="C18:E18"/>
    <mergeCell ref="F18:H18"/>
    <mergeCell ref="C22:E22"/>
    <mergeCell ref="F22:H22"/>
    <mergeCell ref="A28:J28"/>
    <mergeCell ref="C10:E10"/>
    <mergeCell ref="F10:H10"/>
    <mergeCell ref="A16:J16"/>
    <mergeCell ref="H2:I2"/>
    <mergeCell ref="A8:J8"/>
    <mergeCell ref="I33:J3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4">
      <selection activeCell="C35" sqref="C35"/>
    </sheetView>
  </sheetViews>
  <sheetFormatPr defaultColWidth="9.140625" defaultRowHeight="12.75"/>
  <cols>
    <col min="1" max="1" width="10.28125" style="0" customWidth="1"/>
    <col min="2" max="2" width="18.140625" style="0" customWidth="1"/>
    <col min="3" max="3" width="8.421875" style="0" customWidth="1"/>
    <col min="10" max="10" width="16.003906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67</v>
      </c>
      <c r="B2" s="109">
        <v>9</v>
      </c>
      <c r="C2" s="5"/>
      <c r="D2" s="5"/>
      <c r="E2" s="5"/>
      <c r="F2" s="5"/>
      <c r="G2" s="8">
        <v>4</v>
      </c>
      <c r="H2" s="191" t="s">
        <v>57</v>
      </c>
      <c r="I2" s="191"/>
      <c r="J2" s="90">
        <v>30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58</v>
      </c>
      <c r="B4" s="5"/>
      <c r="C4" s="5" t="s">
        <v>124</v>
      </c>
      <c r="D4" s="5"/>
      <c r="E4" s="5"/>
      <c r="F4" s="5"/>
      <c r="G4" s="5"/>
      <c r="H4" s="5"/>
      <c r="I4" s="5"/>
      <c r="J4" s="6"/>
    </row>
    <row r="5" spans="1:10" ht="12.75">
      <c r="A5" s="7" t="s">
        <v>59</v>
      </c>
      <c r="B5" s="8"/>
      <c r="C5" s="8" t="s">
        <v>70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98" t="s">
        <v>167</v>
      </c>
      <c r="B7" s="199"/>
      <c r="C7" s="199"/>
      <c r="D7" s="199"/>
      <c r="E7" s="199"/>
      <c r="F7" s="199"/>
      <c r="G7" s="199"/>
      <c r="H7" s="199"/>
      <c r="I7" s="199"/>
      <c r="J7" s="20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4" t="s">
        <v>168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24" t="s">
        <v>169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24"/>
      <c r="B11" t="s">
        <v>199</v>
      </c>
      <c r="C11" s="54"/>
      <c r="D11" s="54"/>
      <c r="E11" s="54"/>
      <c r="F11" s="54"/>
      <c r="G11" s="54"/>
      <c r="H11" s="54"/>
      <c r="I11" s="5"/>
      <c r="J11" s="6"/>
    </row>
    <row r="12" spans="1:10" ht="12.75">
      <c r="A12" s="24"/>
      <c r="B12" s="57" t="s">
        <v>170</v>
      </c>
      <c r="C12" s="54"/>
      <c r="D12" s="54"/>
      <c r="E12" s="54"/>
      <c r="F12" s="54"/>
      <c r="G12" s="54"/>
      <c r="H12" s="54"/>
      <c r="I12" s="5"/>
      <c r="J12" s="6"/>
    </row>
    <row r="13" spans="1:10" ht="12.75">
      <c r="A13" s="24"/>
      <c r="B13" s="53" t="s">
        <v>49</v>
      </c>
      <c r="C13" s="55"/>
      <c r="D13" s="54"/>
      <c r="E13" s="56"/>
      <c r="F13" s="55"/>
      <c r="G13" s="54"/>
      <c r="H13" s="56"/>
      <c r="I13" s="11"/>
      <c r="J13" s="6"/>
    </row>
    <row r="14" spans="1:10" ht="12.75">
      <c r="A14" s="24"/>
      <c r="B14" s="53" t="s">
        <v>48</v>
      </c>
      <c r="C14" s="55"/>
      <c r="D14" s="54"/>
      <c r="E14" s="56"/>
      <c r="F14" s="55"/>
      <c r="G14" s="54"/>
      <c r="H14" s="56"/>
      <c r="I14" s="11"/>
      <c r="J14" s="6"/>
    </row>
    <row r="15" spans="1:10" ht="12.75">
      <c r="A15" s="24"/>
      <c r="B15" s="57"/>
      <c r="C15" s="54"/>
      <c r="D15" s="54"/>
      <c r="E15" s="54"/>
      <c r="F15" s="54"/>
      <c r="G15" s="54"/>
      <c r="H15" s="54"/>
      <c r="I15" s="5"/>
      <c r="J15" s="6"/>
    </row>
    <row r="16" spans="1:10" ht="12.75">
      <c r="A16" s="24" t="s">
        <v>171</v>
      </c>
      <c r="B16" s="20"/>
      <c r="C16" s="5"/>
      <c r="D16" s="5"/>
      <c r="E16" s="5"/>
      <c r="F16" s="5"/>
      <c r="G16" s="5"/>
      <c r="H16" s="5"/>
      <c r="I16" s="5"/>
      <c r="J16" s="6"/>
    </row>
    <row r="17" spans="1:10" ht="12.75">
      <c r="A17" s="24"/>
      <c r="B17" s="20"/>
      <c r="C17" s="5"/>
      <c r="D17" s="5"/>
      <c r="E17" s="5"/>
      <c r="F17" s="5"/>
      <c r="G17" s="5"/>
      <c r="H17" s="5"/>
      <c r="I17" s="5"/>
      <c r="J17" s="6"/>
    </row>
    <row r="18" spans="1:10" ht="12.75">
      <c r="A18" s="230" t="s">
        <v>172</v>
      </c>
      <c r="B18" s="231"/>
      <c r="C18" s="230" t="s">
        <v>175</v>
      </c>
      <c r="D18" s="232"/>
      <c r="E18" s="18"/>
      <c r="F18" s="18"/>
      <c r="G18" s="230" t="s">
        <v>172</v>
      </c>
      <c r="H18" s="231"/>
      <c r="I18" s="230" t="s">
        <v>175</v>
      </c>
      <c r="J18" s="232"/>
    </row>
    <row r="19" spans="1:10" ht="12.75">
      <c r="A19" s="228" t="s">
        <v>173</v>
      </c>
      <c r="B19" s="229"/>
      <c r="C19" s="228" t="s">
        <v>176</v>
      </c>
      <c r="D19" s="229"/>
      <c r="E19" s="5"/>
      <c r="F19" s="5"/>
      <c r="G19" s="228" t="s">
        <v>173</v>
      </c>
      <c r="H19" s="229"/>
      <c r="I19" s="228" t="s">
        <v>176</v>
      </c>
      <c r="J19" s="229"/>
    </row>
    <row r="20" spans="1:10" ht="12.75">
      <c r="A20" s="225" t="s">
        <v>174</v>
      </c>
      <c r="B20" s="226"/>
      <c r="C20" s="233" t="s">
        <v>177</v>
      </c>
      <c r="D20" s="226"/>
      <c r="E20" s="5"/>
      <c r="F20" s="5"/>
      <c r="G20" s="225" t="s">
        <v>174</v>
      </c>
      <c r="H20" s="226"/>
      <c r="I20" s="233" t="s">
        <v>177</v>
      </c>
      <c r="J20" s="226"/>
    </row>
    <row r="21" spans="1:10" ht="12.75">
      <c r="A21" s="25" t="s">
        <v>3</v>
      </c>
      <c r="B21" s="15"/>
      <c r="C21" s="78">
        <v>23000</v>
      </c>
      <c r="D21" s="15"/>
      <c r="E21" s="5"/>
      <c r="F21" s="5"/>
      <c r="G21" s="25"/>
      <c r="H21" s="15"/>
      <c r="I21" s="25"/>
      <c r="J21" s="15"/>
    </row>
    <row r="22" spans="1:10" ht="12.75">
      <c r="A22" s="25" t="s">
        <v>4</v>
      </c>
      <c r="B22" s="15"/>
      <c r="C22" s="78">
        <v>18500</v>
      </c>
      <c r="D22" s="15"/>
      <c r="E22" s="5"/>
      <c r="F22" s="5"/>
      <c r="G22" s="25"/>
      <c r="H22" s="15"/>
      <c r="I22" s="25"/>
      <c r="J22" s="15"/>
    </row>
    <row r="23" spans="1:10" ht="12.75">
      <c r="A23" s="25"/>
      <c r="B23" s="15"/>
      <c r="C23" s="25"/>
      <c r="D23" s="15"/>
      <c r="E23" s="5"/>
      <c r="F23" s="5"/>
      <c r="G23" s="25"/>
      <c r="H23" s="15"/>
      <c r="I23" s="25"/>
      <c r="J23" s="15"/>
    </row>
    <row r="24" spans="1:10" ht="12.75">
      <c r="A24" s="25"/>
      <c r="B24" s="15"/>
      <c r="C24" s="25"/>
      <c r="D24" s="15"/>
      <c r="E24" s="5"/>
      <c r="F24" s="5"/>
      <c r="G24" s="25"/>
      <c r="H24" s="15"/>
      <c r="I24" s="25"/>
      <c r="J24" s="15"/>
    </row>
    <row r="25" spans="1:10" ht="12.75">
      <c r="A25" s="25"/>
      <c r="B25" s="15"/>
      <c r="C25" s="25"/>
      <c r="D25" s="15"/>
      <c r="E25" s="5"/>
      <c r="F25" s="5"/>
      <c r="G25" s="25"/>
      <c r="H25" s="15"/>
      <c r="I25" s="25"/>
      <c r="J25" s="15"/>
    </row>
    <row r="26" spans="1:10" ht="12.75">
      <c r="A26" s="25"/>
      <c r="B26" s="15"/>
      <c r="C26" s="25"/>
      <c r="D26" s="15"/>
      <c r="E26" s="5"/>
      <c r="F26" s="5"/>
      <c r="G26" s="25"/>
      <c r="H26" s="15"/>
      <c r="I26" s="25"/>
      <c r="J26" s="15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31" t="s">
        <v>178</v>
      </c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 t="s">
        <v>179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36" t="s">
        <v>180</v>
      </c>
      <c r="B30" s="18"/>
      <c r="C30" s="18"/>
      <c r="D30" s="18"/>
      <c r="E30" s="18"/>
      <c r="F30" s="18"/>
      <c r="G30" s="18"/>
      <c r="H30" s="18"/>
      <c r="I30" s="18"/>
      <c r="J30" s="23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230" t="s">
        <v>172</v>
      </c>
      <c r="B32" s="231"/>
      <c r="C32" s="230" t="s">
        <v>91</v>
      </c>
      <c r="D32" s="232"/>
      <c r="E32" s="18"/>
      <c r="F32" s="18"/>
      <c r="G32" s="230" t="s">
        <v>172</v>
      </c>
      <c r="H32" s="231"/>
      <c r="I32" s="230" t="s">
        <v>91</v>
      </c>
      <c r="J32" s="232"/>
    </row>
    <row r="33" spans="1:10" ht="12.75">
      <c r="A33" s="228" t="s">
        <v>173</v>
      </c>
      <c r="B33" s="229"/>
      <c r="C33" s="228" t="s">
        <v>91</v>
      </c>
      <c r="D33" s="229"/>
      <c r="E33" s="5"/>
      <c r="F33" s="5"/>
      <c r="G33" s="228" t="s">
        <v>173</v>
      </c>
      <c r="H33" s="229"/>
      <c r="I33" s="228" t="s">
        <v>91</v>
      </c>
      <c r="J33" s="229"/>
    </row>
    <row r="34" spans="1:10" ht="12.75">
      <c r="A34" s="225" t="s">
        <v>174</v>
      </c>
      <c r="B34" s="226"/>
      <c r="C34" s="225" t="s">
        <v>120</v>
      </c>
      <c r="D34" s="227"/>
      <c r="E34" s="5"/>
      <c r="F34" s="5"/>
      <c r="G34" s="225" t="s">
        <v>174</v>
      </c>
      <c r="H34" s="226"/>
      <c r="I34" s="225" t="s">
        <v>120</v>
      </c>
      <c r="J34" s="226"/>
    </row>
    <row r="35" spans="1:12" ht="12.75">
      <c r="A35" s="25" t="s">
        <v>166</v>
      </c>
      <c r="B35" s="15"/>
      <c r="C35" s="145" t="s">
        <v>248</v>
      </c>
      <c r="D35" s="131"/>
      <c r="E35" s="5"/>
      <c r="F35" s="5"/>
      <c r="G35" s="25"/>
      <c r="H35" s="15"/>
      <c r="I35" s="25" t="s">
        <v>181</v>
      </c>
      <c r="J35" s="15"/>
      <c r="L35" s="139"/>
    </row>
    <row r="36" spans="1:10" ht="12.75">
      <c r="A36" s="48"/>
      <c r="B36" s="131"/>
      <c r="C36" s="25" t="s">
        <v>181</v>
      </c>
      <c r="D36" s="15"/>
      <c r="E36" s="5"/>
      <c r="F36" s="5"/>
      <c r="G36" s="25"/>
      <c r="H36" s="15"/>
      <c r="I36" s="25" t="s">
        <v>181</v>
      </c>
      <c r="J36" s="15"/>
    </row>
    <row r="37" spans="1:10" ht="12.75">
      <c r="A37" s="25"/>
      <c r="B37" s="15"/>
      <c r="C37" s="25" t="s">
        <v>181</v>
      </c>
      <c r="D37" s="15"/>
      <c r="E37" s="5"/>
      <c r="F37" s="5"/>
      <c r="G37" s="25"/>
      <c r="H37" s="15"/>
      <c r="I37" s="25" t="s">
        <v>181</v>
      </c>
      <c r="J37" s="15"/>
    </row>
    <row r="38" spans="1:10" ht="12.75">
      <c r="A38" s="25"/>
      <c r="B38" s="15"/>
      <c r="C38" s="25" t="s">
        <v>181</v>
      </c>
      <c r="D38" s="15"/>
      <c r="E38" s="5"/>
      <c r="F38" s="5"/>
      <c r="G38" s="25"/>
      <c r="H38" s="15"/>
      <c r="I38" s="25" t="s">
        <v>181</v>
      </c>
      <c r="J38" s="15"/>
    </row>
    <row r="39" spans="1:10" ht="12.75">
      <c r="A39" s="25"/>
      <c r="B39" s="15"/>
      <c r="C39" s="25" t="s">
        <v>181</v>
      </c>
      <c r="D39" s="15"/>
      <c r="E39" s="5"/>
      <c r="F39" s="5"/>
      <c r="G39" s="25"/>
      <c r="H39" s="15"/>
      <c r="I39" s="25" t="s">
        <v>181</v>
      </c>
      <c r="J39" s="15"/>
    </row>
    <row r="40" spans="1:10" ht="12.75">
      <c r="A40" s="25"/>
      <c r="B40" s="15"/>
      <c r="C40" s="25" t="s">
        <v>181</v>
      </c>
      <c r="D40" s="15"/>
      <c r="E40" s="5"/>
      <c r="F40" s="5"/>
      <c r="G40" s="25"/>
      <c r="H40" s="15"/>
      <c r="I40" s="25" t="s">
        <v>181</v>
      </c>
      <c r="J40" s="15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130"/>
      <c r="B42" s="12"/>
      <c r="C42" s="12"/>
      <c r="D42" s="120"/>
      <c r="E42" s="120"/>
      <c r="F42" s="18"/>
      <c r="G42" s="18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/>
      <c r="B48" s="8"/>
      <c r="C48" s="8"/>
      <c r="D48" s="8"/>
      <c r="E48" s="8"/>
      <c r="F48" s="8"/>
      <c r="G48" s="8"/>
      <c r="H48" s="8"/>
      <c r="I48" s="8"/>
      <c r="J48" s="9"/>
    </row>
    <row r="49" spans="1:10" ht="12.75">
      <c r="A49" s="4" t="s">
        <v>62</v>
      </c>
      <c r="B49" s="20" t="s">
        <v>194</v>
      </c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20"/>
      <c r="C50" s="5"/>
      <c r="D50" s="5"/>
      <c r="E50" s="5"/>
      <c r="F50" s="5"/>
      <c r="G50" s="5"/>
      <c r="H50" s="5"/>
      <c r="I50" s="5"/>
      <c r="J50" s="6"/>
    </row>
    <row r="51" spans="1:10" ht="12.75">
      <c r="A51" s="7" t="s">
        <v>61</v>
      </c>
      <c r="B51" s="112">
        <f>'Item 120,130,150, pg 26'!B53</f>
        <v>40920</v>
      </c>
      <c r="C51" s="8"/>
      <c r="D51" s="8"/>
      <c r="E51" s="8"/>
      <c r="F51" s="8"/>
      <c r="G51" s="8"/>
      <c r="H51" s="8" t="s">
        <v>69</v>
      </c>
      <c r="I51" s="8"/>
      <c r="J51" s="110">
        <f>'Item 120,130,150, pg 26'!J53</f>
        <v>40969</v>
      </c>
    </row>
    <row r="52" spans="1:10" ht="12.75">
      <c r="A52" s="192" t="s">
        <v>54</v>
      </c>
      <c r="B52" s="193"/>
      <c r="C52" s="193"/>
      <c r="D52" s="193"/>
      <c r="E52" s="193"/>
      <c r="F52" s="193"/>
      <c r="G52" s="193"/>
      <c r="H52" s="193"/>
      <c r="I52" s="193"/>
      <c r="J52" s="194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4" t="s">
        <v>60</v>
      </c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7"/>
      <c r="B55" s="8"/>
      <c r="C55" s="8"/>
      <c r="D55" s="8"/>
      <c r="E55" s="8"/>
      <c r="F55" s="8"/>
      <c r="G55" s="8"/>
      <c r="H55" s="8"/>
      <c r="I55" s="8"/>
      <c r="J55" s="9"/>
    </row>
  </sheetData>
  <sheetProtection/>
  <mergeCells count="27">
    <mergeCell ref="H2:I2"/>
    <mergeCell ref="A52:J52"/>
    <mergeCell ref="A7:J7"/>
    <mergeCell ref="A18:B18"/>
    <mergeCell ref="A19:B19"/>
    <mergeCell ref="A20:B20"/>
    <mergeCell ref="C18:D18"/>
    <mergeCell ref="C19:D19"/>
    <mergeCell ref="C20:D20"/>
    <mergeCell ref="G18:H18"/>
    <mergeCell ref="A32:B32"/>
    <mergeCell ref="C32:D32"/>
    <mergeCell ref="G32:H32"/>
    <mergeCell ref="I32:J32"/>
    <mergeCell ref="I18:J18"/>
    <mergeCell ref="G19:H19"/>
    <mergeCell ref="I19:J19"/>
    <mergeCell ref="G20:H20"/>
    <mergeCell ref="I20:J20"/>
    <mergeCell ref="A34:B34"/>
    <mergeCell ref="C34:D34"/>
    <mergeCell ref="G34:H34"/>
    <mergeCell ref="I34:J34"/>
    <mergeCell ref="A33:B33"/>
    <mergeCell ref="C33:D33"/>
    <mergeCell ref="G33:H33"/>
    <mergeCell ref="I33:J3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J55" sqref="J55"/>
    </sheetView>
  </sheetViews>
  <sheetFormatPr defaultColWidth="9.140625" defaultRowHeight="12.75"/>
  <cols>
    <col min="1" max="1" width="10.28125" style="0" customWidth="1"/>
    <col min="2" max="2" width="18.140625" style="0" customWidth="1"/>
    <col min="7" max="7" width="15.00390625" style="0" customWidth="1"/>
    <col min="10" max="10" width="14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67</v>
      </c>
      <c r="B2" s="109">
        <v>9</v>
      </c>
      <c r="C2" s="5"/>
      <c r="D2" s="5"/>
      <c r="E2" s="5"/>
      <c r="F2" s="5"/>
      <c r="G2" s="8">
        <v>3</v>
      </c>
      <c r="H2" s="191" t="s">
        <v>57</v>
      </c>
      <c r="I2" s="191"/>
      <c r="J2" s="90">
        <v>32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58</v>
      </c>
      <c r="B4" s="5"/>
      <c r="C4" s="5" t="s">
        <v>124</v>
      </c>
      <c r="D4" s="5"/>
      <c r="E4" s="5"/>
      <c r="F4" s="5"/>
      <c r="G4" s="5"/>
      <c r="H4" s="5"/>
      <c r="I4" s="5"/>
      <c r="J4" s="6"/>
    </row>
    <row r="5" spans="1:10" ht="12.75">
      <c r="A5" s="7" t="s">
        <v>59</v>
      </c>
      <c r="B5" s="8"/>
      <c r="C5" s="8" t="s">
        <v>70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98" t="s">
        <v>217</v>
      </c>
      <c r="B7" s="199"/>
      <c r="C7" s="199"/>
      <c r="D7" s="199"/>
      <c r="E7" s="199"/>
      <c r="F7" s="199"/>
      <c r="G7" s="199"/>
      <c r="H7" s="199"/>
      <c r="I7" s="199"/>
      <c r="J7" s="20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218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209" t="s">
        <v>219</v>
      </c>
      <c r="B11" s="210"/>
      <c r="C11" s="210"/>
      <c r="D11" s="210"/>
      <c r="E11" s="211"/>
      <c r="F11" s="209" t="s">
        <v>220</v>
      </c>
      <c r="G11" s="211"/>
      <c r="H11" s="209" t="s">
        <v>221</v>
      </c>
      <c r="I11" s="210"/>
      <c r="J11" s="211"/>
    </row>
    <row r="12" spans="1:10" ht="15">
      <c r="A12" s="25"/>
      <c r="B12" s="149" t="s">
        <v>222</v>
      </c>
      <c r="C12" s="13"/>
      <c r="D12" s="13"/>
      <c r="E12" s="15"/>
      <c r="F12" s="25"/>
      <c r="G12" s="15"/>
      <c r="H12" s="25"/>
      <c r="I12" s="13"/>
      <c r="J12" s="15"/>
    </row>
    <row r="13" spans="1:10" ht="12.75">
      <c r="A13" s="25"/>
      <c r="B13" s="13"/>
      <c r="C13" s="13"/>
      <c r="D13" s="13"/>
      <c r="E13" s="15"/>
      <c r="F13" s="25" t="s">
        <v>223</v>
      </c>
      <c r="G13" s="15"/>
      <c r="H13" s="77">
        <v>130.35</v>
      </c>
      <c r="I13" s="13" t="s">
        <v>224</v>
      </c>
      <c r="J13" s="15" t="s">
        <v>132</v>
      </c>
    </row>
    <row r="14" spans="1:10" ht="12.75">
      <c r="A14" s="25"/>
      <c r="B14" s="13"/>
      <c r="C14" s="13"/>
      <c r="D14" s="13"/>
      <c r="E14" s="15"/>
      <c r="F14" s="25" t="s">
        <v>225</v>
      </c>
      <c r="G14" s="15"/>
      <c r="H14" s="77">
        <v>6</v>
      </c>
      <c r="I14" s="13" t="s">
        <v>226</v>
      </c>
      <c r="J14" s="15"/>
    </row>
    <row r="15" spans="1:10" ht="12.75">
      <c r="A15" s="25"/>
      <c r="B15" s="13"/>
      <c r="C15" s="13"/>
      <c r="D15" s="13"/>
      <c r="E15" s="15"/>
      <c r="F15" s="25" t="s">
        <v>227</v>
      </c>
      <c r="G15" s="15"/>
      <c r="H15" s="77">
        <v>10</v>
      </c>
      <c r="I15" s="13" t="s">
        <v>226</v>
      </c>
      <c r="J15" s="15"/>
    </row>
    <row r="16" spans="1:10" ht="12.75">
      <c r="A16" s="25"/>
      <c r="B16" s="13"/>
      <c r="C16" s="13"/>
      <c r="D16" s="13"/>
      <c r="E16" s="15"/>
      <c r="F16" s="25" t="s">
        <v>228</v>
      </c>
      <c r="G16" s="15"/>
      <c r="H16" s="77">
        <v>30</v>
      </c>
      <c r="I16" s="13" t="s">
        <v>226</v>
      </c>
      <c r="J16" s="15"/>
    </row>
    <row r="17" spans="1:10" ht="12.75">
      <c r="A17" s="25"/>
      <c r="B17" s="13"/>
      <c r="C17" s="13"/>
      <c r="D17" s="13"/>
      <c r="E17" s="15"/>
      <c r="F17" s="25" t="s">
        <v>229</v>
      </c>
      <c r="G17" s="15"/>
      <c r="H17" s="77">
        <f>H13</f>
        <v>130.35</v>
      </c>
      <c r="I17" s="13" t="s">
        <v>224</v>
      </c>
      <c r="J17" s="15" t="s">
        <v>132</v>
      </c>
    </row>
    <row r="18" spans="1:10" ht="12.75">
      <c r="A18" s="25"/>
      <c r="B18" s="13"/>
      <c r="C18" s="13"/>
      <c r="D18" s="13"/>
      <c r="E18" s="15"/>
      <c r="F18" s="25" t="s">
        <v>230</v>
      </c>
      <c r="G18" s="15"/>
      <c r="H18" s="77">
        <f>H13</f>
        <v>130.35</v>
      </c>
      <c r="I18" s="13" t="s">
        <v>224</v>
      </c>
      <c r="J18" s="15" t="s">
        <v>132</v>
      </c>
    </row>
    <row r="19" spans="1:10" ht="12.75">
      <c r="A19" s="25"/>
      <c r="B19" s="13"/>
      <c r="C19" s="13"/>
      <c r="D19" s="13"/>
      <c r="E19" s="15"/>
      <c r="F19" s="25" t="s">
        <v>231</v>
      </c>
      <c r="G19" s="15"/>
      <c r="H19" s="77">
        <v>125</v>
      </c>
      <c r="I19" s="13" t="s">
        <v>224</v>
      </c>
      <c r="J19" s="15"/>
    </row>
    <row r="20" spans="1:10" ht="12.75">
      <c r="A20" s="25"/>
      <c r="B20" s="13"/>
      <c r="C20" s="13"/>
      <c r="D20" s="13"/>
      <c r="E20" s="15"/>
      <c r="F20" s="25" t="s">
        <v>232</v>
      </c>
      <c r="G20" s="15"/>
      <c r="H20" s="77">
        <f>H13</f>
        <v>130.35</v>
      </c>
      <c r="I20" s="13" t="s">
        <v>224</v>
      </c>
      <c r="J20" s="15" t="s">
        <v>132</v>
      </c>
    </row>
    <row r="21" spans="1:10" ht="12.75">
      <c r="A21" s="25"/>
      <c r="B21" s="13"/>
      <c r="C21" s="13"/>
      <c r="D21" s="13"/>
      <c r="E21" s="15"/>
      <c r="F21" s="25"/>
      <c r="G21" s="15"/>
      <c r="H21" s="25"/>
      <c r="I21" s="13"/>
      <c r="J21" s="15"/>
    </row>
    <row r="22" spans="1:10" ht="12.75">
      <c r="A22" s="25"/>
      <c r="B22" s="13"/>
      <c r="C22" s="13"/>
      <c r="D22" s="13"/>
      <c r="E22" s="15"/>
      <c r="F22" s="25"/>
      <c r="G22" s="15"/>
      <c r="H22" s="25"/>
      <c r="I22" s="13"/>
      <c r="J22" s="15"/>
    </row>
    <row r="23" spans="1:10" ht="12.75">
      <c r="A23" s="25"/>
      <c r="B23" s="13"/>
      <c r="C23" s="13"/>
      <c r="D23" s="13"/>
      <c r="E23" s="15"/>
      <c r="F23" s="25"/>
      <c r="G23" s="15"/>
      <c r="H23" s="25"/>
      <c r="I23" s="13"/>
      <c r="J23" s="15"/>
    </row>
    <row r="24" spans="1:10" ht="12.75">
      <c r="A24" s="25"/>
      <c r="B24" s="13"/>
      <c r="C24" s="13"/>
      <c r="D24" s="13"/>
      <c r="E24" s="15"/>
      <c r="F24" s="25"/>
      <c r="G24" s="15"/>
      <c r="H24" s="25"/>
      <c r="I24" s="13"/>
      <c r="J24" s="15"/>
    </row>
    <row r="25" spans="1:10" ht="12.75">
      <c r="A25" s="25"/>
      <c r="B25" s="13"/>
      <c r="C25" s="13"/>
      <c r="D25" s="13"/>
      <c r="E25" s="15"/>
      <c r="F25" s="25"/>
      <c r="G25" s="15"/>
      <c r="H25" s="25"/>
      <c r="I25" s="13"/>
      <c r="J25" s="15"/>
    </row>
    <row r="26" spans="1:10" ht="12.75">
      <c r="A26" s="25"/>
      <c r="B26" s="13"/>
      <c r="C26" s="13"/>
      <c r="D26" s="13"/>
      <c r="E26" s="15"/>
      <c r="F26" s="25"/>
      <c r="G26" s="15"/>
      <c r="H26" s="25"/>
      <c r="I26" s="13"/>
      <c r="J26" s="15"/>
    </row>
    <row r="27" spans="1:10" ht="12.75">
      <c r="A27" s="25"/>
      <c r="B27" s="13"/>
      <c r="C27" s="13"/>
      <c r="D27" s="13"/>
      <c r="E27" s="15"/>
      <c r="F27" s="25"/>
      <c r="G27" s="15"/>
      <c r="H27" s="25"/>
      <c r="I27" s="13"/>
      <c r="J27" s="15"/>
    </row>
    <row r="28" spans="1:10" ht="12.75">
      <c r="A28" s="25"/>
      <c r="B28" s="13"/>
      <c r="C28" s="13"/>
      <c r="D28" s="13"/>
      <c r="E28" s="15"/>
      <c r="F28" s="25"/>
      <c r="G28" s="15"/>
      <c r="H28" s="25"/>
      <c r="I28" s="13"/>
      <c r="J28" s="15"/>
    </row>
    <row r="29" spans="1:10" ht="12.75">
      <c r="A29" s="25"/>
      <c r="B29" s="13"/>
      <c r="C29" s="13"/>
      <c r="D29" s="13"/>
      <c r="E29" s="15"/>
      <c r="F29" s="25"/>
      <c r="G29" s="15"/>
      <c r="H29" s="25"/>
      <c r="I29" s="13"/>
      <c r="J29" s="15"/>
    </row>
    <row r="30" spans="1:10" ht="12.75">
      <c r="A30" s="25"/>
      <c r="B30" s="13"/>
      <c r="C30" s="13"/>
      <c r="D30" s="13"/>
      <c r="E30" s="15"/>
      <c r="F30" s="25"/>
      <c r="G30" s="15"/>
      <c r="H30" s="25"/>
      <c r="I30" s="13"/>
      <c r="J30" s="15"/>
    </row>
    <row r="31" spans="1:10" ht="12.75">
      <c r="A31" s="25"/>
      <c r="B31" s="13"/>
      <c r="C31" s="13"/>
      <c r="D31" s="13"/>
      <c r="E31" s="15"/>
      <c r="F31" s="25"/>
      <c r="G31" s="15"/>
      <c r="H31" s="25"/>
      <c r="I31" s="13"/>
      <c r="J31" s="15"/>
    </row>
    <row r="32" spans="1:10" ht="12.75">
      <c r="A32" s="25"/>
      <c r="B32" s="13"/>
      <c r="C32" s="13"/>
      <c r="D32" s="13"/>
      <c r="E32" s="15"/>
      <c r="F32" s="25"/>
      <c r="G32" s="15"/>
      <c r="H32" s="25"/>
      <c r="I32" s="13"/>
      <c r="J32" s="15"/>
    </row>
    <row r="33" spans="1:10" ht="12.75">
      <c r="A33" s="25"/>
      <c r="B33" s="13"/>
      <c r="C33" s="13"/>
      <c r="D33" s="13"/>
      <c r="E33" s="15"/>
      <c r="F33" s="25"/>
      <c r="G33" s="15"/>
      <c r="H33" s="25"/>
      <c r="I33" s="13"/>
      <c r="J33" s="15"/>
    </row>
    <row r="34" spans="1:10" ht="12.75">
      <c r="A34" s="25"/>
      <c r="B34" s="13"/>
      <c r="C34" s="13"/>
      <c r="D34" s="13"/>
      <c r="E34" s="15"/>
      <c r="F34" s="25"/>
      <c r="G34" s="15"/>
      <c r="H34" s="25"/>
      <c r="I34" s="13"/>
      <c r="J34" s="15"/>
    </row>
    <row r="35" spans="1:10" ht="12.75">
      <c r="A35" s="25"/>
      <c r="B35" s="13"/>
      <c r="C35" s="13"/>
      <c r="D35" s="13"/>
      <c r="E35" s="15"/>
      <c r="F35" s="25"/>
      <c r="G35" s="15"/>
      <c r="H35" s="25"/>
      <c r="I35" s="13"/>
      <c r="J35" s="15"/>
    </row>
    <row r="36" spans="1:10" ht="12.75">
      <c r="A36" s="25"/>
      <c r="B36" s="13"/>
      <c r="C36" s="13"/>
      <c r="D36" s="13"/>
      <c r="E36" s="15"/>
      <c r="F36" s="25"/>
      <c r="G36" s="15"/>
      <c r="H36" s="25"/>
      <c r="I36" s="13"/>
      <c r="J36" s="15"/>
    </row>
    <row r="37" spans="1:10" ht="12.75">
      <c r="A37" s="25"/>
      <c r="B37" s="13"/>
      <c r="C37" s="13"/>
      <c r="D37" s="13"/>
      <c r="E37" s="15"/>
      <c r="F37" s="25"/>
      <c r="G37" s="15"/>
      <c r="H37" s="25"/>
      <c r="I37" s="13"/>
      <c r="J37" s="15"/>
    </row>
    <row r="38" spans="1:10" ht="12.75">
      <c r="A38" s="25"/>
      <c r="B38" s="13"/>
      <c r="C38" s="13"/>
      <c r="D38" s="13"/>
      <c r="E38" s="15"/>
      <c r="F38" s="25"/>
      <c r="G38" s="15"/>
      <c r="H38" s="25"/>
      <c r="I38" s="13"/>
      <c r="J38" s="15"/>
    </row>
    <row r="39" spans="1:10" ht="12.75">
      <c r="A39" s="25"/>
      <c r="B39" s="13"/>
      <c r="C39" s="13"/>
      <c r="D39" s="13"/>
      <c r="E39" s="15"/>
      <c r="F39" s="25"/>
      <c r="G39" s="15"/>
      <c r="H39" s="25"/>
      <c r="I39" s="13"/>
      <c r="J39" s="15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 t="s">
        <v>233</v>
      </c>
      <c r="B43" s="5"/>
      <c r="C43" s="5"/>
      <c r="D43" s="18"/>
      <c r="E43" s="18"/>
      <c r="F43" s="18"/>
      <c r="G43" s="18"/>
      <c r="H43" s="5"/>
      <c r="I43" s="5"/>
      <c r="J43" s="6"/>
    </row>
    <row r="44" spans="1:10" ht="12.75">
      <c r="A44" s="24" t="s">
        <v>234</v>
      </c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10" t="s">
        <v>235</v>
      </c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1" t="s">
        <v>62</v>
      </c>
      <c r="B52" s="150" t="s">
        <v>194</v>
      </c>
      <c r="C52" s="2"/>
      <c r="D52" s="2"/>
      <c r="E52" s="2"/>
      <c r="F52" s="2"/>
      <c r="G52" s="2"/>
      <c r="H52" s="2"/>
      <c r="I52" s="2"/>
      <c r="J52" s="3"/>
    </row>
    <row r="53" spans="1:10" ht="12.75">
      <c r="A53" s="4"/>
      <c r="B53" s="20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61</v>
      </c>
      <c r="B54" s="112">
        <f>'Item 207, pg 30'!B51</f>
        <v>40920</v>
      </c>
      <c r="C54" s="8"/>
      <c r="D54" s="8"/>
      <c r="E54" s="8"/>
      <c r="F54" s="8"/>
      <c r="G54" s="8"/>
      <c r="H54" s="8" t="s">
        <v>68</v>
      </c>
      <c r="I54" s="8"/>
      <c r="J54" s="110">
        <f>'Item 207, pg 30'!J51</f>
        <v>40969</v>
      </c>
    </row>
    <row r="55" spans="1:10" ht="12.75">
      <c r="A55" s="151"/>
      <c r="B55" s="5"/>
      <c r="C55" s="147"/>
      <c r="D55" s="151" t="s">
        <v>54</v>
      </c>
      <c r="E55" s="147"/>
      <c r="F55" s="147"/>
      <c r="G55" s="147"/>
      <c r="H55" s="147"/>
      <c r="I55" s="147"/>
      <c r="J55" s="148"/>
    </row>
    <row r="56" spans="1:10" ht="12.75">
      <c r="A56" s="4"/>
      <c r="B56" s="146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60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  <row r="59" ht="12.75">
      <c r="B59" s="5"/>
    </row>
  </sheetData>
  <sheetProtection/>
  <mergeCells count="5">
    <mergeCell ref="H2:I2"/>
    <mergeCell ref="A7:J7"/>
    <mergeCell ref="A11:E11"/>
    <mergeCell ref="F11:G11"/>
    <mergeCell ref="H11:J1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10.28125" style="0" customWidth="1"/>
    <col min="2" max="2" width="17.7109375" style="0" customWidth="1"/>
    <col min="3" max="3" width="0.71875" style="0" customWidth="1"/>
    <col min="4" max="4" width="9.421875" style="0" bestFit="1" customWidth="1"/>
    <col min="5" max="5" width="3.00390625" style="0" customWidth="1"/>
    <col min="6" max="6" width="10.28125" style="0" bestFit="1" customWidth="1"/>
    <col min="7" max="7" width="3.00390625" style="0" customWidth="1"/>
    <col min="8" max="8" width="10.28125" style="0" bestFit="1" customWidth="1"/>
    <col min="9" max="9" width="4.421875" style="0" customWidth="1"/>
    <col min="10" max="10" width="10.28125" style="0" bestFit="1" customWidth="1"/>
    <col min="11" max="11" width="4.28125" style="0" customWidth="1"/>
    <col min="12" max="12" width="10.28125" style="0" bestFit="1" customWidth="1"/>
    <col min="13" max="13" width="3.8515625" style="0" customWidth="1"/>
    <col min="14" max="14" width="12.28125" style="0" customWidth="1"/>
    <col min="15" max="15" width="4.42187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67</v>
      </c>
      <c r="B2" s="109">
        <v>9</v>
      </c>
      <c r="C2" s="5"/>
      <c r="D2" s="5"/>
      <c r="E2" s="5"/>
      <c r="F2" s="5"/>
      <c r="G2" s="5"/>
      <c r="H2" s="5"/>
      <c r="I2" s="5"/>
      <c r="J2" s="111">
        <v>4</v>
      </c>
      <c r="K2" s="20" t="s">
        <v>57</v>
      </c>
      <c r="L2" s="20"/>
      <c r="N2" s="109">
        <v>33</v>
      </c>
      <c r="O2" s="6"/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 t="s">
        <v>58</v>
      </c>
      <c r="B4" s="5"/>
      <c r="C4" s="5"/>
      <c r="D4" s="5" t="s">
        <v>124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7" t="s">
        <v>59</v>
      </c>
      <c r="B5" s="8"/>
      <c r="C5" s="8"/>
      <c r="D5" s="8" t="s">
        <v>70</v>
      </c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.75">
      <c r="A7" s="198" t="s">
        <v>182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200"/>
    </row>
    <row r="8" spans="1:15" ht="12.75">
      <c r="A8" s="214" t="s">
        <v>21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215"/>
    </row>
    <row r="9" spans="1:15" ht="12.75">
      <c r="A9" s="214" t="s">
        <v>22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215"/>
    </row>
    <row r="10" spans="1:15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2.75">
      <c r="A11" s="5" t="s">
        <v>5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17"/>
      <c r="C13" s="11"/>
      <c r="D13" s="209" t="s">
        <v>23</v>
      </c>
      <c r="E13" s="235"/>
      <c r="F13" s="210"/>
      <c r="G13" s="235"/>
      <c r="H13" s="210"/>
      <c r="I13" s="235"/>
      <c r="J13" s="210"/>
      <c r="K13" s="235"/>
      <c r="L13" s="210"/>
      <c r="M13" s="210"/>
      <c r="N13" s="210"/>
      <c r="O13" s="211"/>
    </row>
    <row r="14" spans="1:15" ht="12.75">
      <c r="A14" s="66" t="s">
        <v>33</v>
      </c>
      <c r="B14" s="59"/>
      <c r="C14" s="60"/>
      <c r="D14" s="26" t="s">
        <v>162</v>
      </c>
      <c r="E14" s="28"/>
      <c r="F14" s="26" t="s">
        <v>163</v>
      </c>
      <c r="G14" s="27"/>
      <c r="H14" s="26" t="s">
        <v>164</v>
      </c>
      <c r="I14" s="27"/>
      <c r="J14" s="28" t="s">
        <v>63</v>
      </c>
      <c r="K14" s="28"/>
      <c r="L14" s="26" t="s">
        <v>64</v>
      </c>
      <c r="M14" s="27"/>
      <c r="N14" s="28" t="s">
        <v>117</v>
      </c>
      <c r="O14" s="15"/>
    </row>
    <row r="15" spans="1:15" ht="12.75">
      <c r="A15" s="50" t="s">
        <v>24</v>
      </c>
      <c r="B15" s="13"/>
      <c r="C15" s="15"/>
      <c r="D15" s="77"/>
      <c r="E15" s="87"/>
      <c r="F15" s="77"/>
      <c r="G15" s="87"/>
      <c r="H15" s="82"/>
      <c r="I15" s="87"/>
      <c r="J15" s="82"/>
      <c r="K15" s="87"/>
      <c r="L15" s="82"/>
      <c r="M15" s="81"/>
      <c r="N15" s="82"/>
      <c r="O15" s="81"/>
    </row>
    <row r="16" spans="1:15" ht="12.75">
      <c r="A16" s="50" t="s">
        <v>25</v>
      </c>
      <c r="B16" s="13"/>
      <c r="C16" s="15"/>
      <c r="D16" s="77">
        <v>29.24</v>
      </c>
      <c r="E16" s="87" t="s">
        <v>132</v>
      </c>
      <c r="F16" s="77">
        <v>39.85</v>
      </c>
      <c r="G16" s="87" t="s">
        <v>132</v>
      </c>
      <c r="H16" s="82">
        <v>47.92</v>
      </c>
      <c r="I16" s="87" t="s">
        <v>132</v>
      </c>
      <c r="J16" s="82">
        <v>64.53</v>
      </c>
      <c r="K16" s="87" t="s">
        <v>132</v>
      </c>
      <c r="L16" s="82">
        <v>80.49</v>
      </c>
      <c r="M16" s="87" t="s">
        <v>132</v>
      </c>
      <c r="N16" s="82">
        <v>107.88</v>
      </c>
      <c r="O16" s="87" t="s">
        <v>132</v>
      </c>
    </row>
    <row r="17" spans="1:15" ht="12.75">
      <c r="A17" s="50" t="s">
        <v>26</v>
      </c>
      <c r="B17" s="13"/>
      <c r="C17" s="15"/>
      <c r="D17" s="77">
        <v>16.1</v>
      </c>
      <c r="E17" s="87" t="s">
        <v>132</v>
      </c>
      <c r="F17" s="77">
        <v>21.9</v>
      </c>
      <c r="G17" s="87" t="s">
        <v>132</v>
      </c>
      <c r="H17" s="77">
        <v>28.91</v>
      </c>
      <c r="I17" s="87" t="s">
        <v>132</v>
      </c>
      <c r="J17" s="77">
        <v>40.78</v>
      </c>
      <c r="K17" s="87" t="s">
        <v>132</v>
      </c>
      <c r="L17" s="77">
        <v>55.15</v>
      </c>
      <c r="M17" s="87" t="s">
        <v>132</v>
      </c>
      <c r="N17" s="77">
        <v>76.2</v>
      </c>
      <c r="O17" s="87" t="s">
        <v>132</v>
      </c>
    </row>
    <row r="18" spans="1:16" ht="12.75">
      <c r="A18" s="61" t="s">
        <v>27</v>
      </c>
      <c r="B18" s="62"/>
      <c r="C18" s="63"/>
      <c r="D18" s="132">
        <v>61.34</v>
      </c>
      <c r="E18" s="133" t="s">
        <v>132</v>
      </c>
      <c r="F18" s="132">
        <v>67.52</v>
      </c>
      <c r="G18" s="133" t="s">
        <v>132</v>
      </c>
      <c r="H18" s="132">
        <v>74.78</v>
      </c>
      <c r="I18" s="133" t="s">
        <v>132</v>
      </c>
      <c r="J18" s="132">
        <v>85.14</v>
      </c>
      <c r="K18" s="133" t="s">
        <v>132</v>
      </c>
      <c r="L18" s="132">
        <v>97.39</v>
      </c>
      <c r="M18" s="133" t="s">
        <v>132</v>
      </c>
      <c r="N18" s="132">
        <v>111.57</v>
      </c>
      <c r="O18" s="87" t="s">
        <v>132</v>
      </c>
      <c r="P18" s="123"/>
    </row>
    <row r="19" spans="1:15" ht="12.75">
      <c r="A19" s="58" t="s">
        <v>28</v>
      </c>
      <c r="B19" s="13"/>
      <c r="C19" s="15"/>
      <c r="D19" s="64"/>
      <c r="E19" s="86"/>
      <c r="F19" s="85"/>
      <c r="G19" s="86"/>
      <c r="H19" s="64"/>
      <c r="I19" s="86"/>
      <c r="J19" s="64"/>
      <c r="K19" s="86"/>
      <c r="L19" s="64"/>
      <c r="M19" s="86"/>
      <c r="N19" s="64"/>
      <c r="O19" s="86"/>
    </row>
    <row r="20" spans="1:15" ht="12.75">
      <c r="A20" s="50" t="s">
        <v>119</v>
      </c>
      <c r="B20" s="13"/>
      <c r="C20" s="15"/>
      <c r="D20" s="77">
        <v>22.71</v>
      </c>
      <c r="E20" s="87"/>
      <c r="F20" s="77">
        <f>$D$20</f>
        <v>22.71</v>
      </c>
      <c r="G20" s="87"/>
      <c r="H20" s="77">
        <f>$D$20</f>
        <v>22.71</v>
      </c>
      <c r="I20" s="87"/>
      <c r="J20" s="77">
        <f>$D$20</f>
        <v>22.71</v>
      </c>
      <c r="K20" s="87"/>
      <c r="L20" s="77">
        <f>$D$20</f>
        <v>22.71</v>
      </c>
      <c r="M20" s="87"/>
      <c r="N20" s="82">
        <v>42.77</v>
      </c>
      <c r="O20" s="87"/>
    </row>
    <row r="21" spans="1:15" ht="12.75">
      <c r="A21" s="50" t="s">
        <v>29</v>
      </c>
      <c r="B21" s="13"/>
      <c r="C21" s="15"/>
      <c r="D21" s="77">
        <v>20.89</v>
      </c>
      <c r="E21" s="87" t="s">
        <v>132</v>
      </c>
      <c r="F21" s="77">
        <v>27.63</v>
      </c>
      <c r="G21" s="87" t="s">
        <v>132</v>
      </c>
      <c r="H21" s="82">
        <v>33.42</v>
      </c>
      <c r="I21" s="87" t="s">
        <v>132</v>
      </c>
      <c r="J21" s="82">
        <v>46.68</v>
      </c>
      <c r="K21" s="87" t="s">
        <v>132</v>
      </c>
      <c r="L21" s="82">
        <v>60.12</v>
      </c>
      <c r="M21" s="87" t="s">
        <v>132</v>
      </c>
      <c r="N21" s="82">
        <v>83.91</v>
      </c>
      <c r="O21" s="87" t="s">
        <v>132</v>
      </c>
    </row>
    <row r="22" spans="1:15" ht="12.75">
      <c r="A22" s="50" t="s">
        <v>30</v>
      </c>
      <c r="B22" s="13"/>
      <c r="C22" s="15"/>
      <c r="D22" s="77">
        <v>0.48</v>
      </c>
      <c r="E22" s="87"/>
      <c r="F22" s="77">
        <v>0.53</v>
      </c>
      <c r="G22" s="87"/>
      <c r="H22" s="82">
        <v>0.63</v>
      </c>
      <c r="I22" s="87"/>
      <c r="J22" s="82">
        <v>0.69</v>
      </c>
      <c r="K22" s="87"/>
      <c r="L22" s="82">
        <v>0.9</v>
      </c>
      <c r="M22" s="87"/>
      <c r="N22" s="82">
        <v>1.32</v>
      </c>
      <c r="O22" s="87"/>
    </row>
    <row r="23" spans="1:15" ht="12.75">
      <c r="A23" s="50" t="s">
        <v>31</v>
      </c>
      <c r="B23" s="13"/>
      <c r="C23" s="15"/>
      <c r="D23" s="77"/>
      <c r="E23" s="87"/>
      <c r="F23" s="77"/>
      <c r="G23" s="87"/>
      <c r="H23" s="82"/>
      <c r="I23" s="87"/>
      <c r="J23" s="77"/>
      <c r="K23" s="87"/>
      <c r="L23" s="82"/>
      <c r="M23" s="94"/>
      <c r="N23" s="82"/>
      <c r="O23" s="94"/>
    </row>
    <row r="24" spans="1:19" ht="12.75">
      <c r="A24" s="58" t="s">
        <v>133</v>
      </c>
      <c r="B24" s="13"/>
      <c r="C24" s="15"/>
      <c r="D24" s="64"/>
      <c r="E24" s="86"/>
      <c r="F24" s="85"/>
      <c r="G24" s="86"/>
      <c r="H24" s="64"/>
      <c r="I24" s="86"/>
      <c r="J24" s="64"/>
      <c r="K24" s="86"/>
      <c r="L24" s="64"/>
      <c r="M24" s="86"/>
      <c r="N24" s="64"/>
      <c r="O24" s="86"/>
      <c r="S24" s="102"/>
    </row>
    <row r="25" spans="1:25" ht="12.75">
      <c r="A25" s="50"/>
      <c r="B25" s="13"/>
      <c r="C25" s="15"/>
      <c r="D25" s="136">
        <v>960</v>
      </c>
      <c r="E25" s="137"/>
      <c r="F25" s="136">
        <v>1030</v>
      </c>
      <c r="G25" s="137"/>
      <c r="H25" s="138">
        <v>1100</v>
      </c>
      <c r="I25" s="137"/>
      <c r="J25" s="136">
        <v>1260</v>
      </c>
      <c r="K25" s="137"/>
      <c r="L25" s="138">
        <v>1575</v>
      </c>
      <c r="M25" s="137"/>
      <c r="N25" s="138">
        <v>1890</v>
      </c>
      <c r="O25" s="87"/>
      <c r="P25" s="102"/>
      <c r="Q25" s="102"/>
      <c r="R25" s="102"/>
      <c r="S25" s="102"/>
      <c r="T25" s="102"/>
      <c r="U25" s="101"/>
      <c r="V25" s="101"/>
      <c r="W25" s="101"/>
      <c r="X25" s="101"/>
      <c r="Y25" s="101"/>
    </row>
    <row r="26" spans="1:15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5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1:15" ht="12.75">
      <c r="A28" s="24" t="s">
        <v>34</v>
      </c>
      <c r="B28" s="20" t="s">
        <v>35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75">
      <c r="A29" s="24"/>
      <c r="B29" s="20" t="s">
        <v>36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24"/>
      <c r="B30" s="20" t="s">
        <v>37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24"/>
      <c r="B31" s="20" t="s">
        <v>38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2.75">
      <c r="A32" s="24"/>
      <c r="B32" s="20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.75">
      <c r="A33" s="67" t="s">
        <v>122</v>
      </c>
      <c r="B33" s="49" t="s">
        <v>165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3"/>
    </row>
    <row r="34" spans="1:15" ht="12.75">
      <c r="A34" s="24"/>
      <c r="B34" s="20" t="s">
        <v>39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12.75">
      <c r="A35" s="35"/>
      <c r="B35" s="2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2.75">
      <c r="A36" s="24" t="s">
        <v>40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24"/>
      <c r="B37" s="20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24"/>
      <c r="B38" s="20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4" t="s">
        <v>6</v>
      </c>
      <c r="B39" s="20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.75">
      <c r="A40" s="4" t="s">
        <v>200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4"/>
      <c r="B41" s="2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/>
      <c r="B42" s="5"/>
      <c r="C42" s="5"/>
      <c r="D42" s="18"/>
      <c r="E42" s="18"/>
      <c r="F42" s="18"/>
      <c r="G42" s="18"/>
      <c r="H42" s="18"/>
      <c r="I42" s="18"/>
      <c r="J42" s="18"/>
      <c r="K42" s="18"/>
      <c r="L42" s="5"/>
      <c r="M42" s="5"/>
      <c r="N42" s="5"/>
      <c r="O42" s="6"/>
    </row>
    <row r="43" spans="1:15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</row>
    <row r="45" spans="1:15" ht="12.75">
      <c r="A45" s="4" t="s">
        <v>62</v>
      </c>
      <c r="B45" s="113" t="s">
        <v>194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2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7" t="s">
        <v>61</v>
      </c>
      <c r="B47" s="112">
        <f>'Item 207, pg 30'!B51</f>
        <v>40920</v>
      </c>
      <c r="C47" s="8"/>
      <c r="D47" s="8"/>
      <c r="E47" s="8"/>
      <c r="F47" s="8"/>
      <c r="G47" s="8"/>
      <c r="H47" s="8"/>
      <c r="I47" s="8"/>
      <c r="J47" s="8"/>
      <c r="K47" s="8"/>
      <c r="L47" s="8" t="s">
        <v>56</v>
      </c>
      <c r="M47" s="8"/>
      <c r="N47" s="236">
        <f>'Item 207, pg 30'!J51</f>
        <v>40969</v>
      </c>
      <c r="O47" s="237"/>
    </row>
    <row r="48" spans="1:15" ht="12.75">
      <c r="A48" s="192" t="s">
        <v>54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234"/>
      <c r="O48" s="194"/>
    </row>
    <row r="49" spans="1:15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4" t="s">
        <v>60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/>
    </row>
  </sheetData>
  <sheetProtection/>
  <mergeCells count="6">
    <mergeCell ref="A48:O48"/>
    <mergeCell ref="A7:O7"/>
    <mergeCell ref="A8:O8"/>
    <mergeCell ref="A9:O9"/>
    <mergeCell ref="D13:O13"/>
    <mergeCell ref="N47:O4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zoomScalePageLayoutView="0" workbookViewId="0" topLeftCell="A20">
      <selection activeCell="D20" sqref="D20"/>
    </sheetView>
  </sheetViews>
  <sheetFormatPr defaultColWidth="9.140625" defaultRowHeight="12.75"/>
  <cols>
    <col min="1" max="1" width="10.57421875" style="0" customWidth="1"/>
    <col min="2" max="2" width="18.421875" style="0" customWidth="1"/>
    <col min="3" max="3" width="7.421875" style="0" customWidth="1"/>
    <col min="5" max="5" width="4.140625" style="0" customWidth="1"/>
    <col min="6" max="6" width="10.57421875" style="0" customWidth="1"/>
    <col min="7" max="7" width="3.8515625" style="0" customWidth="1"/>
    <col min="9" max="9" width="4.57421875" style="0" customWidth="1"/>
    <col min="11" max="11" width="3.28125" style="0" customWidth="1"/>
    <col min="13" max="13" width="5.140625" style="0" customWidth="1"/>
    <col min="14" max="14" width="4.57421875" style="0" customWidth="1"/>
    <col min="15" max="15" width="16.00390625" style="0" bestFit="1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67</v>
      </c>
      <c r="B2" s="109">
        <v>9</v>
      </c>
      <c r="C2" s="5"/>
      <c r="D2" s="5"/>
      <c r="E2" s="5"/>
      <c r="F2" s="5"/>
      <c r="G2" s="5"/>
      <c r="H2" s="5"/>
      <c r="I2" s="5"/>
      <c r="J2" s="5"/>
      <c r="K2" s="8">
        <v>4</v>
      </c>
      <c r="L2" s="191" t="s">
        <v>57</v>
      </c>
      <c r="M2" s="191"/>
      <c r="N2" s="191"/>
      <c r="O2" s="90">
        <v>34</v>
      </c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 t="s">
        <v>58</v>
      </c>
      <c r="B4" s="5"/>
      <c r="C4" s="5" t="s">
        <v>124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7" t="s">
        <v>59</v>
      </c>
      <c r="B5" s="8"/>
      <c r="C5" s="8" t="s">
        <v>70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.75">
      <c r="A7" s="195" t="s">
        <v>41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200"/>
    </row>
    <row r="8" spans="1:15" ht="12.75">
      <c r="A8" s="238" t="s">
        <v>42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215"/>
    </row>
    <row r="9" spans="1:15" ht="12.75">
      <c r="A9" s="214" t="s">
        <v>43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40"/>
    </row>
    <row r="10" spans="1:15" ht="12.75">
      <c r="A10" s="214" t="s">
        <v>22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215"/>
    </row>
    <row r="11" spans="1:15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7" t="s">
        <v>5</v>
      </c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ht="12.75">
      <c r="A14" s="4"/>
      <c r="B14" s="17"/>
      <c r="C14" s="11"/>
      <c r="D14" s="209" t="s">
        <v>23</v>
      </c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1"/>
    </row>
    <row r="15" spans="1:16" ht="12.75">
      <c r="A15" s="66" t="s">
        <v>33</v>
      </c>
      <c r="B15" s="59"/>
      <c r="C15" s="95"/>
      <c r="D15" s="4" t="s">
        <v>7</v>
      </c>
      <c r="E15" s="97"/>
      <c r="F15" s="5" t="s">
        <v>9</v>
      </c>
      <c r="G15" s="97"/>
      <c r="H15" s="5" t="s">
        <v>201</v>
      </c>
      <c r="I15" s="97"/>
      <c r="J15" s="8"/>
      <c r="K15" s="96"/>
      <c r="L15" s="8"/>
      <c r="M15" s="96"/>
      <c r="N15" s="8"/>
      <c r="O15" s="96"/>
      <c r="P15" s="5"/>
    </row>
    <row r="16" spans="1:16" ht="12.75">
      <c r="A16" s="66"/>
      <c r="B16" s="59"/>
      <c r="C16" s="60"/>
      <c r="D16" s="8" t="s">
        <v>8</v>
      </c>
      <c r="E16" s="96"/>
      <c r="F16" s="8" t="s">
        <v>8</v>
      </c>
      <c r="G16" s="96"/>
      <c r="H16" s="8" t="s">
        <v>8</v>
      </c>
      <c r="I16" s="96"/>
      <c r="J16" s="13"/>
      <c r="K16" s="88"/>
      <c r="L16" s="13"/>
      <c r="M16" s="88"/>
      <c r="N16" s="13"/>
      <c r="O16" s="88"/>
      <c r="P16" s="5"/>
    </row>
    <row r="17" spans="1:16" ht="12.75">
      <c r="A17" s="99" t="s">
        <v>10</v>
      </c>
      <c r="B17" s="13"/>
      <c r="C17" s="15"/>
      <c r="D17" s="71">
        <v>2.93</v>
      </c>
      <c r="E17" s="106" t="s">
        <v>132</v>
      </c>
      <c r="F17" s="71"/>
      <c r="G17" s="72"/>
      <c r="H17" s="76"/>
      <c r="I17" s="72"/>
      <c r="J17" s="76"/>
      <c r="K17" s="72"/>
      <c r="L17" s="76"/>
      <c r="M17" s="72"/>
      <c r="N17" s="76"/>
      <c r="O17" s="72"/>
      <c r="P17" s="5"/>
    </row>
    <row r="18" spans="1:16" ht="12.75">
      <c r="A18" s="98" t="s">
        <v>65</v>
      </c>
      <c r="B18" s="62"/>
      <c r="C18" s="63"/>
      <c r="D18" s="71">
        <v>2.77</v>
      </c>
      <c r="E18" s="106" t="s">
        <v>132</v>
      </c>
      <c r="F18" s="71"/>
      <c r="G18" s="76"/>
      <c r="H18" s="71"/>
      <c r="I18" s="76"/>
      <c r="J18" s="71"/>
      <c r="K18" s="76"/>
      <c r="L18" s="71"/>
      <c r="M18" s="76"/>
      <c r="N18" s="71"/>
      <c r="O18" s="72"/>
      <c r="P18" s="5"/>
    </row>
    <row r="19" spans="1:18" ht="12.75">
      <c r="A19" s="98" t="s">
        <v>134</v>
      </c>
      <c r="B19" s="62"/>
      <c r="C19" s="63"/>
      <c r="D19" s="71">
        <f>D17</f>
        <v>2.93</v>
      </c>
      <c r="E19" s="106" t="s">
        <v>132</v>
      </c>
      <c r="F19" s="71">
        <v>6.06</v>
      </c>
      <c r="G19" s="106" t="s">
        <v>132</v>
      </c>
      <c r="H19" s="71">
        <v>7.62</v>
      </c>
      <c r="I19" s="106" t="s">
        <v>132</v>
      </c>
      <c r="J19" s="71"/>
      <c r="K19" s="76"/>
      <c r="L19" s="71"/>
      <c r="M19" s="76"/>
      <c r="N19" s="71"/>
      <c r="O19" s="72"/>
      <c r="P19" s="5"/>
      <c r="R19" s="123"/>
    </row>
    <row r="20" spans="1:16" ht="12.75">
      <c r="A20" s="98" t="s">
        <v>11</v>
      </c>
      <c r="B20" s="62"/>
      <c r="C20" s="63"/>
      <c r="D20" s="71">
        <v>16</v>
      </c>
      <c r="E20" s="106" t="s">
        <v>132</v>
      </c>
      <c r="F20" s="71">
        <f>F19*3</f>
        <v>18.18</v>
      </c>
      <c r="G20" s="106" t="s">
        <v>132</v>
      </c>
      <c r="H20" s="71">
        <f>H19*3</f>
        <v>22.86</v>
      </c>
      <c r="I20" s="106" t="s">
        <v>132</v>
      </c>
      <c r="J20" s="71"/>
      <c r="K20" s="76"/>
      <c r="L20" s="71"/>
      <c r="M20" s="76"/>
      <c r="N20" s="71"/>
      <c r="O20" s="72"/>
      <c r="P20" s="5"/>
    </row>
    <row r="21" spans="1:16" ht="12.75">
      <c r="A21" s="98" t="s">
        <v>12</v>
      </c>
      <c r="B21" s="62"/>
      <c r="C21" s="63"/>
      <c r="D21" s="71"/>
      <c r="E21" s="76"/>
      <c r="F21" s="71" t="s">
        <v>91</v>
      </c>
      <c r="G21" s="76"/>
      <c r="H21" s="71" t="s">
        <v>91</v>
      </c>
      <c r="I21" s="76"/>
      <c r="J21" s="71"/>
      <c r="K21" s="76"/>
      <c r="L21" s="71"/>
      <c r="M21" s="76"/>
      <c r="N21" s="71"/>
      <c r="O21" s="72"/>
      <c r="P21" s="5"/>
    </row>
    <row r="22" spans="1:16" ht="12.75">
      <c r="A22" s="98" t="s">
        <v>13</v>
      </c>
      <c r="B22" s="62"/>
      <c r="C22" s="63"/>
      <c r="D22" s="71">
        <v>11.92</v>
      </c>
      <c r="E22" s="106" t="s">
        <v>132</v>
      </c>
      <c r="F22" s="71"/>
      <c r="G22" s="76"/>
      <c r="H22" s="71"/>
      <c r="I22" s="76"/>
      <c r="J22" s="71"/>
      <c r="K22" s="76"/>
      <c r="L22" s="71"/>
      <c r="M22" s="76"/>
      <c r="N22" s="71"/>
      <c r="O22" s="72"/>
      <c r="P22" s="5"/>
    </row>
    <row r="23" spans="1:16" ht="12.75">
      <c r="A23" s="98" t="s">
        <v>14</v>
      </c>
      <c r="B23" s="62"/>
      <c r="C23" s="63"/>
      <c r="D23" s="71">
        <v>3.9</v>
      </c>
      <c r="E23" s="106" t="s">
        <v>132</v>
      </c>
      <c r="F23" s="71"/>
      <c r="G23" s="76"/>
      <c r="H23" s="71"/>
      <c r="I23" s="76"/>
      <c r="J23" s="71"/>
      <c r="K23" s="76"/>
      <c r="L23" s="71"/>
      <c r="M23" s="76"/>
      <c r="N23" s="71"/>
      <c r="O23" s="72"/>
      <c r="P23" s="5"/>
    </row>
    <row r="24" spans="1:16" ht="12.75">
      <c r="A24" s="99" t="s">
        <v>91</v>
      </c>
      <c r="B24" s="13"/>
      <c r="C24" s="15"/>
      <c r="D24" s="71" t="s">
        <v>91</v>
      </c>
      <c r="E24" s="76" t="s">
        <v>91</v>
      </c>
      <c r="F24" s="71" t="s">
        <v>91</v>
      </c>
      <c r="G24" s="76" t="s">
        <v>91</v>
      </c>
      <c r="H24" s="71" t="s">
        <v>91</v>
      </c>
      <c r="I24" s="76"/>
      <c r="J24" s="71"/>
      <c r="K24" s="76"/>
      <c r="L24" s="71"/>
      <c r="M24" s="76"/>
      <c r="N24" s="71"/>
      <c r="O24" s="76"/>
      <c r="P24" s="4"/>
    </row>
    <row r="25" spans="1:20" ht="12.75">
      <c r="A25" s="4"/>
      <c r="B25" s="5"/>
      <c r="C25" s="5"/>
      <c r="D25" s="121"/>
      <c r="E25" s="5"/>
      <c r="F25" s="152"/>
      <c r="G25" s="5"/>
      <c r="H25" s="5"/>
      <c r="I25" s="5"/>
      <c r="J25" s="5"/>
      <c r="K25" s="5"/>
      <c r="L25" s="5"/>
      <c r="M25" s="5"/>
      <c r="N25" s="5"/>
      <c r="O25" s="6"/>
      <c r="T25" s="119"/>
    </row>
    <row r="26" spans="1:15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121"/>
      <c r="M26" s="5"/>
      <c r="N26" s="5"/>
      <c r="O26" s="6"/>
    </row>
    <row r="27" spans="1:15" ht="12.75">
      <c r="A27" s="24" t="s">
        <v>34</v>
      </c>
      <c r="B27" s="20" t="s">
        <v>35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1:15" ht="12.75">
      <c r="A28" s="24"/>
      <c r="B28" s="20" t="s">
        <v>36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75">
      <c r="A29" s="24"/>
      <c r="B29" s="20" t="s">
        <v>37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24"/>
      <c r="B30" s="20" t="s">
        <v>38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24"/>
      <c r="B31" s="20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2.75">
      <c r="A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.75">
      <c r="A33" s="24" t="s">
        <v>40</v>
      </c>
      <c r="B33" s="20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2.75">
      <c r="A34" s="24"/>
      <c r="B34" s="20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12.75">
      <c r="A35" s="100" t="s">
        <v>135</v>
      </c>
      <c r="B35" s="20"/>
      <c r="C35" s="5"/>
      <c r="D35" s="18"/>
      <c r="E35" s="18"/>
      <c r="F35" s="18"/>
      <c r="G35" s="18"/>
      <c r="H35" s="18"/>
      <c r="I35" s="18"/>
      <c r="J35" s="18"/>
      <c r="K35" s="18"/>
      <c r="L35" s="5"/>
      <c r="M35" s="5"/>
      <c r="N35" s="5"/>
      <c r="O35" s="6"/>
    </row>
    <row r="36" spans="1:15" ht="12.75">
      <c r="A36" s="36" t="s">
        <v>136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4" t="s">
        <v>15</v>
      </c>
      <c r="B37" s="5" t="s">
        <v>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4"/>
      <c r="B38" s="5" t="s">
        <v>17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.75">
      <c r="A40" s="93" t="s">
        <v>18</v>
      </c>
      <c r="B40" s="118" t="s">
        <v>202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4"/>
      <c r="B41" s="12" t="s">
        <v>19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ht="12.7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9"/>
    </row>
    <row r="53" spans="1:15" ht="12.75">
      <c r="A53" s="4" t="s">
        <v>62</v>
      </c>
      <c r="B53" s="20" t="s">
        <v>194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4"/>
      <c r="B54" s="20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</row>
    <row r="55" spans="1:15" ht="12.75">
      <c r="A55" s="7" t="s">
        <v>61</v>
      </c>
      <c r="B55" s="113">
        <f>'Item 240, pg 33'!B47</f>
        <v>40920</v>
      </c>
      <c r="C55" s="8"/>
      <c r="D55" s="8"/>
      <c r="E55" s="8"/>
      <c r="F55" s="8"/>
      <c r="G55" s="8"/>
      <c r="H55" s="8"/>
      <c r="I55" s="8"/>
      <c r="J55" s="8"/>
      <c r="K55" s="8"/>
      <c r="L55" s="8" t="s">
        <v>66</v>
      </c>
      <c r="M55" s="8"/>
      <c r="N55" s="114"/>
      <c r="O55" s="115">
        <f>'Item 240, pg 33'!N47</f>
        <v>40969</v>
      </c>
    </row>
    <row r="56" spans="1:15" ht="12.75">
      <c r="A56" s="192" t="s">
        <v>54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4"/>
    </row>
    <row r="57" spans="1:15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</row>
    <row r="58" spans="1:15" ht="12.75">
      <c r="A58" s="4" t="s">
        <v>60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/>
    </row>
    <row r="59" spans="1:15" ht="12.7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9"/>
    </row>
  </sheetData>
  <sheetProtection/>
  <mergeCells count="7">
    <mergeCell ref="L2:N2"/>
    <mergeCell ref="A56:O56"/>
    <mergeCell ref="A7:O7"/>
    <mergeCell ref="A8:O8"/>
    <mergeCell ref="A10:O10"/>
    <mergeCell ref="D14:O14"/>
    <mergeCell ref="A9:O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Catherine Taliaferro</cp:lastModifiedBy>
  <cp:lastPrinted>2012-01-12T16:22:21Z</cp:lastPrinted>
  <dcterms:created xsi:type="dcterms:W3CDTF">2002-02-08T00:35:58Z</dcterms:created>
  <dcterms:modified xsi:type="dcterms:W3CDTF">2012-01-12T19:53:31Z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120062</vt:lpwstr>
  </property>
  <property fmtid="{D5CDD505-2E9C-101B-9397-08002B2CF9AE}" pid="6" name="IsConfidenti">
    <vt:lpwstr>0</vt:lpwstr>
  </property>
  <property fmtid="{D5CDD505-2E9C-101B-9397-08002B2CF9AE}" pid="7" name="Dat">
    <vt:lpwstr>2012-01-12T00:00:00Z</vt:lpwstr>
  </property>
  <property fmtid="{D5CDD505-2E9C-101B-9397-08002B2CF9AE}" pid="8" name="CaseTy">
    <vt:lpwstr>Tariff Revision</vt:lpwstr>
  </property>
  <property fmtid="{D5CDD505-2E9C-101B-9397-08002B2CF9AE}" pid="9" name="OpenedDa">
    <vt:lpwstr>2012-01-12T00:00:00Z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