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1"/>
  </bookViews>
  <sheets>
    <sheet name="Title Page" sheetId="1" r:id="rId1"/>
    <sheet name="Check Sheet" sheetId="2" r:id="rId2"/>
    <sheet name="Item 55,60, pg 16" sheetId="3" r:id="rId3"/>
    <sheet name="Item 100, pg 21" sheetId="4" r:id="rId4"/>
    <sheet name="Item 100, pg 22" sheetId="5" r:id="rId5"/>
    <sheet name="Item 120,130,150, pg 25" sheetId="6" r:id="rId6"/>
    <sheet name="Item 207, pg 29" sheetId="7" r:id="rId7"/>
    <sheet name="Item 230, pg 31" sheetId="8" r:id="rId8"/>
    <sheet name="Item 240, pg 32" sheetId="9" r:id="rId9"/>
    <sheet name="Item 245, pg 33" sheetId="10" r:id="rId10"/>
    <sheet name="Item 255, pg 34" sheetId="11" r:id="rId11"/>
  </sheets>
  <definedNames>
    <definedName name="_xlnm.Print_Area" localSheetId="0">'Title Page'!$A$1:$J$55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<sst xmlns="http://schemas.openxmlformats.org/spreadsheetml/2006/main" count="590" uniqueCount="306">
  <si>
    <t>Harold LeMay Enterprises Inc. G-98</t>
  </si>
  <si>
    <t xml:space="preserve">New Year's Day </t>
  </si>
  <si>
    <t xml:space="preserve">Christmas Day </t>
  </si>
  <si>
    <t>(1) To solid waste collection, curbside recycling (where noted) and yard waste services (where noted) for</t>
  </si>
  <si>
    <t xml:space="preserve">             receptacles out for collection.</t>
  </si>
  <si>
    <t>per ton</t>
  </si>
  <si>
    <t>per unit</t>
  </si>
  <si>
    <t xml:space="preserve">   Single cans not grouped</t>
  </si>
  <si>
    <t>See Appendix A</t>
  </si>
  <si>
    <t>Appendix A</t>
  </si>
  <si>
    <t>recycling, and yard waste service must be provided for single-family dwellings, duplexes, mobile</t>
  </si>
  <si>
    <t>is billed to the property owner or manager.</t>
  </si>
  <si>
    <t xml:space="preserve">four (4) weeks in a separate bin.  Customers may request a 65 gallon cart if convenient.  Materials to be collected </t>
  </si>
  <si>
    <t>are as follows:</t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</si>
  <si>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</si>
  <si>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</si>
  <si>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terephthalate (PET - #1), such as soft drink, water, and salad dressing bottles; and high-density polyethylene (HDPE- #2)</t>
  </si>
  <si>
    <t>appliances, asbestos, etc.) or special conditions at each specific disposal site.  Attach additional sheets</t>
  </si>
  <si>
    <t>as necessary.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</si>
  <si>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</si>
  <si>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</si>
  <si>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</si>
  <si>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</si>
  <si>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</si>
  <si>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</si>
  <si>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</si>
  <si>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</si>
  <si>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</si>
  <si>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</si>
  <si>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</si>
  <si>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</si>
  <si>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</si>
  <si>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</si>
  <si>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</si>
  <si>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</si>
  <si>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</si>
  <si>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</si>
  <si>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</si>
  <si>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</si>
  <si>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</si>
  <si>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</si>
  <si>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</t>
  </si>
  <si>
    <t>Thanksgiving Day</t>
  </si>
  <si>
    <t>No additional charge will be assessed to customers for overtime or holiday work performed solely for the</t>
  </si>
  <si>
    <t>1 Yard</t>
  </si>
  <si>
    <t>1.5 Yard</t>
  </si>
  <si>
    <t>2 Yard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</si>
  <si>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</si>
  <si>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</si>
  <si>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</si>
  <si>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</si>
  <si>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</si>
  <si>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</si>
  <si>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</si>
  <si>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</si>
  <si>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</si>
  <si>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</si>
  <si>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</si>
  <si>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</si>
  <si>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</si>
  <si>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</si>
  <si>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</si>
  <si>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</si>
  <si>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 xml:space="preserve">     Effective Date:</t>
  </si>
  <si>
    <t>(A)</t>
  </si>
  <si>
    <t>65-gallon toter (C)</t>
  </si>
  <si>
    <t>95-gallon toter (C)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</si>
  <si>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</si>
  <si>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</si>
  <si>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</si>
  <si>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</si>
  <si>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</si>
  <si>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</si>
  <si>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>Item 240 -- Container Service -- Dumped in Company's Vehicle</t>
  </si>
  <si>
    <t>Pierce County</t>
  </si>
  <si>
    <t>Mini Can</t>
  </si>
  <si>
    <t>65 Gal **</t>
  </si>
  <si>
    <t>95 Gal **</t>
  </si>
  <si>
    <t>WG</t>
  </si>
  <si>
    <t>Revised Page No</t>
  </si>
  <si>
    <t>Note 1:  Customers will be charged for service requested even if fewer units are picked up on a particular trip.</t>
  </si>
  <si>
    <t>** Company Provided</t>
  </si>
  <si>
    <t>Prepaid Bag</t>
  </si>
  <si>
    <t>Irmgard R Wilcox</t>
  </si>
  <si>
    <t xml:space="preserve">Service Area: </t>
  </si>
  <si>
    <t xml:space="preserve">             No credit will be given for partially filled cans.  No credit will be given if customers fail to set</t>
  </si>
  <si>
    <t xml:space="preserve">   $</t>
  </si>
  <si>
    <t xml:space="preserve">    $</t>
  </si>
  <si>
    <t>Regular Route:</t>
  </si>
  <si>
    <t>Loose Drop Box</t>
  </si>
  <si>
    <t>Compacted Drop Box</t>
  </si>
  <si>
    <t>Asbestos</t>
  </si>
  <si>
    <t>32-gallon</t>
  </si>
  <si>
    <t>can or unit</t>
  </si>
  <si>
    <t xml:space="preserve">   First five grouped together</t>
  </si>
  <si>
    <t xml:space="preserve">   Minimum Monthly charge</t>
  </si>
  <si>
    <t xml:space="preserve">   Special Pickups:</t>
  </si>
  <si>
    <t xml:space="preserve">   One Unit</t>
  </si>
  <si>
    <t xml:space="preserve">   Each Additional Unit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</si>
  <si>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</si>
  <si>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</si>
  <si>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</si>
  <si>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</si>
  <si>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</si>
  <si>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</si>
  <si>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</si>
  <si>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</si>
  <si>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</si>
  <si>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</si>
  <si>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</si>
  <si>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</si>
  <si>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</si>
  <si>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</si>
  <si>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</si>
  <si>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</si>
  <si>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</si>
  <si>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</si>
  <si>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</si>
  <si>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</si>
  <si>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</si>
  <si>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</si>
  <si>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</si>
  <si>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</si>
  <si>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</si>
  <si>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(4) Would negatively impact or otherwise damage road surface integrity.</t>
  </si>
  <si>
    <t xml:space="preserve">WG </t>
  </si>
  <si>
    <t xml:space="preserve">MG </t>
  </si>
  <si>
    <t>MG</t>
  </si>
  <si>
    <t>(For Official Use Only)</t>
  </si>
  <si>
    <t>of</t>
  </si>
  <si>
    <t>Effective Date: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</si>
  <si>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</si>
  <si>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</si>
  <si>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</si>
  <si>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</si>
  <si>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</si>
  <si>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</si>
  <si>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</si>
  <si>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</si>
  <si>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</si>
  <si>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</si>
  <si>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</si>
  <si>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</si>
  <si>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</si>
  <si>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</si>
  <si>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</si>
  <si>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</si>
  <si>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3 Yard</t>
  </si>
  <si>
    <t>4 Yard</t>
  </si>
  <si>
    <t xml:space="preserve">   Over 5 units grouped together</t>
  </si>
  <si>
    <t xml:space="preserve">       Effective Date:</t>
  </si>
  <si>
    <t>Tariff No.</t>
  </si>
  <si>
    <t xml:space="preserve">        Effective Date:</t>
  </si>
  <si>
    <t xml:space="preserve">         Effective Date:</t>
  </si>
  <si>
    <t>Docket No. TG-_________________________  Date: ___________________________  By: ____________________</t>
  </si>
  <si>
    <t>Pacific Disposal and Butlers Cove Refuse Service</t>
  </si>
  <si>
    <t>Memorial Day</t>
  </si>
  <si>
    <t>Independence Day</t>
  </si>
  <si>
    <t>Labor Day</t>
  </si>
  <si>
    <t xml:space="preserve">Service </t>
  </si>
  <si>
    <t>Only</t>
  </si>
  <si>
    <t>Note 2:  Recycling program charge (in addition to residential garbage rate) is $6.22.  Additionally, these customers</t>
  </si>
  <si>
    <t>Note 3:   ***</t>
  </si>
  <si>
    <t>Note 5:</t>
  </si>
  <si>
    <t>For customers on automated service routes:  The company will assess roll-out charges where, due to</t>
  </si>
  <si>
    <t>circumstances outsie the control of the driver, the driver is required to move an automated cart or</t>
  </si>
  <si>
    <t>toter more than 25 feet in order to reach the truck.  The charge for this roll-out service is:  $2.50 per</t>
  </si>
  <si>
    <t>cart or toter, per pickup.</t>
  </si>
  <si>
    <t xml:space="preserve">Cardboard:  corrugated cardboard and Kraft paper, including unbleached, unwaxed paper made with a ruffled </t>
  </si>
  <si>
    <t>Metal Cans:  tin-coated steel cans and aluminum cans, excluding aerosol spray cans.</t>
  </si>
  <si>
    <t>Mixed-waste paper:  clean and dry paper, including: glossy paper; magazines; catalogs; phone books; cards; laser-</t>
  </si>
  <si>
    <t>Newspaper:  printed groundwood newsprint, including glossy advertisements and supplemental magazines that are</t>
  </si>
  <si>
    <t>Plastics:  Round dairy containers, such as yogurt and margarine tubs.  Bottles and jars #1-7: primarily polyethylene</t>
  </si>
  <si>
    <t>Glass:  bottles and jars of all colors.</t>
  </si>
  <si>
    <r>
      <t xml:space="preserve">Curbside recycling </t>
    </r>
    <r>
      <rPr>
        <sz val="10"/>
        <rFont val="Arial"/>
        <family val="2"/>
      </rPr>
      <t>provisions shown on this page apply only in the following service area:  Thurston County</t>
    </r>
  </si>
  <si>
    <t>(customer load)</t>
  </si>
  <si>
    <t xml:space="preserve">Yard &amp; Garden </t>
  </si>
  <si>
    <t>Service Area: Thurston County</t>
  </si>
  <si>
    <t>5 Yard</t>
  </si>
  <si>
    <t>additional materials are placed on or near the container.</t>
  </si>
  <si>
    <t>Unlocking and locking $12.00 per month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</si>
  <si>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</si>
  <si>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</si>
  <si>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</si>
  <si>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</si>
  <si>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</si>
  <si>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</si>
  <si>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</si>
  <si>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</si>
  <si>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</si>
  <si>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</si>
  <si>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</si>
  <si>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</si>
  <si>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</si>
  <si>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</si>
  <si>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</si>
  <si>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</si>
  <si>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20 Gal **</t>
  </si>
  <si>
    <t>35 Gal **</t>
  </si>
  <si>
    <t xml:space="preserve">             is $7.22 adjusted for cpa.</t>
  </si>
  <si>
    <t>Notes for this item are continued on next page</t>
  </si>
  <si>
    <t>in accordance with Ordinance No. 13696 of Thurston County.</t>
  </si>
  <si>
    <t>("corrugated") inner liner.</t>
  </si>
  <si>
    <t>cartons fo the refrigerated variety (non-refrigerated products contain aluminum linings).</t>
  </si>
  <si>
    <t>delivered with the newspaper.</t>
  </si>
  <si>
    <t>Hawks Prairie Transfer Station</t>
  </si>
  <si>
    <t>Municiple Solid Waste</t>
  </si>
  <si>
    <t>Sheetrock and Roofing</t>
  </si>
  <si>
    <t>Tires</t>
  </si>
  <si>
    <t>Refrigerated Appliances</t>
  </si>
  <si>
    <t>Construction/Demolition Debris</t>
  </si>
  <si>
    <t>Service Area: See Appendix A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</si>
  <si>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</si>
  <si>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</si>
  <si>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Accessorial charges assessed (lids, tarpng, unlocking, unlatching, etc.):</t>
  </si>
  <si>
    <t>35 Gal</t>
  </si>
  <si>
    <t>65 Gal</t>
  </si>
  <si>
    <t>95 Gal</t>
  </si>
  <si>
    <t>Toter</t>
  </si>
  <si>
    <t>Accessorial charges assessed (lids, tarping, unlocking, unlatching, etc.)</t>
  </si>
  <si>
    <t xml:space="preserve">Bi-Weekly curbside pickup in one wheeled approximately 96 gallon cart except glass which will be collected every </t>
  </si>
  <si>
    <t>Type of receptacle</t>
  </si>
  <si>
    <t xml:space="preserve"> </t>
  </si>
  <si>
    <t>Drop Box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</si>
  <si>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</si>
  <si>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</si>
  <si>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</si>
  <si>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</si>
  <si>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</si>
  <si>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</si>
  <si>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</si>
  <si>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</si>
  <si>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</si>
  <si>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</si>
  <si>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</si>
  <si>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</si>
  <si>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EOWR=Every Other Week Recycling; MR=Monthly Recycling; List others used by company:</t>
  </si>
  <si>
    <t>Item 100 -- Residential Service -- Monthly Rates (continued from previous page)</t>
  </si>
  <si>
    <t>Note 4: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</si>
  <si>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</si>
  <si>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</si>
  <si>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</si>
  <si>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</si>
  <si>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</si>
  <si>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6 Yard</t>
  </si>
  <si>
    <t>Following is a description of the recycling program (type of containers, frequency, etc.).  Program provided</t>
  </si>
  <si>
    <t>Initial Delivery</t>
  </si>
  <si>
    <t>Charge</t>
  </si>
  <si>
    <t>Special Pickup</t>
  </si>
  <si>
    <t>Note 2:</t>
  </si>
  <si>
    <t>Note 3:</t>
  </si>
  <si>
    <t>Item 120 -- Drums</t>
  </si>
  <si>
    <t>homes, condominiums and apartment buildings of less than five residential units, where service</t>
  </si>
  <si>
    <t>such as milk, shampoo, or laundry detergent bottles; but including any bottle with a neck narrower than its base.</t>
  </si>
  <si>
    <t>(3) Would cause the company to violate load limitations or safe vehicle operation; and/or</t>
  </si>
  <si>
    <t>assessed if containers are filled past the visible full limit, lids will not close due to overfilling, or if</t>
  </si>
  <si>
    <t>Recycling service rates on this page expire on: July 1, 2012</t>
  </si>
  <si>
    <t xml:space="preserve">             will receive a commodity price adjustment (cpa) of ($2.62) (credit) per month.  Recycle only service </t>
  </si>
  <si>
    <t xml:space="preserve">$6.17 (A) per unit. </t>
  </si>
  <si>
    <t>In addition to all other applicable charges, $17.82 (A) per yard (assessed on a pro rata basis) will be</t>
  </si>
  <si>
    <t xml:space="preserve">$ 0.14 (A) per pound </t>
  </si>
  <si>
    <t xml:space="preserve"> Revised Page No. </t>
  </si>
  <si>
    <t>1 Revised Title Page</t>
  </si>
  <si>
    <t>Cancels</t>
  </si>
  <si>
    <t xml:space="preserve">          Harold LeMay Enterprises, Inc.</t>
  </si>
  <si>
    <t>(Name/Certificate Number of Solid Waste Collection Company)</t>
  </si>
  <si>
    <t>(Registered trade name of Solid Waste Collection Company)</t>
  </si>
  <si>
    <t xml:space="preserve">                                    Certificate Number G - 98</t>
  </si>
  <si>
    <t>NAMING RATES FOR THE COLLECTION, TRANSPORTATION, AND DISPOSAL OF</t>
  </si>
  <si>
    <t>SOLID WASTE, AND IF NOTED, RECYCLING AND YARD WASTE</t>
  </si>
  <si>
    <t>IN THE FOLLOWING DESCRIBED TERRITORY:</t>
  </si>
  <si>
    <t xml:space="preserve">                 (NOTE:  If this tariff applies in only a portion of a company's certificate authority,</t>
  </si>
  <si>
    <t xml:space="preserve">                          a map accurately depicting the area in which the tariff applies must be attached  to the tariff)</t>
  </si>
  <si>
    <t xml:space="preserve">                 See Appentix A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</si>
  <si>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</si>
  <si>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</si>
  <si>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</si>
  <si>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</si>
  <si>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2910 Hogum Bay Road NE (C)</t>
  </si>
  <si>
    <t>complaints should be referred to the</t>
  </si>
  <si>
    <t>following company representative:</t>
  </si>
  <si>
    <t>City, State/Zip Code</t>
  </si>
  <si>
    <t>Olympia, WA  98516 (C)</t>
  </si>
  <si>
    <t>Name:</t>
  </si>
  <si>
    <t>Jeffrey O Harwood</t>
  </si>
  <si>
    <t>(C)</t>
  </si>
  <si>
    <t>(360) 832-8749</t>
  </si>
  <si>
    <t>Title:</t>
  </si>
  <si>
    <t>District Manager</t>
  </si>
  <si>
    <t>Phone:</t>
  </si>
  <si>
    <t>(360) 292-7280</t>
  </si>
  <si>
    <t>FAX number, if any</t>
  </si>
  <si>
    <t>(360) 832-2897</t>
  </si>
  <si>
    <t>E-mail:</t>
  </si>
  <si>
    <t>jeffh@wcnx.org (C)</t>
  </si>
  <si>
    <t>Fax:</t>
  </si>
  <si>
    <t>(360) 736-8599</t>
  </si>
  <si>
    <t>E-mail address, if any:</t>
  </si>
  <si>
    <t>irmgardw@wcnx.org</t>
  </si>
  <si>
    <t>Issued by:</t>
  </si>
  <si>
    <t>Issue date:</t>
  </si>
  <si>
    <t>Docket No.____________________  Date:_________________________  By:__________________________</t>
  </si>
  <si>
    <r>
      <t xml:space="preserve">Telephone Number, </t>
    </r>
    <r>
      <rPr>
        <sz val="6"/>
        <rFont val="Arial"/>
        <family val="2"/>
      </rPr>
      <t xml:space="preserve">including area code  </t>
    </r>
  </si>
  <si>
    <t>Tariff No. 8</t>
  </si>
  <si>
    <t>Tariff No. 7.8</t>
  </si>
  <si>
    <t xml:space="preserve">        Pacific Disposal and Butlers Cove Refuse Service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</si>
</sst>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00000_);_(&quot;$&quot;* \(#,##0.000000\);_(&quot;$&quot;* &quot;-&quot;??????_);_(@_)"/>
  </numFmts>
  <fonts count="4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0" borderId="2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3" xfId="0" applyBorder="1" applyAlignment="1" quotePrefix="1">
      <alignment horizontal="left" indent="1"/>
    </xf>
    <xf numFmtId="8" fontId="0" fillId="0" borderId="0" xfId="0" applyNumberFormat="1" applyBorder="1" applyAlignment="1">
      <alignment/>
    </xf>
    <xf numFmtId="44" fontId="0" fillId="0" borderId="23" xfId="45" applyFont="1" applyBorder="1" applyAlignment="1">
      <alignment horizontal="left"/>
    </xf>
    <xf numFmtId="44" fontId="0" fillId="0" borderId="23" xfId="45" applyFont="1" applyBorder="1" applyAlignment="1">
      <alignment/>
    </xf>
    <xf numFmtId="44" fontId="0" fillId="0" borderId="19" xfId="45" applyFont="1" applyBorder="1" applyAlignment="1">
      <alignment/>
    </xf>
    <xf numFmtId="44" fontId="0" fillId="0" borderId="10" xfId="45" applyFont="1" applyBorder="1" applyAlignment="1">
      <alignment/>
    </xf>
    <xf numFmtId="44" fontId="0" fillId="0" borderId="15" xfId="45" applyFont="1" applyBorder="1" applyAlignment="1">
      <alignment/>
    </xf>
    <xf numFmtId="44" fontId="0" fillId="0" borderId="18" xfId="45" applyFont="1" applyBorder="1" applyAlignment="1">
      <alignment/>
    </xf>
    <xf numFmtId="44" fontId="0" fillId="0" borderId="23" xfId="45" applyBorder="1" applyAlignment="1">
      <alignment/>
    </xf>
    <xf numFmtId="175" fontId="0" fillId="0" borderId="23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 horizontal="right"/>
    </xf>
    <xf numFmtId="14" fontId="0" fillId="0" borderId="16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0" fillId="0" borderId="19" xfId="45" applyBorder="1" applyAlignment="1">
      <alignment/>
    </xf>
    <xf numFmtId="44" fontId="0" fillId="0" borderId="18" xfId="45" applyBorder="1" applyAlignment="1">
      <alignment/>
    </xf>
    <xf numFmtId="44" fontId="0" fillId="0" borderId="12" xfId="45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9" xfId="0" applyFill="1" applyBorder="1" applyAlignment="1">
      <alignment/>
    </xf>
    <xf numFmtId="44" fontId="0" fillId="0" borderId="19" xfId="45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4" xfId="0" applyBorder="1" applyAlignment="1">
      <alignment/>
    </xf>
    <xf numFmtId="0" fontId="5" fillId="0" borderId="13" xfId="0" applyFont="1" applyBorder="1" applyAlignment="1">
      <alignment/>
    </xf>
    <xf numFmtId="0" fontId="9" fillId="0" borderId="18" xfId="0" applyFont="1" applyBorder="1" applyAlignment="1">
      <alignment/>
    </xf>
    <xf numFmtId="44" fontId="0" fillId="0" borderId="17" xfId="45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4" fontId="0" fillId="0" borderId="18" xfId="45" applyFont="1" applyBorder="1" applyAlignment="1">
      <alignment horizontal="center"/>
    </xf>
    <xf numFmtId="44" fontId="0" fillId="0" borderId="18" xfId="45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right"/>
    </xf>
    <xf numFmtId="167" fontId="0" fillId="0" borderId="16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5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10" xfId="4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6" fontId="0" fillId="0" borderId="23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23" xfId="0" applyBorder="1" applyAlignment="1">
      <alignment horizontal="right"/>
    </xf>
    <xf numFmtId="44" fontId="0" fillId="0" borderId="24" xfId="45" applyFont="1" applyBorder="1" applyAlignment="1">
      <alignment horizontal="center"/>
    </xf>
    <xf numFmtId="44" fontId="0" fillId="0" borderId="24" xfId="45" applyFont="1" applyBorder="1" applyAlignment="1">
      <alignment horizontal="left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left"/>
    </xf>
    <xf numFmtId="44" fontId="0" fillId="0" borderId="11" xfId="45" applyFont="1" applyBorder="1" applyAlignment="1">
      <alignment/>
    </xf>
    <xf numFmtId="44" fontId="0" fillId="0" borderId="23" xfId="45" applyFont="1" applyFill="1" applyBorder="1" applyAlignment="1">
      <alignment/>
    </xf>
    <xf numFmtId="44" fontId="0" fillId="0" borderId="0" xfId="45" applyFont="1" applyFill="1" applyBorder="1" applyAlignment="1">
      <alignment/>
    </xf>
    <xf numFmtId="44" fontId="0" fillId="0" borderId="15" xfId="45" applyFont="1" applyFill="1" applyBorder="1" applyAlignment="1">
      <alignment/>
    </xf>
    <xf numFmtId="0" fontId="0" fillId="0" borderId="20" xfId="0" applyFill="1" applyBorder="1" applyAlignment="1">
      <alignment horizontal="center"/>
    </xf>
    <xf numFmtId="44" fontId="0" fillId="0" borderId="18" xfId="45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3" xfId="45" applyFont="1" applyFill="1" applyBorder="1" applyAlignment="1">
      <alignment/>
    </xf>
    <xf numFmtId="44" fontId="0" fillId="0" borderId="18" xfId="45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44" fontId="0" fillId="0" borderId="23" xfId="45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0" fillId="0" borderId="0" xfId="60" applyFont="1" applyBorder="1">
      <alignment/>
      <protection/>
    </xf>
    <xf numFmtId="0" fontId="0" fillId="0" borderId="14" xfId="60" applyBorder="1" applyAlignment="1">
      <alignment horizontal="right"/>
      <protection/>
    </xf>
    <xf numFmtId="0" fontId="0" fillId="0" borderId="14" xfId="60" applyBorder="1">
      <alignment/>
      <protection/>
    </xf>
    <xf numFmtId="0" fontId="0" fillId="0" borderId="0" xfId="60" applyBorder="1" applyAlignment="1">
      <alignment horizontal="left"/>
      <protection/>
    </xf>
    <xf numFmtId="0" fontId="0" fillId="0" borderId="16" xfId="60" applyFont="1" applyBorder="1" applyAlignment="1">
      <alignment horizontal="centerContinuous"/>
      <protection/>
    </xf>
    <xf numFmtId="0" fontId="0" fillId="0" borderId="16" xfId="60" applyBorder="1" applyAlignment="1">
      <alignment horizontal="centerContinuous"/>
      <protection/>
    </xf>
    <xf numFmtId="0" fontId="1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centerContinuous"/>
      <protection/>
    </xf>
    <xf numFmtId="0" fontId="1" fillId="0" borderId="13" xfId="60" applyFont="1" applyBorder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1" fillId="0" borderId="13" xfId="60" applyFont="1" applyBorder="1" applyAlignment="1">
      <alignment horizontal="right"/>
      <protection/>
    </xf>
    <xf numFmtId="0" fontId="1" fillId="0" borderId="16" xfId="60" applyFont="1" applyBorder="1" applyAlignment="1">
      <alignment horizontal="left"/>
      <protection/>
    </xf>
    <xf numFmtId="0" fontId="1" fillId="0" borderId="14" xfId="60" applyFont="1" applyBorder="1">
      <alignment/>
      <protection/>
    </xf>
    <xf numFmtId="0" fontId="1" fillId="0" borderId="13" xfId="60" applyFont="1" applyBorder="1" applyAlignment="1" quotePrefix="1">
      <alignment horizontal="left"/>
      <protection/>
    </xf>
    <xf numFmtId="0" fontId="1" fillId="0" borderId="0" xfId="60" applyFont="1" applyBorder="1" applyAlignment="1" quotePrefix="1">
      <alignment horizontal="right"/>
      <protection/>
    </xf>
    <xf numFmtId="0" fontId="1" fillId="0" borderId="13" xfId="60" applyFont="1" applyFill="1" applyBorder="1" applyAlignment="1">
      <alignment horizontal="right"/>
      <protection/>
    </xf>
    <xf numFmtId="0" fontId="0" fillId="0" borderId="0" xfId="60" applyFont="1" applyBorder="1" applyAlignment="1">
      <alignment horizontal="left"/>
      <protection/>
    </xf>
    <xf numFmtId="0" fontId="1" fillId="0" borderId="18" xfId="60" applyFont="1" applyBorder="1" applyAlignment="1">
      <alignment horizontal="left"/>
      <protection/>
    </xf>
    <xf numFmtId="0" fontId="1" fillId="0" borderId="17" xfId="60" applyFont="1" applyBorder="1">
      <alignment/>
      <protection/>
    </xf>
    <xf numFmtId="0" fontId="6" fillId="0" borderId="18" xfId="56" applyBorder="1" applyAlignment="1" applyProtection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0" fillId="33" borderId="0" xfId="60" applyFill="1" applyBorder="1">
      <alignment/>
      <protection/>
    </xf>
    <xf numFmtId="0" fontId="6" fillId="0" borderId="16" xfId="56" applyBorder="1" applyAlignment="1" applyProtection="1">
      <alignment horizontal="left"/>
      <protection/>
    </xf>
    <xf numFmtId="0" fontId="1" fillId="0" borderId="15" xfId="60" applyFont="1" applyBorder="1" applyAlignment="1">
      <alignment horizontal="right"/>
      <protection/>
    </xf>
    <xf numFmtId="0" fontId="1" fillId="0" borderId="16" xfId="60" applyFont="1" applyBorder="1" applyAlignment="1">
      <alignment horizontal="right"/>
      <protection/>
    </xf>
    <xf numFmtId="0" fontId="0" fillId="0" borderId="15" xfId="60" applyBorder="1">
      <alignment/>
      <protection/>
    </xf>
    <xf numFmtId="179" fontId="0" fillId="0" borderId="16" xfId="60" applyNumberFormat="1" applyFont="1" applyBorder="1" applyAlignment="1">
      <alignment horizontal="left"/>
      <protection/>
    </xf>
    <xf numFmtId="15" fontId="0" fillId="0" borderId="0" xfId="60" applyNumberFormat="1" applyBorder="1">
      <alignment/>
      <protection/>
    </xf>
    <xf numFmtId="167" fontId="0" fillId="0" borderId="16" xfId="60" applyNumberFormat="1" applyBorder="1" applyAlignment="1">
      <alignment horizontal="left"/>
      <protection/>
    </xf>
    <xf numFmtId="167" fontId="0" fillId="0" borderId="17" xfId="60" applyNumberFormat="1" applyBorder="1" applyAlignment="1">
      <alignment horizontal="left"/>
      <protection/>
    </xf>
    <xf numFmtId="0" fontId="11" fillId="0" borderId="13" xfId="60" applyFont="1" applyBorder="1" applyAlignment="1" quotePrefix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179" fontId="0" fillId="0" borderId="16" xfId="0" applyNumberFormat="1" applyFill="1" applyBorder="1" applyAlignment="1">
      <alignment horizontal="left"/>
    </xf>
    <xf numFmtId="0" fontId="11" fillId="0" borderId="13" xfId="60" applyFont="1" applyBorder="1" applyAlignment="1" quotePrefix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1" fillId="0" borderId="0" xfId="60" applyFont="1" applyBorder="1" applyAlignment="1" quotePrefix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_Rural Tariff #13, 1-1-2012" xfId="56"/>
    <cellStyle name="Input" xfId="57"/>
    <cellStyle name="Linked Cell" xfId="58"/>
    <cellStyle name="Neutral" xfId="59"/>
    <cellStyle name="Normal_Rural Garbage Tariff #13 (Heather 7-20-10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gardw@wcnx.org" TargetMode="External" /><Relationship Id="rId2" Type="http://schemas.openxmlformats.org/officeDocument/2006/relationships/hyperlink" Target="mailto:jeffh@wcnx.org%20(C)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SheetLayoutView="100" zoomScalePageLayoutView="0" workbookViewId="0" topLeftCell="A31">
      <selection activeCell="B12" sqref="B12"/>
    </sheetView>
  </sheetViews>
  <sheetFormatPr defaultColWidth="9.140625" defaultRowHeight="12.75"/>
  <cols>
    <col min="1" max="1" width="10.28125" style="148" customWidth="1"/>
    <col min="2" max="2" width="18.00390625" style="148" bestFit="1" customWidth="1"/>
    <col min="3" max="7" width="9.140625" style="148" customWidth="1"/>
    <col min="8" max="8" width="15.28125" style="148" customWidth="1"/>
    <col min="9" max="9" width="18.00390625" style="148" bestFit="1" customWidth="1"/>
    <col min="10" max="10" width="5.8515625" style="148" customWidth="1"/>
    <col min="11" max="16384" width="9.140625" style="148" customWidth="1"/>
  </cols>
  <sheetData>
    <row r="1" spans="1:10" ht="12.75">
      <c r="A1" s="145"/>
      <c r="B1" s="146"/>
      <c r="C1" s="146"/>
      <c r="D1" s="146"/>
      <c r="E1" s="146"/>
      <c r="F1" s="146"/>
      <c r="G1" s="146"/>
      <c r="H1" s="146"/>
      <c r="I1" s="146"/>
      <c r="J1" s="147"/>
    </row>
    <row r="2" spans="1:10" ht="12.75">
      <c r="A2" s="149"/>
      <c r="B2" s="150"/>
      <c r="C2" s="150"/>
      <c r="D2" s="150"/>
      <c r="E2" s="150"/>
      <c r="F2" s="150"/>
      <c r="G2" s="150"/>
      <c r="H2" s="150"/>
      <c r="I2" s="151" t="s">
        <v>262</v>
      </c>
      <c r="J2" s="152"/>
    </row>
    <row r="3" spans="1:10" ht="12.75">
      <c r="A3" s="149"/>
      <c r="B3" s="150"/>
      <c r="C3" s="150"/>
      <c r="D3" s="150"/>
      <c r="E3" s="150"/>
      <c r="F3" s="150"/>
      <c r="G3" s="150"/>
      <c r="H3" s="150"/>
      <c r="I3" s="150"/>
      <c r="J3" s="153"/>
    </row>
    <row r="4" spans="1:10" ht="12.75">
      <c r="A4" s="149"/>
      <c r="B4" s="150"/>
      <c r="C4" s="150"/>
      <c r="D4" s="150"/>
      <c r="E4" s="150"/>
      <c r="F4" s="150"/>
      <c r="G4" s="150"/>
      <c r="H4" s="150"/>
      <c r="I4" s="150"/>
      <c r="J4" s="153"/>
    </row>
    <row r="5" spans="1:10" ht="12.75">
      <c r="A5" s="149"/>
      <c r="B5" s="194" t="s">
        <v>303</v>
      </c>
      <c r="C5" s="195"/>
      <c r="D5" s="195"/>
      <c r="E5" s="195"/>
      <c r="F5" s="195"/>
      <c r="G5" s="195"/>
      <c r="H5" s="195"/>
      <c r="I5" s="195"/>
      <c r="J5" s="196"/>
    </row>
    <row r="6" spans="1:10" ht="12.75">
      <c r="A6" s="149"/>
      <c r="B6" s="150"/>
      <c r="C6" s="150"/>
      <c r="D6" s="150"/>
      <c r="E6" s="150"/>
      <c r="F6" s="150"/>
      <c r="G6" s="150"/>
      <c r="H6" s="150"/>
      <c r="I6" s="150"/>
      <c r="J6" s="153"/>
    </row>
    <row r="7" spans="1:10" ht="12.75">
      <c r="A7" s="149"/>
      <c r="B7" s="195" t="s">
        <v>263</v>
      </c>
      <c r="C7" s="195"/>
      <c r="D7" s="195"/>
      <c r="E7" s="195"/>
      <c r="F7" s="195"/>
      <c r="G7" s="195"/>
      <c r="H7" s="195"/>
      <c r="I7" s="195"/>
      <c r="J7" s="196"/>
    </row>
    <row r="8" spans="1:10" ht="12.75">
      <c r="A8" s="149"/>
      <c r="B8" s="154"/>
      <c r="C8" s="150"/>
      <c r="D8" s="150"/>
      <c r="E8" s="150"/>
      <c r="F8" s="150"/>
      <c r="G8" s="150"/>
      <c r="H8" s="150"/>
      <c r="I8" s="150"/>
      <c r="J8" s="153"/>
    </row>
    <row r="9" spans="1:10" ht="15.75" customHeight="1">
      <c r="A9" s="149"/>
      <c r="B9" s="194" t="s">
        <v>304</v>
      </c>
      <c r="C9" s="195"/>
      <c r="D9" s="195"/>
      <c r="E9" s="195"/>
      <c r="F9" s="195"/>
      <c r="G9" s="195"/>
      <c r="H9" s="195"/>
      <c r="I9" s="195"/>
      <c r="J9" s="196"/>
    </row>
    <row r="10" spans="1:10" ht="16.5" customHeight="1">
      <c r="A10" s="149"/>
      <c r="B10" s="195" t="s">
        <v>129</v>
      </c>
      <c r="C10" s="195"/>
      <c r="D10" s="195"/>
      <c r="E10" s="195"/>
      <c r="F10" s="195"/>
      <c r="G10" s="195"/>
      <c r="H10" s="195"/>
      <c r="I10" s="195"/>
      <c r="J10" s="196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3"/>
    </row>
    <row r="12" spans="1:10" ht="12.75">
      <c r="A12" s="149"/>
      <c r="B12" s="155" t="s">
        <v>264</v>
      </c>
      <c r="C12" s="156"/>
      <c r="D12" s="156"/>
      <c r="E12" s="156"/>
      <c r="F12" s="156"/>
      <c r="G12" s="156"/>
      <c r="H12" s="156"/>
      <c r="I12" s="156"/>
      <c r="J12" s="153"/>
    </row>
    <row r="13" spans="1:10" ht="12.75">
      <c r="A13" s="149"/>
      <c r="B13" s="197" t="s">
        <v>265</v>
      </c>
      <c r="C13" s="195"/>
      <c r="D13" s="195"/>
      <c r="E13" s="195"/>
      <c r="F13" s="195"/>
      <c r="G13" s="195"/>
      <c r="H13" s="195"/>
      <c r="I13" s="195"/>
      <c r="J13" s="196"/>
    </row>
    <row r="14" spans="1:10" ht="9.75" customHeight="1">
      <c r="A14" s="149"/>
      <c r="B14" s="150"/>
      <c r="C14" s="150"/>
      <c r="D14" s="150"/>
      <c r="E14" s="150"/>
      <c r="F14" s="150"/>
      <c r="G14" s="150"/>
      <c r="H14" s="150"/>
      <c r="I14" s="150"/>
      <c r="J14" s="153"/>
    </row>
    <row r="15" spans="1:10" ht="12.75">
      <c r="A15" s="149"/>
      <c r="B15" s="155" t="s">
        <v>305</v>
      </c>
      <c r="C15" s="156"/>
      <c r="D15" s="156"/>
      <c r="E15" s="156"/>
      <c r="F15" s="156"/>
      <c r="G15" s="156"/>
      <c r="H15" s="156"/>
      <c r="I15" s="156"/>
      <c r="J15" s="153"/>
    </row>
    <row r="16" spans="1:10" ht="12.75">
      <c r="A16" s="149"/>
      <c r="B16" s="201" t="s">
        <v>266</v>
      </c>
      <c r="C16" s="201"/>
      <c r="D16" s="201"/>
      <c r="E16" s="201"/>
      <c r="F16" s="201"/>
      <c r="G16" s="201"/>
      <c r="H16" s="201"/>
      <c r="I16" s="201"/>
      <c r="J16" s="202"/>
    </row>
    <row r="17" spans="1:10" ht="12.75">
      <c r="A17" s="149"/>
      <c r="B17" s="150"/>
      <c r="C17" s="157"/>
      <c r="D17" s="157"/>
      <c r="E17" s="157"/>
      <c r="F17" s="157"/>
      <c r="G17" s="157"/>
      <c r="H17" s="157"/>
      <c r="I17" s="157"/>
      <c r="J17" s="153"/>
    </row>
    <row r="18" spans="1:10" ht="12.75">
      <c r="A18" s="149"/>
      <c r="B18" s="150"/>
      <c r="C18" s="157"/>
      <c r="D18" s="157"/>
      <c r="E18" s="157" t="s">
        <v>267</v>
      </c>
      <c r="F18" s="157"/>
      <c r="G18" s="157"/>
      <c r="H18" s="157"/>
      <c r="I18" s="157"/>
      <c r="J18" s="153"/>
    </row>
    <row r="19" spans="1:10" ht="12.75">
      <c r="A19" s="149"/>
      <c r="B19" s="150"/>
      <c r="C19" s="150"/>
      <c r="D19" s="150"/>
      <c r="E19" s="150"/>
      <c r="F19" s="150"/>
      <c r="G19" s="150"/>
      <c r="H19" s="150"/>
      <c r="I19" s="150"/>
      <c r="J19" s="153"/>
    </row>
    <row r="20" spans="1:10" ht="12.75">
      <c r="A20" s="198" t="s">
        <v>268</v>
      </c>
      <c r="B20" s="199"/>
      <c r="C20" s="199"/>
      <c r="D20" s="199"/>
      <c r="E20" s="199"/>
      <c r="F20" s="199"/>
      <c r="G20" s="199"/>
      <c r="H20" s="199"/>
      <c r="I20" s="199"/>
      <c r="J20" s="200"/>
    </row>
    <row r="21" spans="1:10" ht="12.75">
      <c r="A21" s="198" t="s">
        <v>269</v>
      </c>
      <c r="B21" s="199"/>
      <c r="C21" s="199"/>
      <c r="D21" s="199"/>
      <c r="E21" s="199"/>
      <c r="F21" s="199"/>
      <c r="G21" s="199"/>
      <c r="H21" s="199"/>
      <c r="I21" s="199"/>
      <c r="J21" s="200"/>
    </row>
    <row r="22" spans="1:10" ht="12.75">
      <c r="A22" s="203" t="s">
        <v>270</v>
      </c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ht="12.75">
      <c r="A23" s="149"/>
      <c r="B23" s="150"/>
      <c r="C23" s="158" t="s">
        <v>271</v>
      </c>
      <c r="D23" s="159"/>
      <c r="E23" s="159"/>
      <c r="F23" s="159"/>
      <c r="G23" s="159"/>
      <c r="H23" s="159"/>
      <c r="I23" s="150"/>
      <c r="J23" s="153"/>
    </row>
    <row r="24" spans="1:10" ht="12.75">
      <c r="A24" s="149"/>
      <c r="B24" s="151" t="s">
        <v>272</v>
      </c>
      <c r="C24" s="150"/>
      <c r="D24" s="150"/>
      <c r="E24" s="150"/>
      <c r="F24" s="150"/>
      <c r="G24" s="150"/>
      <c r="H24" s="150"/>
      <c r="I24" s="150"/>
      <c r="J24" s="153"/>
    </row>
    <row r="25" spans="1:10" ht="12.75">
      <c r="A25" s="149"/>
      <c r="B25" s="150"/>
      <c r="C25" s="159" t="s">
        <v>222</v>
      </c>
      <c r="D25" s="159" t="s">
        <v>222</v>
      </c>
      <c r="E25" s="159"/>
      <c r="F25" s="159"/>
      <c r="G25" s="159"/>
      <c r="H25" s="159"/>
      <c r="I25" s="150"/>
      <c r="J25" s="153"/>
    </row>
    <row r="26" spans="1:10" ht="12.75">
      <c r="A26" s="149"/>
      <c r="B26" s="150"/>
      <c r="C26" s="150"/>
      <c r="D26" s="150"/>
      <c r="E26" s="151" t="s">
        <v>273</v>
      </c>
      <c r="F26" s="150"/>
      <c r="G26" s="150"/>
      <c r="H26" s="150"/>
      <c r="I26" s="150"/>
      <c r="J26" s="153"/>
    </row>
    <row r="27" spans="1:10" ht="12.75">
      <c r="A27" s="149"/>
      <c r="B27" s="150"/>
      <c r="C27" s="150"/>
      <c r="D27" s="150"/>
      <c r="E27" s="150"/>
      <c r="F27" s="150"/>
      <c r="G27" s="150"/>
      <c r="H27" s="150"/>
      <c r="I27" s="150"/>
      <c r="J27" s="153"/>
    </row>
    <row r="28" spans="1:10" ht="12.75">
      <c r="A28" s="149"/>
      <c r="B28" s="150"/>
      <c r="C28" s="150"/>
      <c r="D28" s="150"/>
      <c r="E28" s="150"/>
      <c r="F28" s="150"/>
      <c r="G28" s="150"/>
      <c r="H28" s="150"/>
      <c r="I28" s="150"/>
      <c r="J28" s="153"/>
    </row>
    <row r="29" spans="1:10" ht="12.75">
      <c r="A29" s="149"/>
      <c r="B29" s="150"/>
      <c r="C29" s="150"/>
      <c r="D29" s="150"/>
      <c r="E29" s="150"/>
      <c r="F29" s="150"/>
      <c r="G29" s="150"/>
      <c r="H29" s="150"/>
      <c r="I29" s="150"/>
      <c r="J29" s="153"/>
    </row>
    <row r="30" spans="1:10" ht="12.75">
      <c r="A30" s="149"/>
      <c r="B30" s="150"/>
      <c r="C30" s="150"/>
      <c r="D30" s="150"/>
      <c r="E30" s="150"/>
      <c r="F30" s="150"/>
      <c r="G30" s="150"/>
      <c r="H30" s="150"/>
      <c r="I30" s="150"/>
      <c r="J30" s="153"/>
    </row>
    <row r="31" spans="1:10" ht="12.75">
      <c r="A31" s="149"/>
      <c r="B31" s="150"/>
      <c r="C31" s="150"/>
      <c r="D31" s="150"/>
      <c r="E31" s="150"/>
      <c r="F31" s="150"/>
      <c r="G31" s="150"/>
      <c r="H31" s="150"/>
      <c r="I31" s="150"/>
      <c r="J31" s="153"/>
    </row>
    <row r="32" spans="1:10" ht="12.75">
      <c r="A32" s="149"/>
      <c r="B32" s="150"/>
      <c r="C32" s="150"/>
      <c r="D32" s="150"/>
      <c r="E32" s="150"/>
      <c r="F32" s="150"/>
      <c r="G32" s="150"/>
      <c r="H32" s="150"/>
      <c r="I32" s="150"/>
      <c r="J32" s="153"/>
    </row>
    <row r="33" spans="1:10" ht="12.75">
      <c r="A33" s="149"/>
      <c r="B33" s="150"/>
      <c r="C33" s="150"/>
      <c r="D33" s="150"/>
      <c r="E33" s="150"/>
      <c r="F33" s="150"/>
      <c r="G33" s="150"/>
      <c r="H33" s="150"/>
      <c r="I33" s="150"/>
      <c r="J33" s="153"/>
    </row>
    <row r="34" spans="1:10" ht="12.75">
      <c r="A34" s="160"/>
      <c r="B34" s="161"/>
      <c r="C34" s="162" t="s">
        <v>274</v>
      </c>
      <c r="D34" s="163" t="s">
        <v>83</v>
      </c>
      <c r="E34" s="164"/>
      <c r="F34" s="165"/>
      <c r="G34" s="204" t="s">
        <v>275</v>
      </c>
      <c r="H34" s="205"/>
      <c r="I34" s="205"/>
      <c r="J34" s="206"/>
    </row>
    <row r="35" spans="1:10" ht="12.75">
      <c r="A35" s="149"/>
      <c r="B35" s="150"/>
      <c r="C35" s="150"/>
      <c r="D35" s="150"/>
      <c r="E35" s="150"/>
      <c r="F35" s="150"/>
      <c r="G35" s="203" t="s">
        <v>276</v>
      </c>
      <c r="H35" s="201"/>
      <c r="I35" s="201"/>
      <c r="J35" s="202"/>
    </row>
    <row r="36" spans="1:10" ht="12.75">
      <c r="A36" s="160"/>
      <c r="B36" s="161"/>
      <c r="C36" s="162" t="s">
        <v>277</v>
      </c>
      <c r="D36" s="163" t="s">
        <v>278</v>
      </c>
      <c r="E36" s="164"/>
      <c r="F36" s="165"/>
      <c r="G36" s="203" t="s">
        <v>279</v>
      </c>
      <c r="H36" s="201"/>
      <c r="I36" s="201"/>
      <c r="J36" s="202"/>
    </row>
    <row r="37" spans="1:10" ht="12.75">
      <c r="A37" s="149"/>
      <c r="B37" s="150"/>
      <c r="C37" s="150"/>
      <c r="D37" s="150"/>
      <c r="E37" s="150"/>
      <c r="F37" s="150"/>
      <c r="G37" s="203" t="s">
        <v>280</v>
      </c>
      <c r="H37" s="201"/>
      <c r="I37" s="201"/>
      <c r="J37" s="202"/>
    </row>
    <row r="38" spans="1:10" ht="12.75">
      <c r="A38" s="160"/>
      <c r="B38" s="161"/>
      <c r="C38" s="162" t="s">
        <v>281</v>
      </c>
      <c r="D38" s="163" t="s">
        <v>282</v>
      </c>
      <c r="E38" s="164"/>
      <c r="F38" s="165"/>
      <c r="G38" s="149"/>
      <c r="H38" s="150"/>
      <c r="I38" s="150"/>
      <c r="J38" s="153"/>
    </row>
    <row r="39" spans="1:10" ht="12.75">
      <c r="A39" s="149"/>
      <c r="B39" s="150"/>
      <c r="C39" s="150"/>
      <c r="D39" s="150"/>
      <c r="E39" s="150"/>
      <c r="F39" s="150"/>
      <c r="G39" s="166" t="s">
        <v>283</v>
      </c>
      <c r="H39" s="167" t="s">
        <v>284</v>
      </c>
      <c r="I39" s="163" t="s">
        <v>285</v>
      </c>
      <c r="J39" s="168"/>
    </row>
    <row r="40" spans="1:10" ht="12.75">
      <c r="A40" s="169"/>
      <c r="B40" s="161"/>
      <c r="C40" s="170" t="s">
        <v>302</v>
      </c>
      <c r="D40" s="163" t="s">
        <v>286</v>
      </c>
      <c r="E40" s="164"/>
      <c r="F40" s="165"/>
      <c r="G40" s="171" t="s">
        <v>287</v>
      </c>
      <c r="H40" s="172" t="s">
        <v>288</v>
      </c>
      <c r="I40" s="163" t="s">
        <v>285</v>
      </c>
      <c r="J40" s="153"/>
    </row>
    <row r="41" spans="1:10" ht="12.75">
      <c r="A41" s="149"/>
      <c r="B41" s="150"/>
      <c r="C41" s="150"/>
      <c r="D41" s="150"/>
      <c r="E41" s="150"/>
      <c r="F41" s="150"/>
      <c r="G41" s="166" t="s">
        <v>289</v>
      </c>
      <c r="H41" s="173" t="s">
        <v>290</v>
      </c>
      <c r="I41" s="163" t="s">
        <v>285</v>
      </c>
      <c r="J41" s="174"/>
    </row>
    <row r="42" spans="1:10" ht="12.75">
      <c r="A42" s="160"/>
      <c r="B42" s="161"/>
      <c r="C42" s="162" t="s">
        <v>291</v>
      </c>
      <c r="D42" s="163" t="s">
        <v>292</v>
      </c>
      <c r="E42" s="164"/>
      <c r="F42" s="165"/>
      <c r="G42" s="166" t="s">
        <v>293</v>
      </c>
      <c r="H42" s="175" t="s">
        <v>294</v>
      </c>
      <c r="I42" s="176"/>
      <c r="J42" s="177"/>
    </row>
    <row r="43" spans="1:10" ht="12.75">
      <c r="A43" s="149"/>
      <c r="B43" s="150"/>
      <c r="C43" s="150"/>
      <c r="D43" s="178"/>
      <c r="E43" s="150"/>
      <c r="F43" s="150"/>
      <c r="G43" s="166" t="s">
        <v>295</v>
      </c>
      <c r="H43" s="173" t="s">
        <v>296</v>
      </c>
      <c r="I43" s="163" t="s">
        <v>285</v>
      </c>
      <c r="J43" s="177"/>
    </row>
    <row r="44" spans="1:10" ht="12.75">
      <c r="A44" s="160"/>
      <c r="B44" s="161"/>
      <c r="C44" s="162" t="s">
        <v>297</v>
      </c>
      <c r="D44" s="179" t="s">
        <v>298</v>
      </c>
      <c r="E44" s="164"/>
      <c r="F44" s="165"/>
      <c r="G44" s="180"/>
      <c r="H44" s="181"/>
      <c r="I44" s="163"/>
      <c r="J44" s="174"/>
    </row>
    <row r="45" spans="1:10" ht="12.75">
      <c r="A45" s="149"/>
      <c r="B45" s="150"/>
      <c r="C45" s="150"/>
      <c r="D45" s="150"/>
      <c r="E45" s="150"/>
      <c r="F45" s="150"/>
      <c r="G45" s="150"/>
      <c r="H45" s="150"/>
      <c r="I45" s="150"/>
      <c r="J45" s="153"/>
    </row>
    <row r="46" spans="1:10" ht="12.75">
      <c r="A46" s="182"/>
      <c r="B46" s="164"/>
      <c r="C46" s="164"/>
      <c r="D46" s="164"/>
      <c r="E46" s="164"/>
      <c r="F46" s="164"/>
      <c r="G46" s="164"/>
      <c r="H46" s="164"/>
      <c r="I46" s="164"/>
      <c r="J46" s="165"/>
    </row>
    <row r="47" spans="1:10" ht="12.75">
      <c r="A47" s="149" t="s">
        <v>299</v>
      </c>
      <c r="B47" s="150" t="str">
        <f>+D34</f>
        <v>Irmgard R Wilcox</v>
      </c>
      <c r="C47" s="150"/>
      <c r="D47" s="150"/>
      <c r="E47" s="150"/>
      <c r="F47" s="150"/>
      <c r="G47" s="150"/>
      <c r="H47" s="150"/>
      <c r="I47" s="150"/>
      <c r="J47" s="153"/>
    </row>
    <row r="48" spans="1:10" ht="12.75">
      <c r="A48" s="149"/>
      <c r="B48" s="150"/>
      <c r="C48" s="150"/>
      <c r="D48" s="150"/>
      <c r="E48" s="150"/>
      <c r="F48" s="150"/>
      <c r="G48" s="150"/>
      <c r="H48" s="150"/>
      <c r="I48" s="150"/>
      <c r="J48" s="153"/>
    </row>
    <row r="49" spans="1:10" ht="12.75">
      <c r="A49" s="149" t="s">
        <v>300</v>
      </c>
      <c r="B49" s="183">
        <v>40861</v>
      </c>
      <c r="C49" s="184"/>
      <c r="D49" s="150"/>
      <c r="E49" s="150"/>
      <c r="F49" s="150"/>
      <c r="G49" s="150"/>
      <c r="H49" s="164" t="s">
        <v>130</v>
      </c>
      <c r="I49" s="185">
        <v>40909</v>
      </c>
      <c r="J49" s="186"/>
    </row>
    <row r="50" spans="1:10" ht="0.75" customHeight="1">
      <c r="A50" s="182"/>
      <c r="B50" s="164"/>
      <c r="C50" s="164"/>
      <c r="D50" s="164"/>
      <c r="E50" s="164"/>
      <c r="F50" s="164"/>
      <c r="G50" s="164"/>
      <c r="H50" s="164"/>
      <c r="I50" s="164"/>
      <c r="J50" s="165"/>
    </row>
    <row r="51" spans="1:10" ht="0.7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3"/>
    </row>
    <row r="52" spans="1:10" ht="10.5" customHeight="1">
      <c r="A52" s="191" t="s">
        <v>128</v>
      </c>
      <c r="B52" s="192"/>
      <c r="C52" s="192"/>
      <c r="D52" s="192"/>
      <c r="E52" s="192"/>
      <c r="F52" s="192"/>
      <c r="G52" s="192"/>
      <c r="H52" s="192"/>
      <c r="I52" s="192"/>
      <c r="J52" s="193"/>
    </row>
    <row r="53" spans="1:10" ht="10.5" customHeight="1">
      <c r="A53" s="187"/>
      <c r="B53" s="188"/>
      <c r="C53" s="188"/>
      <c r="D53" s="188"/>
      <c r="E53" s="188"/>
      <c r="F53" s="188"/>
      <c r="G53" s="188"/>
      <c r="H53" s="188"/>
      <c r="I53" s="188"/>
      <c r="J53" s="189"/>
    </row>
    <row r="54" spans="1:10" ht="12.75">
      <c r="A54" s="149" t="s">
        <v>301</v>
      </c>
      <c r="B54" s="150"/>
      <c r="C54" s="150"/>
      <c r="D54" s="150"/>
      <c r="E54" s="150"/>
      <c r="F54" s="150"/>
      <c r="G54" s="150"/>
      <c r="H54" s="150"/>
      <c r="I54" s="150"/>
      <c r="J54" s="153"/>
    </row>
    <row r="55" spans="1:10" ht="12.75">
      <c r="A55" s="182"/>
      <c r="B55" s="164"/>
      <c r="C55" s="164"/>
      <c r="D55" s="164"/>
      <c r="E55" s="164"/>
      <c r="F55" s="164"/>
      <c r="G55" s="164"/>
      <c r="H55" s="164"/>
      <c r="I55" s="164"/>
      <c r="J55" s="165"/>
    </row>
  </sheetData>
  <sheetProtection/>
  <mergeCells count="14">
    <mergeCell ref="G36:J36"/>
    <mergeCell ref="G37:J37"/>
    <mergeCell ref="A22:J22"/>
    <mergeCell ref="G34:J34"/>
    <mergeCell ref="A52:J52"/>
    <mergeCell ref="B5:J5"/>
    <mergeCell ref="B7:J7"/>
    <mergeCell ref="B9:J9"/>
    <mergeCell ref="B10:J10"/>
    <mergeCell ref="B13:J13"/>
    <mergeCell ref="A20:J20"/>
    <mergeCell ref="A21:J21"/>
    <mergeCell ref="B16:J16"/>
    <mergeCell ref="G35:J35"/>
  </mergeCells>
  <hyperlinks>
    <hyperlink ref="D44" r:id="rId1" display="irmgardw@wcnx.org"/>
    <hyperlink ref="H42" r:id="rId2" display="jeffh@wcnx.org (C)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6" max="6" width="9.8515625" style="0" customWidth="1"/>
    <col min="7" max="7" width="4.5742187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'Item 240, pg 32'!A2</f>
        <v>Tariff No.</v>
      </c>
      <c r="B2" s="124">
        <v>8</v>
      </c>
      <c r="C2" s="5"/>
      <c r="D2" s="5"/>
      <c r="E2" s="5"/>
      <c r="F2" s="5"/>
      <c r="G2" s="5"/>
      <c r="H2" s="5"/>
      <c r="I2" s="5"/>
      <c r="J2" s="5"/>
      <c r="K2" s="8">
        <v>2</v>
      </c>
      <c r="L2" s="207" t="s">
        <v>131</v>
      </c>
      <c r="M2" s="207"/>
      <c r="N2" s="207"/>
      <c r="O2" s="100">
        <v>33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132</v>
      </c>
      <c r="B4" s="5"/>
      <c r="C4" s="5" t="str">
        <f>'Item 240, pg 32'!D4</f>
        <v>Harold LeMay Enterprises Inc. G-98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133</v>
      </c>
      <c r="B5" s="8"/>
      <c r="C5" s="8" t="str">
        <f>'Item 240, pg 32'!D5</f>
        <v>Pacific Disposal and Butlers Cove Refuse Service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15" t="s">
        <v>117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9"/>
    </row>
    <row r="8" spans="1:15" ht="12.75">
      <c r="A8" s="253" t="s">
        <v>118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30"/>
    </row>
    <row r="9" spans="1:15" ht="12.75">
      <c r="A9" s="229" t="s">
        <v>119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</row>
    <row r="10" spans="1:15" ht="12.75">
      <c r="A10" s="229" t="s">
        <v>100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30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 t="s">
        <v>211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20"/>
      <c r="C14" s="11"/>
      <c r="D14" s="242" t="s">
        <v>101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6" ht="12.75">
      <c r="A15" s="72" t="s">
        <v>111</v>
      </c>
      <c r="B15" s="65"/>
      <c r="C15" s="106"/>
      <c r="D15" s="4" t="s">
        <v>92</v>
      </c>
      <c r="E15" s="108"/>
      <c r="F15" s="11" t="s">
        <v>215</v>
      </c>
      <c r="G15" s="108"/>
      <c r="H15" s="11" t="s">
        <v>216</v>
      </c>
      <c r="I15" s="108"/>
      <c r="J15" s="11" t="s">
        <v>217</v>
      </c>
      <c r="K15" s="108"/>
      <c r="L15" s="8"/>
      <c r="M15" s="107"/>
      <c r="N15" s="8"/>
      <c r="O15" s="107"/>
      <c r="P15" s="5"/>
    </row>
    <row r="16" spans="1:16" ht="12.75">
      <c r="A16" s="72"/>
      <c r="B16" s="65"/>
      <c r="C16" s="66"/>
      <c r="D16" s="8" t="s">
        <v>93</v>
      </c>
      <c r="E16" s="107"/>
      <c r="F16" s="43" t="s">
        <v>218</v>
      </c>
      <c r="G16" s="107"/>
      <c r="H16" s="43" t="s">
        <v>218</v>
      </c>
      <c r="I16" s="107"/>
      <c r="J16" s="43" t="s">
        <v>218</v>
      </c>
      <c r="K16" s="107"/>
      <c r="L16" s="13"/>
      <c r="M16" s="97"/>
      <c r="N16" s="13"/>
      <c r="O16" s="97"/>
      <c r="P16" s="5"/>
    </row>
    <row r="17" spans="1:16" ht="12.75">
      <c r="A17" s="110" t="s">
        <v>94</v>
      </c>
      <c r="B17" s="13"/>
      <c r="C17" s="15"/>
      <c r="D17" s="77">
        <v>2.47</v>
      </c>
      <c r="E17" s="114" t="s">
        <v>64</v>
      </c>
      <c r="F17" s="77">
        <v>2.92</v>
      </c>
      <c r="G17" s="114" t="s">
        <v>64</v>
      </c>
      <c r="H17" s="77">
        <v>4.74</v>
      </c>
      <c r="I17" s="114" t="s">
        <v>64</v>
      </c>
      <c r="J17" s="77">
        <v>6.34</v>
      </c>
      <c r="K17" s="114" t="s">
        <v>64</v>
      </c>
      <c r="L17" s="81"/>
      <c r="M17" s="78"/>
      <c r="N17" s="81"/>
      <c r="O17" s="78"/>
      <c r="P17" s="5"/>
    </row>
    <row r="18" spans="1:16" ht="12.75">
      <c r="A18" s="109" t="s">
        <v>149</v>
      </c>
      <c r="B18" s="68"/>
      <c r="C18" s="69"/>
      <c r="D18" s="77">
        <v>2.27</v>
      </c>
      <c r="E18" s="114" t="s">
        <v>64</v>
      </c>
      <c r="F18" s="77">
        <f>F17</f>
        <v>2.92</v>
      </c>
      <c r="G18" s="114" t="s">
        <v>64</v>
      </c>
      <c r="H18" s="77">
        <f>+H17</f>
        <v>4.74</v>
      </c>
      <c r="I18" s="114" t="s">
        <v>64</v>
      </c>
      <c r="J18" s="77">
        <f>+J17</f>
        <v>6.34</v>
      </c>
      <c r="K18" s="114" t="s">
        <v>64</v>
      </c>
      <c r="L18" s="77"/>
      <c r="M18" s="81"/>
      <c r="N18" s="77"/>
      <c r="O18" s="78"/>
      <c r="P18" s="5"/>
    </row>
    <row r="19" spans="1:16" ht="12.75">
      <c r="A19" s="109" t="s">
        <v>7</v>
      </c>
      <c r="B19" s="68"/>
      <c r="C19" s="69"/>
      <c r="D19" s="77">
        <f>+D17</f>
        <v>2.47</v>
      </c>
      <c r="E19" s="114" t="s">
        <v>64</v>
      </c>
      <c r="F19" s="77">
        <f>+F17</f>
        <v>2.92</v>
      </c>
      <c r="G19" s="114" t="s">
        <v>64</v>
      </c>
      <c r="H19" s="77">
        <f>+H17</f>
        <v>4.74</v>
      </c>
      <c r="I19" s="114" t="s">
        <v>64</v>
      </c>
      <c r="J19" s="77">
        <f>+J17</f>
        <v>6.34</v>
      </c>
      <c r="K19" s="114" t="s">
        <v>64</v>
      </c>
      <c r="L19" s="77"/>
      <c r="M19" s="81"/>
      <c r="N19" s="77"/>
      <c r="O19" s="78"/>
      <c r="P19" s="5"/>
    </row>
    <row r="20" spans="1:16" ht="12.75">
      <c r="A20" s="109" t="s">
        <v>95</v>
      </c>
      <c r="B20" s="68"/>
      <c r="C20" s="69"/>
      <c r="D20" s="77">
        <f>13.05+0.43</f>
        <v>13.48</v>
      </c>
      <c r="E20" s="114" t="s">
        <v>64</v>
      </c>
      <c r="F20" s="77">
        <v>13.89</v>
      </c>
      <c r="G20" s="114" t="s">
        <v>64</v>
      </c>
      <c r="H20" s="77" t="s">
        <v>222</v>
      </c>
      <c r="I20" s="114" t="s">
        <v>222</v>
      </c>
      <c r="J20" s="77" t="s">
        <v>222</v>
      </c>
      <c r="K20" s="114"/>
      <c r="L20" s="77"/>
      <c r="M20" s="81"/>
      <c r="N20" s="77"/>
      <c r="O20" s="78"/>
      <c r="P20" s="5"/>
    </row>
    <row r="21" spans="1:16" ht="12.75">
      <c r="A21" s="109" t="s">
        <v>96</v>
      </c>
      <c r="B21" s="68"/>
      <c r="C21" s="69"/>
      <c r="D21" s="77"/>
      <c r="E21" s="81"/>
      <c r="F21" s="77" t="s">
        <v>222</v>
      </c>
      <c r="G21" s="81"/>
      <c r="H21" s="77" t="s">
        <v>222</v>
      </c>
      <c r="I21" s="81"/>
      <c r="J21" s="77" t="s">
        <v>222</v>
      </c>
      <c r="K21" s="81"/>
      <c r="L21" s="77"/>
      <c r="M21" s="81"/>
      <c r="N21" s="77"/>
      <c r="O21" s="78"/>
      <c r="P21" s="5"/>
    </row>
    <row r="22" spans="1:16" ht="12.75">
      <c r="A22" s="109" t="s">
        <v>97</v>
      </c>
      <c r="B22" s="68"/>
      <c r="C22" s="69"/>
      <c r="D22" s="77">
        <f>11.37+0.1</f>
        <v>11.469999999999999</v>
      </c>
      <c r="E22" s="114" t="s">
        <v>64</v>
      </c>
      <c r="F22" s="77"/>
      <c r="G22" s="81"/>
      <c r="H22" s="77"/>
      <c r="I22" s="81"/>
      <c r="J22" s="77"/>
      <c r="K22" s="81"/>
      <c r="L22" s="77"/>
      <c r="M22" s="81"/>
      <c r="N22" s="77"/>
      <c r="O22" s="78"/>
      <c r="P22" s="5"/>
    </row>
    <row r="23" spans="1:16" ht="12.75">
      <c r="A23" s="109" t="s">
        <v>98</v>
      </c>
      <c r="B23" s="68"/>
      <c r="C23" s="69"/>
      <c r="D23" s="77">
        <f>3.47+0.1</f>
        <v>3.5700000000000003</v>
      </c>
      <c r="E23" s="114" t="s">
        <v>64</v>
      </c>
      <c r="F23" s="77"/>
      <c r="G23" s="81"/>
      <c r="H23" s="77"/>
      <c r="I23" s="81"/>
      <c r="J23" s="77"/>
      <c r="K23" s="81"/>
      <c r="L23" s="77"/>
      <c r="M23" s="81"/>
      <c r="N23" s="77"/>
      <c r="O23" s="78"/>
      <c r="P23" s="5"/>
    </row>
    <row r="24" spans="1:16" ht="12.75">
      <c r="A24" s="110" t="s">
        <v>222</v>
      </c>
      <c r="B24" s="13"/>
      <c r="C24" s="15"/>
      <c r="D24" s="77" t="s">
        <v>222</v>
      </c>
      <c r="E24" s="81" t="s">
        <v>222</v>
      </c>
      <c r="F24" s="77" t="s">
        <v>222</v>
      </c>
      <c r="G24" s="81" t="s">
        <v>222</v>
      </c>
      <c r="H24" s="77" t="s">
        <v>222</v>
      </c>
      <c r="I24" s="81"/>
      <c r="J24" s="77" t="s">
        <v>222</v>
      </c>
      <c r="K24" s="81" t="s">
        <v>222</v>
      </c>
      <c r="L24" s="77"/>
      <c r="M24" s="81"/>
      <c r="N24" s="77"/>
      <c r="O24" s="81"/>
      <c r="P24" s="4"/>
    </row>
    <row r="25" spans="1:15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29" t="s">
        <v>112</v>
      </c>
      <c r="B27" s="124" t="s">
        <v>212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29"/>
      <c r="B28" s="25" t="s">
        <v>113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9"/>
      <c r="B29" s="25" t="s">
        <v>114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9"/>
      <c r="B30" s="25" t="s">
        <v>115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9"/>
      <c r="B31" s="2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9" t="s">
        <v>219</v>
      </c>
      <c r="B33" s="2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9"/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1"/>
      <c r="B35" s="25"/>
      <c r="C35" s="5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6"/>
    </row>
    <row r="36" spans="1:15" ht="12.75">
      <c r="A36" s="4"/>
      <c r="B36" s="5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8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4" t="s">
        <v>136</v>
      </c>
      <c r="B49" s="25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6" ht="12.75">
      <c r="A51" s="7" t="s">
        <v>135</v>
      </c>
      <c r="B51" s="120">
        <f>'Item 240, pg 32'!B49</f>
        <v>40861</v>
      </c>
      <c r="C51" s="8"/>
      <c r="D51" s="8"/>
      <c r="E51" s="8"/>
      <c r="F51" s="8"/>
      <c r="G51" s="8"/>
      <c r="H51" s="8"/>
      <c r="I51" s="8"/>
      <c r="J51" s="8"/>
      <c r="K51" s="8"/>
      <c r="L51" s="8" t="s">
        <v>150</v>
      </c>
      <c r="M51" s="8"/>
      <c r="N51" s="121"/>
      <c r="O51" s="120">
        <f>'Item 240, pg 32'!P49</f>
        <v>40909</v>
      </c>
      <c r="P51" s="4"/>
    </row>
    <row r="52" spans="1:15" ht="12.75">
      <c r="A52" s="212" t="s">
        <v>128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 t="s">
        <v>134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</sheetData>
  <sheetProtection/>
  <mergeCells count="7">
    <mergeCell ref="L2:N2"/>
    <mergeCell ref="A52:O52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0.140625" style="0" customWidth="1"/>
    <col min="2" max="2" width="17.8515625" style="0" customWidth="1"/>
    <col min="3" max="3" width="7.7109375" style="0" customWidth="1"/>
    <col min="4" max="4" width="10.00390625" style="0" customWidth="1"/>
    <col min="5" max="5" width="3.28125" style="0" customWidth="1"/>
    <col min="6" max="6" width="10.57421875" style="0" customWidth="1"/>
    <col min="7" max="7" width="3.57421875" style="0" customWidth="1"/>
    <col min="9" max="9" width="5.421875" style="0" customWidth="1"/>
    <col min="12" max="12" width="14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tr">
        <f>'Item 245, pg 33'!A2</f>
        <v>Tariff No.</v>
      </c>
      <c r="B2" s="124">
        <v>8</v>
      </c>
      <c r="C2" s="5"/>
      <c r="D2" s="5"/>
      <c r="E2" s="5"/>
      <c r="F2" s="5"/>
      <c r="G2" s="5"/>
      <c r="H2" s="5"/>
      <c r="I2" s="8">
        <v>2</v>
      </c>
      <c r="J2" s="207" t="s">
        <v>131</v>
      </c>
      <c r="K2" s="207"/>
      <c r="L2" s="100">
        <v>34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132</v>
      </c>
      <c r="B4" s="5"/>
      <c r="C4" s="5" t="str">
        <f>'Item 245, pg 33'!C4</f>
        <v>Harold LeMay Enterprises Inc. G-98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133</v>
      </c>
      <c r="B5" s="8"/>
      <c r="C5" s="8" t="str">
        <f>'Item 245, pg 33'!C5</f>
        <v>Pacific Disposal and Butlers Cove Refuse Service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15" t="s">
        <v>122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9"/>
    </row>
    <row r="8" spans="1:12" ht="12.75">
      <c r="A8" s="253" t="s">
        <v>121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30"/>
    </row>
    <row r="9" spans="1:12" ht="12.75">
      <c r="A9" s="229" t="s">
        <v>100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30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211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20"/>
      <c r="C13" s="11"/>
      <c r="D13" s="242" t="s">
        <v>101</v>
      </c>
      <c r="E13" s="240"/>
      <c r="F13" s="240"/>
      <c r="G13" s="252"/>
      <c r="H13" s="240"/>
      <c r="I13" s="240"/>
      <c r="J13" s="240"/>
      <c r="K13" s="240"/>
      <c r="L13" s="241"/>
    </row>
    <row r="14" spans="1:12" ht="12.75">
      <c r="A14" s="72" t="s">
        <v>111</v>
      </c>
      <c r="B14" s="65"/>
      <c r="C14" s="66"/>
      <c r="D14" s="31" t="s">
        <v>46</v>
      </c>
      <c r="E14" s="32"/>
      <c r="F14" s="31" t="s">
        <v>147</v>
      </c>
      <c r="G14" s="32"/>
      <c r="H14" s="31" t="s">
        <v>148</v>
      </c>
      <c r="I14" s="17"/>
      <c r="J14" s="17" t="s">
        <v>110</v>
      </c>
      <c r="K14" s="17" t="s">
        <v>110</v>
      </c>
      <c r="L14" s="17" t="s">
        <v>110</v>
      </c>
    </row>
    <row r="15" spans="1:12" ht="12.75">
      <c r="A15" s="74" t="s">
        <v>120</v>
      </c>
      <c r="B15" s="13"/>
      <c r="C15" s="15"/>
      <c r="D15" s="125">
        <f>79.89+3.3</f>
        <v>83.19</v>
      </c>
      <c r="E15" s="126" t="s">
        <v>64</v>
      </c>
      <c r="F15" s="125">
        <f>106.73+4.8</f>
        <v>111.53</v>
      </c>
      <c r="G15" s="126" t="s">
        <v>64</v>
      </c>
      <c r="H15" s="125">
        <v>138.39</v>
      </c>
      <c r="I15" s="126" t="s">
        <v>64</v>
      </c>
      <c r="J15" s="17" t="s">
        <v>195</v>
      </c>
      <c r="K15" s="17" t="s">
        <v>195</v>
      </c>
      <c r="L15" s="17" t="s">
        <v>195</v>
      </c>
    </row>
    <row r="16" spans="1:12" ht="12.75">
      <c r="A16" s="67" t="s">
        <v>105</v>
      </c>
      <c r="B16" s="68"/>
      <c r="C16" s="69"/>
      <c r="D16" s="125">
        <f>+D15</f>
        <v>83.19</v>
      </c>
      <c r="E16" s="126" t="s">
        <v>64</v>
      </c>
      <c r="F16" s="125">
        <f>+F15</f>
        <v>111.53</v>
      </c>
      <c r="G16" s="126" t="s">
        <v>64</v>
      </c>
      <c r="H16" s="125">
        <f>+H15</f>
        <v>138.39</v>
      </c>
      <c r="I16" s="126" t="s">
        <v>64</v>
      </c>
      <c r="J16" s="17" t="s">
        <v>195</v>
      </c>
      <c r="K16" s="17" t="s">
        <v>195</v>
      </c>
      <c r="L16" s="17" t="s">
        <v>195</v>
      </c>
    </row>
    <row r="17" spans="1:12" ht="12.75">
      <c r="A17" s="64" t="s">
        <v>106</v>
      </c>
      <c r="B17" s="13"/>
      <c r="C17" s="15"/>
      <c r="D17" s="70"/>
      <c r="E17" s="70"/>
      <c r="F17" s="70"/>
      <c r="G17" s="70"/>
      <c r="H17" s="70"/>
      <c r="I17" s="70"/>
      <c r="J17" s="70"/>
      <c r="K17" s="70"/>
      <c r="L17" s="71"/>
    </row>
    <row r="18" spans="1:12" ht="12.75">
      <c r="A18" s="54" t="s">
        <v>107</v>
      </c>
      <c r="B18" s="13"/>
      <c r="C18" s="15"/>
      <c r="D18" s="17" t="s">
        <v>195</v>
      </c>
      <c r="E18" s="17"/>
      <c r="F18" s="17" t="s">
        <v>195</v>
      </c>
      <c r="G18" s="17"/>
      <c r="H18" s="17" t="s">
        <v>195</v>
      </c>
      <c r="I18" s="17"/>
      <c r="J18" s="17" t="s">
        <v>195</v>
      </c>
      <c r="K18" s="17" t="s">
        <v>195</v>
      </c>
      <c r="L18" s="17" t="s">
        <v>195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29" t="s">
        <v>112</v>
      </c>
      <c r="B21" s="124" t="s">
        <v>212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29"/>
      <c r="B22" s="25" t="s">
        <v>113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/>
      <c r="B23" s="25" t="s">
        <v>114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5" t="s">
        <v>115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5" t="s">
        <v>222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0"/>
      <c r="B27" s="25"/>
      <c r="C27" s="5"/>
      <c r="D27" s="5"/>
      <c r="E27" s="5"/>
      <c r="F27" s="5" t="s">
        <v>222</v>
      </c>
      <c r="G27" s="5"/>
      <c r="H27" s="5"/>
      <c r="I27" s="5"/>
      <c r="J27" s="5"/>
      <c r="K27" s="5"/>
      <c r="L27" s="6"/>
    </row>
    <row r="28" spans="1:12" ht="12.75">
      <c r="A28" s="29"/>
      <c r="B28" s="2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29" t="s">
        <v>219</v>
      </c>
      <c r="B29" s="2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/>
      <c r="B30" s="2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/>
      <c r="B32" s="2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2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23"/>
      <c r="E37" s="23"/>
      <c r="F37" s="23"/>
      <c r="G37" s="23"/>
      <c r="H37" s="23"/>
      <c r="I37" s="23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12.75">
      <c r="A46" s="4" t="s">
        <v>136</v>
      </c>
      <c r="B46" s="25" t="str">
        <f>+'Check Sheet'!$B$52</f>
        <v>Irmgard R Wilcox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3" ht="12.75">
      <c r="A48" s="7" t="s">
        <v>135</v>
      </c>
      <c r="B48" s="120">
        <f>'Item 245, pg 33'!B51</f>
        <v>40861</v>
      </c>
      <c r="C48" s="8"/>
      <c r="D48" s="8"/>
      <c r="E48" s="8"/>
      <c r="F48" s="8"/>
      <c r="G48" s="8"/>
      <c r="H48" s="8"/>
      <c r="I48" s="8"/>
      <c r="J48" s="8" t="s">
        <v>150</v>
      </c>
      <c r="K48" s="8"/>
      <c r="L48" s="120">
        <f>'Item 245, pg 33'!O51</f>
        <v>40909</v>
      </c>
      <c r="M48" s="4"/>
    </row>
    <row r="49" spans="1:12" ht="12.75">
      <c r="A49" s="212" t="s">
        <v>128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4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 t="s">
        <v>134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</row>
  </sheetData>
  <sheetProtection/>
  <mergeCells count="6">
    <mergeCell ref="J2:K2"/>
    <mergeCell ref="A49:L49"/>
    <mergeCell ref="A7:L7"/>
    <mergeCell ref="A8:L8"/>
    <mergeCell ref="A9:L9"/>
    <mergeCell ref="D13:L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34">
      <selection activeCell="J54" sqref="J54"/>
    </sheetView>
  </sheetViews>
  <sheetFormatPr defaultColWidth="9.140625" defaultRowHeight="12.75"/>
  <cols>
    <col min="1" max="1" width="10.421875" style="0" customWidth="1"/>
    <col min="2" max="2" width="19.42187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151</v>
      </c>
      <c r="B2" s="124">
        <v>8</v>
      </c>
      <c r="C2" s="5"/>
      <c r="D2" s="5"/>
      <c r="E2" s="5"/>
      <c r="F2" s="5"/>
      <c r="G2" s="8">
        <v>5</v>
      </c>
      <c r="H2" s="207" t="s">
        <v>131</v>
      </c>
      <c r="I2" s="207"/>
      <c r="J2" s="131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">
        <v>0</v>
      </c>
      <c r="D4" s="112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">
        <v>155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07" t="s">
        <v>137</v>
      </c>
      <c r="D7" s="207"/>
      <c r="E7" s="207"/>
      <c r="F7" s="207"/>
      <c r="G7" s="207"/>
      <c r="H7" s="207"/>
      <c r="I7" s="5"/>
      <c r="J7" s="6"/>
    </row>
    <row r="8" spans="1:10" ht="12.75">
      <c r="A8" s="4"/>
      <c r="B8" s="5" t="s">
        <v>141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142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144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1" t="s">
        <v>145</v>
      </c>
      <c r="C13" s="18" t="s">
        <v>139</v>
      </c>
      <c r="D13" s="5"/>
      <c r="E13" s="21" t="s">
        <v>145</v>
      </c>
      <c r="F13" s="18" t="s">
        <v>139</v>
      </c>
      <c r="G13" s="5"/>
      <c r="H13" s="21" t="s">
        <v>145</v>
      </c>
      <c r="I13" s="18" t="s">
        <v>139</v>
      </c>
      <c r="J13" s="6"/>
    </row>
    <row r="14" spans="1:10" ht="12.75">
      <c r="A14" s="4"/>
      <c r="B14" s="22" t="s">
        <v>138</v>
      </c>
      <c r="C14" s="19" t="s">
        <v>140</v>
      </c>
      <c r="D14" s="5"/>
      <c r="E14" s="22" t="s">
        <v>138</v>
      </c>
      <c r="F14" s="19" t="s">
        <v>140</v>
      </c>
      <c r="G14" s="5"/>
      <c r="H14" s="22" t="s">
        <v>138</v>
      </c>
      <c r="I14" s="19" t="s">
        <v>140</v>
      </c>
      <c r="J14" s="6"/>
    </row>
    <row r="15" spans="1:10" ht="12.75">
      <c r="A15" s="4"/>
      <c r="B15" s="99" t="s">
        <v>41</v>
      </c>
      <c r="C15" s="17">
        <v>0</v>
      </c>
      <c r="D15" s="5"/>
      <c r="E15" s="99">
        <v>13</v>
      </c>
      <c r="F15" s="17">
        <v>0</v>
      </c>
      <c r="G15" s="5"/>
      <c r="H15" s="99">
        <v>26</v>
      </c>
      <c r="I15" s="17">
        <v>0</v>
      </c>
      <c r="J15" s="6"/>
    </row>
    <row r="16" spans="1:10" ht="12.75">
      <c r="A16" s="4"/>
      <c r="B16" s="99">
        <v>1</v>
      </c>
      <c r="C16" s="17">
        <v>5</v>
      </c>
      <c r="D16" s="5"/>
      <c r="E16" s="99">
        <f>E15+1</f>
        <v>14</v>
      </c>
      <c r="F16" s="17">
        <v>0</v>
      </c>
      <c r="G16" s="5"/>
      <c r="H16" s="99">
        <f aca="true" t="shared" si="0" ref="H16:H27">H15+1</f>
        <v>27</v>
      </c>
      <c r="I16" s="17">
        <v>0</v>
      </c>
      <c r="J16" s="6"/>
    </row>
    <row r="17" spans="1:10" ht="12.75">
      <c r="A17" s="4"/>
      <c r="B17" s="99">
        <f>+B16+1</f>
        <v>2</v>
      </c>
      <c r="C17" s="17">
        <v>0</v>
      </c>
      <c r="D17" s="5"/>
      <c r="E17" s="99">
        <f aca="true" t="shared" si="1" ref="E17:E24">E16+1</f>
        <v>15</v>
      </c>
      <c r="F17" s="17">
        <v>0</v>
      </c>
      <c r="G17" s="5"/>
      <c r="H17" s="99">
        <f t="shared" si="0"/>
        <v>28</v>
      </c>
      <c r="I17" s="17">
        <v>0</v>
      </c>
      <c r="J17" s="6"/>
    </row>
    <row r="18" spans="1:10" ht="12.75">
      <c r="A18" s="4"/>
      <c r="B18" s="99">
        <f>+B17+1</f>
        <v>3</v>
      </c>
      <c r="C18" s="17">
        <v>0</v>
      </c>
      <c r="D18" s="5"/>
      <c r="E18" s="99">
        <f t="shared" si="1"/>
        <v>16</v>
      </c>
      <c r="F18" s="17">
        <v>2</v>
      </c>
      <c r="G18" s="5"/>
      <c r="H18" s="99">
        <f t="shared" si="0"/>
        <v>29</v>
      </c>
      <c r="I18" s="17">
        <v>2</v>
      </c>
      <c r="J18" s="6"/>
    </row>
    <row r="19" spans="1:10" ht="12.75">
      <c r="A19" s="4"/>
      <c r="B19" s="99">
        <f>+B18+1</f>
        <v>4</v>
      </c>
      <c r="C19" s="17">
        <v>0</v>
      </c>
      <c r="D19" s="5"/>
      <c r="E19" s="99">
        <f t="shared" si="1"/>
        <v>17</v>
      </c>
      <c r="F19" s="17">
        <v>0</v>
      </c>
      <c r="G19" s="5"/>
      <c r="H19" s="99">
        <f t="shared" si="0"/>
        <v>30</v>
      </c>
      <c r="I19" s="17">
        <v>0</v>
      </c>
      <c r="J19" s="6"/>
    </row>
    <row r="20" spans="1:10" ht="12.75">
      <c r="A20" s="4"/>
      <c r="B20" s="99">
        <v>5</v>
      </c>
      <c r="C20" s="17">
        <v>1</v>
      </c>
      <c r="D20" s="5"/>
      <c r="E20" s="99">
        <f t="shared" si="1"/>
        <v>18</v>
      </c>
      <c r="F20" s="17">
        <v>0</v>
      </c>
      <c r="G20" s="5"/>
      <c r="H20" s="99">
        <f t="shared" si="0"/>
        <v>31</v>
      </c>
      <c r="I20" s="17">
        <v>2</v>
      </c>
      <c r="J20" s="6"/>
    </row>
    <row r="21" spans="1:10" ht="12.75">
      <c r="A21" s="4"/>
      <c r="B21" s="99">
        <f aca="true" t="shared" si="2" ref="B21:B27">+B20+1</f>
        <v>6</v>
      </c>
      <c r="C21" s="17">
        <v>0</v>
      </c>
      <c r="D21" s="5"/>
      <c r="E21" s="99">
        <f t="shared" si="1"/>
        <v>19</v>
      </c>
      <c r="F21" s="17">
        <v>0</v>
      </c>
      <c r="G21" s="5"/>
      <c r="H21" s="99">
        <f t="shared" si="0"/>
        <v>32</v>
      </c>
      <c r="I21" s="17">
        <v>2</v>
      </c>
      <c r="J21" s="6"/>
    </row>
    <row r="22" spans="1:10" ht="12.75">
      <c r="A22" s="4"/>
      <c r="B22" s="99">
        <f t="shared" si="2"/>
        <v>7</v>
      </c>
      <c r="C22" s="17">
        <v>0</v>
      </c>
      <c r="D22" s="5"/>
      <c r="E22" s="99">
        <f t="shared" si="1"/>
        <v>20</v>
      </c>
      <c r="F22" s="17">
        <v>0</v>
      </c>
      <c r="G22" s="5"/>
      <c r="H22" s="99">
        <f t="shared" si="0"/>
        <v>33</v>
      </c>
      <c r="I22" s="17">
        <v>2</v>
      </c>
      <c r="J22" s="6"/>
    </row>
    <row r="23" spans="1:10" ht="12.75">
      <c r="A23" s="4"/>
      <c r="B23" s="99">
        <f t="shared" si="2"/>
        <v>8</v>
      </c>
      <c r="C23" s="17">
        <v>0</v>
      </c>
      <c r="D23" s="5"/>
      <c r="E23" s="99">
        <f t="shared" si="1"/>
        <v>21</v>
      </c>
      <c r="F23" s="17">
        <v>5</v>
      </c>
      <c r="G23" s="5"/>
      <c r="H23" s="99">
        <f t="shared" si="0"/>
        <v>34</v>
      </c>
      <c r="I23" s="17">
        <v>2</v>
      </c>
      <c r="J23" s="6"/>
    </row>
    <row r="24" spans="1:10" ht="12.75">
      <c r="A24" s="4"/>
      <c r="B24" s="99">
        <f t="shared" si="2"/>
        <v>9</v>
      </c>
      <c r="C24" s="17">
        <v>0</v>
      </c>
      <c r="D24" s="5"/>
      <c r="E24" s="99">
        <f t="shared" si="1"/>
        <v>22</v>
      </c>
      <c r="F24" s="17">
        <v>2</v>
      </c>
      <c r="G24" s="5"/>
      <c r="H24" s="99">
        <f t="shared" si="0"/>
        <v>35</v>
      </c>
      <c r="I24" s="17">
        <v>0</v>
      </c>
      <c r="J24" s="6"/>
    </row>
    <row r="25" spans="1:10" ht="12.75">
      <c r="A25" s="4"/>
      <c r="B25" s="99">
        <f t="shared" si="2"/>
        <v>10</v>
      </c>
      <c r="C25" s="17">
        <v>0</v>
      </c>
      <c r="D25" s="5"/>
      <c r="E25" s="99">
        <v>23</v>
      </c>
      <c r="F25" s="17">
        <v>1</v>
      </c>
      <c r="G25" s="5"/>
      <c r="H25" s="99">
        <f t="shared" si="0"/>
        <v>36</v>
      </c>
      <c r="I25" s="17">
        <v>0</v>
      </c>
      <c r="J25" s="6"/>
    </row>
    <row r="26" spans="1:10" ht="12.75">
      <c r="A26" s="4"/>
      <c r="B26" s="99">
        <f t="shared" si="2"/>
        <v>11</v>
      </c>
      <c r="C26" s="17">
        <v>0</v>
      </c>
      <c r="D26" s="5"/>
      <c r="E26" s="99">
        <v>24</v>
      </c>
      <c r="F26" s="17">
        <v>3</v>
      </c>
      <c r="G26" s="5"/>
      <c r="H26" s="99">
        <f t="shared" si="0"/>
        <v>37</v>
      </c>
      <c r="I26" s="17">
        <v>0</v>
      </c>
      <c r="J26" s="6"/>
    </row>
    <row r="27" spans="1:10" ht="12.75">
      <c r="A27" s="4"/>
      <c r="B27" s="99">
        <f t="shared" si="2"/>
        <v>12</v>
      </c>
      <c r="C27" s="17">
        <v>0</v>
      </c>
      <c r="D27" s="5"/>
      <c r="E27" s="99">
        <v>25</v>
      </c>
      <c r="F27" s="17">
        <v>2</v>
      </c>
      <c r="G27" s="5"/>
      <c r="H27" s="99">
        <f t="shared" si="0"/>
        <v>38</v>
      </c>
      <c r="I27" s="17">
        <v>0</v>
      </c>
      <c r="J27" s="6"/>
    </row>
    <row r="28" spans="1:10" ht="12.75">
      <c r="A28" s="4"/>
      <c r="B28" s="99" t="s">
        <v>222</v>
      </c>
      <c r="C28" s="17" t="s">
        <v>222</v>
      </c>
      <c r="D28" s="5"/>
      <c r="E28" s="99" t="s">
        <v>222</v>
      </c>
      <c r="F28" s="17" t="s">
        <v>222</v>
      </c>
      <c r="G28" s="5"/>
      <c r="H28" s="99" t="s">
        <v>9</v>
      </c>
      <c r="I28" s="17">
        <v>0</v>
      </c>
      <c r="J28" s="6"/>
    </row>
    <row r="29" spans="1:10" ht="12.75">
      <c r="A29" s="4"/>
      <c r="B29" s="17"/>
      <c r="C29" s="17"/>
      <c r="D29" s="5"/>
      <c r="E29" s="17"/>
      <c r="F29" s="17"/>
      <c r="G29" s="5"/>
      <c r="H29" s="17"/>
      <c r="I29" s="17"/>
      <c r="J29" s="6"/>
    </row>
    <row r="30" spans="1:10" ht="12.75">
      <c r="A30" s="4"/>
      <c r="B30" s="17"/>
      <c r="C30" s="17"/>
      <c r="D30" s="5"/>
      <c r="E30" s="85"/>
      <c r="F30" s="17"/>
      <c r="G30" s="5"/>
      <c r="H30" s="17"/>
      <c r="I30" s="17"/>
      <c r="J30" s="6"/>
    </row>
    <row r="31" spans="1:10" ht="12.75">
      <c r="A31" s="4"/>
      <c r="B31" s="17"/>
      <c r="C31" s="17"/>
      <c r="D31" s="5"/>
      <c r="E31" s="17"/>
      <c r="F31" s="17"/>
      <c r="G31" s="5"/>
      <c r="H31" s="17"/>
      <c r="I31" s="17"/>
      <c r="J31" s="6"/>
    </row>
    <row r="32" spans="1:10" ht="12.75">
      <c r="A32" s="4"/>
      <c r="B32" s="85"/>
      <c r="C32" s="17"/>
      <c r="D32" s="5"/>
      <c r="E32" s="85"/>
      <c r="F32" s="17"/>
      <c r="G32" s="5"/>
      <c r="H32" s="17"/>
      <c r="I32" s="17"/>
      <c r="J32" s="6"/>
    </row>
    <row r="33" spans="1:10" ht="12.75">
      <c r="A33" s="4"/>
      <c r="B33" s="17"/>
      <c r="C33" s="17"/>
      <c r="D33" s="5"/>
      <c r="E33" s="17"/>
      <c r="F33" s="17"/>
      <c r="G33" s="5"/>
      <c r="H33" s="17"/>
      <c r="I33" s="17"/>
      <c r="J33" s="6"/>
    </row>
    <row r="34" spans="1:10" ht="12.75">
      <c r="A34" s="4"/>
      <c r="B34" s="17"/>
      <c r="C34" s="17"/>
      <c r="D34" s="5"/>
      <c r="E34" s="17"/>
      <c r="F34" s="17"/>
      <c r="G34" s="5"/>
      <c r="H34" s="17"/>
      <c r="I34" s="17"/>
      <c r="J34" s="6"/>
    </row>
    <row r="35" spans="1:10" ht="12.75">
      <c r="A35" s="4"/>
      <c r="B35" s="17"/>
      <c r="C35" s="17"/>
      <c r="D35" s="5"/>
      <c r="E35" s="17"/>
      <c r="F35" s="17"/>
      <c r="G35" s="5"/>
      <c r="H35" s="17"/>
      <c r="I35" s="17"/>
      <c r="J35" s="6"/>
    </row>
    <row r="36" spans="1:10" ht="12.75">
      <c r="A36" s="4"/>
      <c r="B36" s="17"/>
      <c r="C36" s="17"/>
      <c r="D36" s="5"/>
      <c r="E36" s="17"/>
      <c r="F36" s="17"/>
      <c r="G36" s="5"/>
      <c r="H36" s="17"/>
      <c r="I36" s="17"/>
      <c r="J36" s="6"/>
    </row>
    <row r="37" spans="1:10" ht="12.75">
      <c r="A37" s="4"/>
      <c r="B37" s="17"/>
      <c r="C37" s="17"/>
      <c r="D37" s="5"/>
      <c r="E37" s="17"/>
      <c r="F37" s="17"/>
      <c r="G37" s="5"/>
      <c r="H37" s="17"/>
      <c r="I37" s="17"/>
      <c r="J37" s="6"/>
    </row>
    <row r="38" spans="1:10" ht="12.75">
      <c r="A38" s="4"/>
      <c r="B38" s="85"/>
      <c r="C38" s="17"/>
      <c r="D38" s="5"/>
      <c r="E38" s="17"/>
      <c r="F38" s="17"/>
      <c r="G38" s="5"/>
      <c r="H38" s="17"/>
      <c r="I38" s="17"/>
      <c r="J38" s="6"/>
    </row>
    <row r="39" spans="1:10" ht="12.75">
      <c r="A39" s="4"/>
      <c r="B39" s="17"/>
      <c r="C39" s="17"/>
      <c r="D39" s="5"/>
      <c r="E39" s="17"/>
      <c r="F39" s="17"/>
      <c r="G39" s="5"/>
      <c r="H39" s="17"/>
      <c r="I39" s="17"/>
      <c r="J39" s="6"/>
    </row>
    <row r="40" spans="1:10" ht="12.75">
      <c r="A40" s="4"/>
      <c r="B40" s="85"/>
      <c r="C40" s="17"/>
      <c r="D40" s="5"/>
      <c r="E40" s="17"/>
      <c r="F40" s="17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1" t="s">
        <v>146</v>
      </c>
      <c r="E43" s="211"/>
      <c r="F43" s="211"/>
      <c r="G43" s="21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136</v>
      </c>
      <c r="B52" s="25" t="s">
        <v>83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135</v>
      </c>
      <c r="B54" s="190">
        <v>40861</v>
      </c>
      <c r="C54" s="86"/>
      <c r="D54" s="8"/>
      <c r="E54" s="8"/>
      <c r="F54" s="8"/>
      <c r="G54" s="8"/>
      <c r="H54" s="8" t="s">
        <v>150</v>
      </c>
      <c r="I54" s="8"/>
      <c r="J54" s="117">
        <v>40909</v>
      </c>
    </row>
    <row r="55" spans="1:10" ht="12.75">
      <c r="A55" s="208" t="s">
        <v>128</v>
      </c>
      <c r="B55" s="209"/>
      <c r="C55" s="209"/>
      <c r="D55" s="209"/>
      <c r="E55" s="209"/>
      <c r="F55" s="209"/>
      <c r="G55" s="209"/>
      <c r="H55" s="209"/>
      <c r="I55" s="209"/>
      <c r="J55" s="21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134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12.28125" style="0" customWidth="1"/>
    <col min="2" max="2" width="17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'Check Sheet'!A2</f>
        <v>Tariff No.</v>
      </c>
      <c r="B2" s="124">
        <f>'Check Sheet'!B2</f>
        <v>8</v>
      </c>
      <c r="C2" s="5"/>
      <c r="D2" s="5"/>
      <c r="E2" s="5"/>
      <c r="F2" s="5"/>
      <c r="G2" s="118">
        <v>2</v>
      </c>
      <c r="H2" s="207" t="s">
        <v>131</v>
      </c>
      <c r="I2" s="207"/>
      <c r="J2" s="100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'Check Sheet'!C4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tr">
        <f>'Check Sheet'!C5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 t="s">
        <v>84</v>
      </c>
      <c r="B7" s="5" t="s">
        <v>74</v>
      </c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15" t="s">
        <v>181</v>
      </c>
      <c r="B9" s="216"/>
      <c r="C9" s="216"/>
      <c r="D9" s="216"/>
      <c r="E9" s="216"/>
      <c r="F9" s="216"/>
      <c r="G9" s="216"/>
      <c r="H9" s="216"/>
      <c r="I9" s="216"/>
      <c r="J9" s="21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183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182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184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7" t="s">
        <v>186</v>
      </c>
      <c r="C15" s="11"/>
      <c r="D15" s="5"/>
      <c r="E15" s="20"/>
      <c r="F15" s="11"/>
      <c r="G15" s="5"/>
      <c r="H15" s="20"/>
      <c r="I15" s="11"/>
      <c r="J15" s="6"/>
    </row>
    <row r="16" spans="1:10" ht="12.75">
      <c r="A16" s="4"/>
      <c r="B16" s="26" t="s">
        <v>185</v>
      </c>
      <c r="C16" s="11"/>
      <c r="D16" s="5"/>
      <c r="E16" s="20"/>
      <c r="F16" s="11"/>
      <c r="G16" s="5"/>
      <c r="H16" s="20"/>
      <c r="I16" s="11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12" t="s">
        <v>258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7" t="s">
        <v>187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18" t="s">
        <v>188</v>
      </c>
      <c r="B22" s="211"/>
      <c r="C22" s="211"/>
      <c r="D22" s="211"/>
      <c r="E22" s="211"/>
      <c r="F22" s="211"/>
      <c r="G22" s="211"/>
      <c r="H22" s="211"/>
      <c r="I22" s="211"/>
      <c r="J22" s="219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9" t="s">
        <v>189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9" t="s">
        <v>190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222</v>
      </c>
      <c r="B27" s="5" t="s">
        <v>1</v>
      </c>
      <c r="C27" s="5"/>
      <c r="D27" s="5"/>
      <c r="E27" s="5" t="s">
        <v>158</v>
      </c>
      <c r="F27" s="5"/>
      <c r="G27" s="5"/>
      <c r="H27" s="5"/>
      <c r="I27" s="5"/>
      <c r="J27" s="6"/>
    </row>
    <row r="28" spans="1:10" ht="12.75">
      <c r="A28" s="4" t="s">
        <v>222</v>
      </c>
      <c r="B28" s="5" t="s">
        <v>156</v>
      </c>
      <c r="C28" s="5"/>
      <c r="D28" s="5"/>
      <c r="E28" s="5" t="s">
        <v>42</v>
      </c>
      <c r="F28" s="5"/>
      <c r="G28" s="5"/>
      <c r="H28" s="5"/>
      <c r="I28" s="5"/>
      <c r="J28" s="6"/>
    </row>
    <row r="29" spans="1:10" ht="12.75">
      <c r="A29" s="4" t="s">
        <v>222</v>
      </c>
      <c r="B29" s="5" t="s">
        <v>157</v>
      </c>
      <c r="C29" s="5"/>
      <c r="D29" s="5"/>
      <c r="E29" s="5" t="s">
        <v>2</v>
      </c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1" t="s">
        <v>191</v>
      </c>
      <c r="B32" s="23"/>
      <c r="C32" s="23"/>
      <c r="D32" s="23"/>
      <c r="E32" s="23"/>
      <c r="F32" s="23"/>
      <c r="G32" s="23"/>
      <c r="H32" s="23"/>
      <c r="I32" s="23"/>
      <c r="J32" s="28"/>
    </row>
    <row r="33" spans="1:10" ht="12.75">
      <c r="A33" s="29" t="s">
        <v>192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0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43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9" t="s">
        <v>193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 t="s">
        <v>194</v>
      </c>
      <c r="D39" s="5"/>
      <c r="E39" s="75">
        <v>75</v>
      </c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75"/>
      <c r="F40" s="5"/>
      <c r="G40" s="5"/>
      <c r="H40" s="5"/>
      <c r="I40" s="5"/>
      <c r="J40" s="6"/>
    </row>
    <row r="41" spans="1:10" ht="12.75">
      <c r="A41" s="4"/>
      <c r="B41" s="5"/>
      <c r="C41" s="5" t="s">
        <v>196</v>
      </c>
      <c r="D41" s="5"/>
      <c r="E41" s="75">
        <v>300</v>
      </c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136</v>
      </c>
      <c r="B49" s="25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1" ht="12.75">
      <c r="A51" s="7" t="s">
        <v>135</v>
      </c>
      <c r="B51" s="119">
        <f>'Check Sheet'!B54</f>
        <v>40861</v>
      </c>
      <c r="C51" s="8"/>
      <c r="D51" s="8"/>
      <c r="E51" s="8"/>
      <c r="F51" s="8"/>
      <c r="G51" s="8"/>
      <c r="H51" s="8" t="s">
        <v>152</v>
      </c>
      <c r="I51" s="8"/>
      <c r="J51" s="119">
        <f>'Check Sheet'!J54</f>
        <v>40909</v>
      </c>
      <c r="K51" s="4"/>
    </row>
    <row r="52" spans="1:10" ht="12.75">
      <c r="A52" s="212" t="s">
        <v>128</v>
      </c>
      <c r="B52" s="213"/>
      <c r="C52" s="213"/>
      <c r="D52" s="213"/>
      <c r="E52" s="213"/>
      <c r="F52" s="213"/>
      <c r="G52" s="213"/>
      <c r="H52" s="213"/>
      <c r="I52" s="213"/>
      <c r="J52" s="214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134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4">
    <mergeCell ref="H2:I2"/>
    <mergeCell ref="A52:J52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8515625" style="0" customWidth="1"/>
    <col min="2" max="2" width="20.00390625" style="0" customWidth="1"/>
    <col min="3" max="3" width="12.57421875" style="0" customWidth="1"/>
    <col min="4" max="4" width="4.7109375" style="0" customWidth="1"/>
    <col min="5" max="5" width="4.57421875" style="0" customWidth="1"/>
    <col min="6" max="6" width="9.8515625" style="0" customWidth="1"/>
    <col min="8" max="8" width="12.57421875" style="0" customWidth="1"/>
    <col min="9" max="9" width="4.574218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55,60, pg 16'!A2</f>
        <v>Tariff No.</v>
      </c>
      <c r="B2" s="124">
        <f>'Check Sheet'!B2</f>
        <v>8</v>
      </c>
      <c r="C2" s="5"/>
      <c r="D2" s="5"/>
      <c r="E2" s="5"/>
      <c r="F2" s="5"/>
      <c r="G2" s="118">
        <v>5</v>
      </c>
      <c r="H2" s="5" t="s">
        <v>79</v>
      </c>
      <c r="I2" s="5"/>
      <c r="J2" s="100">
        <v>21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'Item 55,60, pg 16'!C4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5" t="str">
        <f>'Item 55,60, pg 16'!C5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220" t="s">
        <v>225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2.75">
      <c r="A7" s="41" t="s">
        <v>226</v>
      </c>
      <c r="B7" s="23"/>
      <c r="C7" s="23"/>
      <c r="D7" s="23"/>
      <c r="E7" s="23"/>
      <c r="F7" s="23"/>
      <c r="G7" s="23"/>
      <c r="H7" s="23"/>
      <c r="I7" s="23"/>
      <c r="J7" s="2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" t="s">
        <v>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5" t="s">
        <v>227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5" t="s">
        <v>228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10" t="s">
        <v>229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6" t="s">
        <v>10</v>
      </c>
      <c r="B13" s="20"/>
      <c r="C13" s="11"/>
      <c r="D13" s="11"/>
      <c r="E13" s="20"/>
      <c r="F13" s="11"/>
      <c r="G13" s="5"/>
      <c r="H13" s="20"/>
      <c r="I13" s="20"/>
      <c r="J13" s="101"/>
    </row>
    <row r="14" spans="1:10" ht="12.75">
      <c r="A14" s="46" t="s">
        <v>252</v>
      </c>
      <c r="B14" s="20"/>
      <c r="C14" s="11"/>
      <c r="D14" s="11"/>
      <c r="E14" s="20"/>
      <c r="F14" s="11"/>
      <c r="G14" s="5"/>
      <c r="H14" s="20"/>
      <c r="I14" s="20"/>
      <c r="J14" s="101"/>
    </row>
    <row r="15" spans="1:10" ht="12.75">
      <c r="A15" s="46" t="s">
        <v>11</v>
      </c>
      <c r="B15" s="20"/>
      <c r="C15" s="11"/>
      <c r="D15" s="11"/>
      <c r="E15" s="20"/>
      <c r="F15" s="11"/>
      <c r="G15" s="5"/>
      <c r="H15" s="20"/>
      <c r="I15" s="20"/>
      <c r="J15" s="101"/>
    </row>
    <row r="16" spans="1:10" ht="12.75">
      <c r="A16" s="29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230</v>
      </c>
      <c r="B17" s="5"/>
      <c r="C17" s="5"/>
      <c r="D17" s="5"/>
      <c r="E17" s="5" t="s">
        <v>8</v>
      </c>
      <c r="F17" s="5"/>
      <c r="G17" s="5"/>
      <c r="H17" s="5"/>
      <c r="I17" s="5"/>
      <c r="J17" s="6"/>
    </row>
    <row r="18" spans="1:11" ht="12.75">
      <c r="A18" s="24"/>
      <c r="B18" s="23"/>
      <c r="C18" s="23"/>
      <c r="D18" s="38"/>
      <c r="E18" s="23"/>
      <c r="F18" s="23"/>
      <c r="G18" s="23"/>
      <c r="H18" s="23"/>
      <c r="I18" s="38"/>
      <c r="J18" s="23"/>
      <c r="K18" s="4"/>
    </row>
    <row r="19" spans="1:11" ht="12.75">
      <c r="A19" s="47" t="s">
        <v>231</v>
      </c>
      <c r="B19" s="47" t="s">
        <v>234</v>
      </c>
      <c r="C19" s="87" t="s">
        <v>235</v>
      </c>
      <c r="D19" s="14"/>
      <c r="E19" s="48"/>
      <c r="F19" s="47" t="s">
        <v>231</v>
      </c>
      <c r="G19" s="47" t="s">
        <v>234</v>
      </c>
      <c r="H19" s="87" t="s">
        <v>235</v>
      </c>
      <c r="I19" s="14"/>
      <c r="J19" s="48"/>
      <c r="K19" s="4"/>
    </row>
    <row r="20" spans="1:11" ht="12.75">
      <c r="A20" s="48" t="s">
        <v>232</v>
      </c>
      <c r="B20" s="48" t="s">
        <v>129</v>
      </c>
      <c r="C20" s="88" t="s">
        <v>159</v>
      </c>
      <c r="D20" s="14"/>
      <c r="E20" s="48"/>
      <c r="F20" s="48" t="s">
        <v>232</v>
      </c>
      <c r="G20" s="48" t="s">
        <v>129</v>
      </c>
      <c r="H20" s="88" t="s">
        <v>159</v>
      </c>
      <c r="I20" s="14"/>
      <c r="J20" s="48"/>
      <c r="K20" s="4"/>
    </row>
    <row r="21" spans="1:11" ht="12.75">
      <c r="A21" s="49" t="s">
        <v>233</v>
      </c>
      <c r="B21" s="49" t="s">
        <v>224</v>
      </c>
      <c r="C21" s="89" t="s">
        <v>160</v>
      </c>
      <c r="D21" s="90"/>
      <c r="E21" s="48"/>
      <c r="F21" s="49" t="s">
        <v>233</v>
      </c>
      <c r="G21" s="49" t="s">
        <v>224</v>
      </c>
      <c r="H21" s="89" t="s">
        <v>160</v>
      </c>
      <c r="I21" s="90"/>
      <c r="J21" s="48"/>
      <c r="K21" s="4"/>
    </row>
    <row r="22" spans="1:11" ht="12.75">
      <c r="A22" s="136">
        <v>1</v>
      </c>
      <c r="B22" s="136" t="s">
        <v>127</v>
      </c>
      <c r="C22" s="133">
        <v>6.45</v>
      </c>
      <c r="D22" s="137" t="s">
        <v>64</v>
      </c>
      <c r="E22" s="138"/>
      <c r="F22" s="136" t="s">
        <v>197</v>
      </c>
      <c r="G22" s="139" t="s">
        <v>78</v>
      </c>
      <c r="H22" s="140">
        <v>9.32</v>
      </c>
      <c r="I22" s="141" t="s">
        <v>64</v>
      </c>
      <c r="J22" s="128"/>
      <c r="K22" s="4"/>
    </row>
    <row r="23" spans="1:11" ht="12.75">
      <c r="A23" s="136" t="s">
        <v>75</v>
      </c>
      <c r="B23" s="136" t="s">
        <v>125</v>
      </c>
      <c r="C23" s="140">
        <v>9.32</v>
      </c>
      <c r="D23" s="141" t="s">
        <v>64</v>
      </c>
      <c r="E23" s="138"/>
      <c r="F23" s="136" t="s">
        <v>198</v>
      </c>
      <c r="G23" s="139" t="s">
        <v>126</v>
      </c>
      <c r="H23" s="133">
        <v>6.45</v>
      </c>
      <c r="I23" s="137" t="s">
        <v>64</v>
      </c>
      <c r="J23" s="128"/>
      <c r="K23" s="4"/>
    </row>
    <row r="24" spans="1:11" ht="12.75">
      <c r="A24" s="136">
        <v>1</v>
      </c>
      <c r="B24" s="136" t="s">
        <v>125</v>
      </c>
      <c r="C24" s="133">
        <v>13.22</v>
      </c>
      <c r="D24" s="137" t="s">
        <v>64</v>
      </c>
      <c r="E24" s="138"/>
      <c r="F24" s="136" t="s">
        <v>198</v>
      </c>
      <c r="G24" s="139" t="s">
        <v>78</v>
      </c>
      <c r="H24" s="133">
        <v>13.25</v>
      </c>
      <c r="I24" s="137" t="s">
        <v>64</v>
      </c>
      <c r="J24" s="128"/>
      <c r="K24" s="4"/>
    </row>
    <row r="25" spans="1:11" ht="12.75">
      <c r="A25" s="99">
        <v>2</v>
      </c>
      <c r="B25" s="99" t="s">
        <v>125</v>
      </c>
      <c r="C25" s="77">
        <v>20.21</v>
      </c>
      <c r="D25" s="114" t="s">
        <v>64</v>
      </c>
      <c r="E25" s="102"/>
      <c r="F25" s="99" t="s">
        <v>76</v>
      </c>
      <c r="G25" s="17" t="s">
        <v>78</v>
      </c>
      <c r="H25" s="77">
        <v>19.94</v>
      </c>
      <c r="I25" s="114" t="s">
        <v>64</v>
      </c>
      <c r="J25" s="128"/>
      <c r="K25" s="98"/>
    </row>
    <row r="26" spans="1:11" ht="12.75">
      <c r="A26" s="99">
        <v>3</v>
      </c>
      <c r="B26" s="99" t="s">
        <v>125</v>
      </c>
      <c r="C26" s="77">
        <v>28.47</v>
      </c>
      <c r="D26" s="114" t="s">
        <v>64</v>
      </c>
      <c r="E26" s="102"/>
      <c r="F26" s="99" t="s">
        <v>77</v>
      </c>
      <c r="G26" s="17" t="s">
        <v>126</v>
      </c>
      <c r="H26" s="77">
        <v>9.78</v>
      </c>
      <c r="I26" s="114" t="s">
        <v>64</v>
      </c>
      <c r="J26" s="128"/>
      <c r="K26" s="4"/>
    </row>
    <row r="27" spans="1:11" ht="12.75">
      <c r="A27" s="99">
        <v>4</v>
      </c>
      <c r="B27" s="99" t="s">
        <v>125</v>
      </c>
      <c r="C27" s="77">
        <v>36.16</v>
      </c>
      <c r="D27" s="114" t="s">
        <v>64</v>
      </c>
      <c r="E27" s="102"/>
      <c r="F27" s="99" t="s">
        <v>77</v>
      </c>
      <c r="G27" s="17" t="s">
        <v>78</v>
      </c>
      <c r="H27" s="77">
        <v>27.89</v>
      </c>
      <c r="I27" s="114" t="s">
        <v>64</v>
      </c>
      <c r="J27" s="128"/>
      <c r="K27" s="4"/>
    </row>
    <row r="28" spans="1:11" ht="12.75">
      <c r="A28" s="99">
        <v>5</v>
      </c>
      <c r="B28" s="99" t="s">
        <v>125</v>
      </c>
      <c r="C28" s="77">
        <v>43.78</v>
      </c>
      <c r="D28" s="114" t="s">
        <v>64</v>
      </c>
      <c r="E28" s="102"/>
      <c r="F28" s="99" t="s">
        <v>222</v>
      </c>
      <c r="G28" s="17"/>
      <c r="H28" s="30"/>
      <c r="I28" s="114"/>
      <c r="J28" s="128" t="s">
        <v>222</v>
      </c>
      <c r="K28" s="4"/>
    </row>
    <row r="29" spans="1:11" ht="12.75">
      <c r="A29" s="99"/>
      <c r="B29" s="99"/>
      <c r="C29" s="77"/>
      <c r="D29" s="113"/>
      <c r="E29" s="102"/>
      <c r="F29" s="17"/>
      <c r="G29" s="17"/>
      <c r="H29" s="30"/>
      <c r="I29" s="113" t="s">
        <v>222</v>
      </c>
      <c r="J29" s="128" t="s">
        <v>222</v>
      </c>
      <c r="K29" s="4"/>
    </row>
    <row r="30" spans="1:11" ht="12.75">
      <c r="A30" s="17"/>
      <c r="B30" s="17"/>
      <c r="C30" s="30"/>
      <c r="D30" s="8"/>
      <c r="E30" s="102"/>
      <c r="F30" s="17" t="s">
        <v>81</v>
      </c>
      <c r="G30" s="17"/>
      <c r="H30" s="30"/>
      <c r="I30" s="114" t="s">
        <v>222</v>
      </c>
      <c r="J30" s="129" t="s">
        <v>222</v>
      </c>
      <c r="K30" s="4"/>
    </row>
    <row r="31" spans="1:10" ht="12.75">
      <c r="A31" s="51" t="s">
        <v>123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0" t="s">
        <v>236</v>
      </c>
      <c r="D32" s="50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80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85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4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10" t="s">
        <v>161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29" t="s">
        <v>257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29" t="s">
        <v>199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29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162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200</v>
      </c>
      <c r="B45" s="5"/>
      <c r="C45" s="5"/>
      <c r="D45" s="5"/>
      <c r="E45" s="23"/>
      <c r="F45" s="23"/>
      <c r="G45" s="23"/>
      <c r="H45" s="5"/>
      <c r="I45" s="5"/>
      <c r="J45" s="6"/>
    </row>
    <row r="46" spans="1:10" ht="12.75">
      <c r="A46" s="4"/>
      <c r="B46" s="5"/>
      <c r="C46" s="5"/>
      <c r="D46" s="5"/>
      <c r="E46" s="23"/>
      <c r="F46" s="23"/>
      <c r="G46" s="23"/>
      <c r="H46" s="5"/>
      <c r="I46" s="5"/>
      <c r="J46" s="6"/>
    </row>
    <row r="47" spans="1:10" ht="12.75">
      <c r="A47" s="4"/>
      <c r="B47" s="5"/>
      <c r="C47" s="5"/>
      <c r="D47" s="5"/>
      <c r="E47" s="23"/>
      <c r="F47" s="23"/>
      <c r="G47" s="23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36" t="s">
        <v>256</v>
      </c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136</v>
      </c>
      <c r="B51" s="25" t="str">
        <f>'Check Sheet'!B52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135</v>
      </c>
      <c r="B53" s="119">
        <f>+'Check Sheet'!$B$54</f>
        <v>40861</v>
      </c>
      <c r="C53" s="8"/>
      <c r="D53" s="8"/>
      <c r="E53" s="8"/>
      <c r="F53" s="8"/>
      <c r="G53" s="8"/>
      <c r="H53" s="8" t="s">
        <v>130</v>
      </c>
      <c r="I53" s="8"/>
      <c r="J53" s="119">
        <f>+'Check Sheet'!$J$54</f>
        <v>40909</v>
      </c>
      <c r="K53" s="4"/>
    </row>
    <row r="54" spans="1:10" ht="12.75">
      <c r="A54" s="212" t="s">
        <v>128</v>
      </c>
      <c r="B54" s="213"/>
      <c r="C54" s="213"/>
      <c r="D54" s="213"/>
      <c r="E54" s="213"/>
      <c r="F54" s="213"/>
      <c r="G54" s="213"/>
      <c r="H54" s="213"/>
      <c r="I54" s="213"/>
      <c r="J54" s="210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154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">
    <mergeCell ref="A54:J54"/>
    <mergeCell ref="A6:J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0">
      <selection activeCell="T26" sqref="T25:T26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21'!A2</f>
        <v>Tariff No.</v>
      </c>
      <c r="B2" s="124">
        <f>'Item 100, pg 21'!B2</f>
        <v>8</v>
      </c>
      <c r="C2" s="5"/>
      <c r="D2" s="5"/>
      <c r="E2" s="5"/>
      <c r="F2" s="5"/>
      <c r="G2" s="118">
        <v>2</v>
      </c>
      <c r="H2" s="207" t="s">
        <v>131</v>
      </c>
      <c r="I2" s="207"/>
      <c r="J2" s="100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'Item 100, pg 21'!C4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tr">
        <f>'Item 100, pg 21'!C5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8" t="s">
        <v>237</v>
      </c>
      <c r="B7" s="211"/>
      <c r="C7" s="211"/>
      <c r="D7" s="211"/>
      <c r="E7" s="211"/>
      <c r="F7" s="211"/>
      <c r="G7" s="211"/>
      <c r="H7" s="211"/>
      <c r="I7" s="211"/>
      <c r="J7" s="2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238</v>
      </c>
      <c r="B9" s="25" t="s">
        <v>164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35"/>
      <c r="B10" s="122" t="s">
        <v>165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25" t="s">
        <v>166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25" t="s">
        <v>167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5"/>
      <c r="C13" s="5"/>
      <c r="D13" s="5"/>
      <c r="E13" s="5"/>
      <c r="F13" s="5"/>
      <c r="G13" s="5"/>
      <c r="H13" s="5"/>
      <c r="I13" s="5"/>
      <c r="J13" s="6"/>
    </row>
    <row r="14" spans="1:10" ht="12.75">
      <c r="A14" s="41" t="s">
        <v>163</v>
      </c>
      <c r="B14" s="52" t="s">
        <v>239</v>
      </c>
      <c r="C14" s="23"/>
      <c r="D14" s="23"/>
      <c r="E14" s="23"/>
      <c r="F14" s="23"/>
      <c r="G14" s="23"/>
      <c r="H14" s="23"/>
      <c r="I14" s="23"/>
      <c r="J14" s="28"/>
    </row>
    <row r="15" spans="1:10" ht="12.75">
      <c r="A15" s="41"/>
      <c r="B15" s="25" t="s">
        <v>240</v>
      </c>
      <c r="C15" s="23"/>
      <c r="D15" s="23"/>
      <c r="E15" s="23"/>
      <c r="F15" s="23"/>
      <c r="G15" s="23"/>
      <c r="H15" s="23"/>
      <c r="I15" s="23"/>
      <c r="J15" s="28"/>
    </row>
    <row r="16" spans="1:10" ht="12.75">
      <c r="A16" s="4"/>
      <c r="B16" s="2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5"/>
      <c r="C17" s="1"/>
      <c r="D17" s="3"/>
      <c r="E17" s="225" t="s">
        <v>241</v>
      </c>
      <c r="F17" s="226"/>
      <c r="G17" s="5"/>
      <c r="H17" s="5"/>
      <c r="I17" s="5"/>
      <c r="J17" s="6"/>
    </row>
    <row r="18" spans="1:10" ht="12.75">
      <c r="A18" s="4"/>
      <c r="B18" s="25"/>
      <c r="C18" s="223" t="s">
        <v>221</v>
      </c>
      <c r="D18" s="224"/>
      <c r="E18" s="223" t="s">
        <v>242</v>
      </c>
      <c r="F18" s="224"/>
      <c r="G18" s="5"/>
      <c r="H18" s="5"/>
      <c r="I18" s="5"/>
      <c r="J18" s="6"/>
    </row>
    <row r="19" spans="1:10" ht="12.75">
      <c r="A19" s="4"/>
      <c r="B19" s="25"/>
      <c r="C19" s="30" t="s">
        <v>243</v>
      </c>
      <c r="D19" s="15"/>
      <c r="E19" s="76">
        <v>3.83</v>
      </c>
      <c r="F19" s="15" t="s">
        <v>64</v>
      </c>
      <c r="G19" s="5"/>
      <c r="H19" s="5"/>
      <c r="I19" s="5"/>
      <c r="J19" s="6"/>
    </row>
    <row r="20" spans="1:10" ht="12.75">
      <c r="A20" s="4"/>
      <c r="B20" s="5"/>
      <c r="C20" s="53" t="s">
        <v>65</v>
      </c>
      <c r="D20" s="15"/>
      <c r="E20" s="77">
        <f>7.15+0.16</f>
        <v>7.3100000000000005</v>
      </c>
      <c r="F20" s="15" t="s">
        <v>64</v>
      </c>
      <c r="G20" s="5"/>
      <c r="H20" s="5"/>
      <c r="I20" s="5"/>
      <c r="J20" s="6"/>
    </row>
    <row r="21" spans="1:10" ht="12.75">
      <c r="A21" s="4"/>
      <c r="B21" s="5"/>
      <c r="C21" s="53" t="s">
        <v>66</v>
      </c>
      <c r="D21" s="15"/>
      <c r="E21" s="77">
        <f>10.69+0.23</f>
        <v>10.92</v>
      </c>
      <c r="F21" s="15" t="s">
        <v>64</v>
      </c>
      <c r="G21" s="5"/>
      <c r="H21" s="5"/>
      <c r="I21" s="5"/>
      <c r="J21" s="6"/>
    </row>
    <row r="22" spans="1:10" ht="12.75">
      <c r="A22" s="4"/>
      <c r="B22" s="5"/>
      <c r="C22" s="53" t="s">
        <v>82</v>
      </c>
      <c r="D22" s="15"/>
      <c r="E22" s="77">
        <f>4.86+0.12</f>
        <v>4.98</v>
      </c>
      <c r="F22" s="15" t="s">
        <v>64</v>
      </c>
      <c r="G22" s="5"/>
      <c r="H22" s="5"/>
      <c r="I22" s="5"/>
      <c r="J22" s="6"/>
    </row>
    <row r="23" spans="1:10" ht="12.75">
      <c r="A23" s="4"/>
      <c r="B23" s="5"/>
      <c r="C23" s="53"/>
      <c r="D23" s="15"/>
      <c r="E23" s="77" t="s">
        <v>222</v>
      </c>
      <c r="F23" s="15"/>
      <c r="G23" s="5"/>
      <c r="H23" s="5"/>
      <c r="I23" s="5"/>
      <c r="J23" s="6"/>
    </row>
    <row r="24" spans="1:10" ht="12.75">
      <c r="A24" s="24"/>
      <c r="B24" s="23"/>
      <c r="C24" s="23"/>
      <c r="D24" s="23"/>
      <c r="E24" s="23"/>
      <c r="F24" s="23"/>
      <c r="G24" s="23"/>
      <c r="H24" s="23"/>
      <c r="I24" s="23"/>
      <c r="J24" s="28"/>
    </row>
    <row r="25" spans="1:10" ht="12.75">
      <c r="A25" s="35" t="s">
        <v>174</v>
      </c>
      <c r="B25" s="122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2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245</v>
      </c>
      <c r="B27" s="2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201</v>
      </c>
      <c r="B28" s="2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6"/>
      <c r="C29" s="11"/>
      <c r="D29" s="5"/>
      <c r="E29" s="20"/>
      <c r="F29" s="11"/>
      <c r="G29" s="5"/>
      <c r="H29" s="20"/>
      <c r="I29" s="11"/>
      <c r="J29" s="6"/>
    </row>
    <row r="30" spans="1:10" ht="12.75">
      <c r="A30" s="4" t="s">
        <v>220</v>
      </c>
      <c r="B30" s="26"/>
      <c r="C30" s="11"/>
      <c r="D30" s="5"/>
      <c r="E30" s="20"/>
      <c r="F30" s="11"/>
      <c r="G30" s="5"/>
      <c r="H30" s="20"/>
      <c r="I30" s="11"/>
      <c r="J30" s="6"/>
    </row>
    <row r="31" spans="1:10" ht="12.75">
      <c r="A31" s="4" t="s">
        <v>12</v>
      </c>
      <c r="B31" s="2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13</v>
      </c>
      <c r="B32" s="2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2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168</v>
      </c>
      <c r="B34" s="25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202</v>
      </c>
      <c r="B35" s="2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169</v>
      </c>
      <c r="B36" s="2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170</v>
      </c>
      <c r="B37" s="25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14</v>
      </c>
      <c r="B38" s="25"/>
      <c r="C38" s="5"/>
      <c r="D38" s="5"/>
      <c r="E38" s="5"/>
      <c r="F38" s="5"/>
      <c r="G38" s="5"/>
      <c r="H38" s="5"/>
      <c r="I38" s="5"/>
      <c r="J38" s="6"/>
    </row>
    <row r="39" spans="1:10" ht="12.75">
      <c r="A39" s="4" t="s">
        <v>15</v>
      </c>
      <c r="B39" s="25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203</v>
      </c>
      <c r="B40" s="2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171</v>
      </c>
      <c r="B41" s="2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204</v>
      </c>
      <c r="B42" s="2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172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 t="s">
        <v>16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253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 t="s">
        <v>173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136</v>
      </c>
      <c r="B50" s="25" t="str">
        <f>+'Check Sheet'!$B$52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25"/>
      <c r="C51" s="5"/>
      <c r="D51" s="5"/>
      <c r="E51" s="5"/>
      <c r="F51" s="5"/>
      <c r="G51" s="5"/>
      <c r="H51" s="5"/>
      <c r="I51" s="5"/>
      <c r="J51" s="6"/>
    </row>
    <row r="52" spans="1:11" ht="12.75">
      <c r="A52" s="7" t="s">
        <v>135</v>
      </c>
      <c r="B52" s="119">
        <f>'Item 100, pg 21'!B53</f>
        <v>40861</v>
      </c>
      <c r="C52" s="8"/>
      <c r="D52" s="8"/>
      <c r="E52" s="8"/>
      <c r="F52" s="8"/>
      <c r="G52" s="8"/>
      <c r="H52" s="8" t="s">
        <v>150</v>
      </c>
      <c r="I52" s="8"/>
      <c r="J52" s="119">
        <f>'Item 100, pg 21'!J53</f>
        <v>40909</v>
      </c>
      <c r="K52" s="4"/>
    </row>
    <row r="53" spans="1:10" ht="12.75">
      <c r="A53" s="212" t="s">
        <v>128</v>
      </c>
      <c r="B53" s="213"/>
      <c r="C53" s="213"/>
      <c r="D53" s="213"/>
      <c r="E53" s="213"/>
      <c r="F53" s="213"/>
      <c r="G53" s="213"/>
      <c r="H53" s="213"/>
      <c r="I53" s="213"/>
      <c r="J53" s="214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134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6">
    <mergeCell ref="H2:I2"/>
    <mergeCell ref="A53:J53"/>
    <mergeCell ref="A7:J7"/>
    <mergeCell ref="C18:D18"/>
    <mergeCell ref="E17:F17"/>
    <mergeCell ref="E18:F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1" t="str">
        <f>'Item 100, pg 22'!A2</f>
        <v>Tariff No.</v>
      </c>
      <c r="B2" s="124">
        <f>'Item 100, pg 22'!B2</f>
        <v>8</v>
      </c>
      <c r="C2" s="5"/>
      <c r="D2" s="5"/>
      <c r="E2" s="5"/>
      <c r="F2" s="5"/>
      <c r="G2" s="8">
        <v>2</v>
      </c>
      <c r="H2" s="207" t="s">
        <v>131</v>
      </c>
      <c r="I2" s="207"/>
      <c r="J2" s="100">
        <v>25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'Item 100, pg 22'!C4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tr">
        <f>'Item 100, pg 22'!C5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18" t="s">
        <v>251</v>
      </c>
      <c r="B8" s="211"/>
      <c r="C8" s="211"/>
      <c r="D8" s="211"/>
      <c r="E8" s="211"/>
      <c r="F8" s="211"/>
      <c r="G8" s="211"/>
      <c r="H8" s="211"/>
      <c r="I8" s="211"/>
      <c r="J8" s="219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222</v>
      </c>
      <c r="B10" s="11"/>
      <c r="C10" s="242" t="s">
        <v>19</v>
      </c>
      <c r="D10" s="240"/>
      <c r="E10" s="241"/>
      <c r="F10" s="242" t="s">
        <v>20</v>
      </c>
      <c r="G10" s="240"/>
      <c r="H10" s="241"/>
      <c r="I10" s="5"/>
      <c r="J10" s="6"/>
    </row>
    <row r="11" spans="1:10" ht="12.75">
      <c r="A11" s="4"/>
      <c r="B11" s="5"/>
      <c r="C11" s="30" t="s">
        <v>21</v>
      </c>
      <c r="D11" s="13"/>
      <c r="E11" s="15"/>
      <c r="F11" s="77" t="s">
        <v>86</v>
      </c>
      <c r="G11" s="13"/>
      <c r="H11" s="15"/>
      <c r="I11" s="5"/>
      <c r="J11" s="6"/>
    </row>
    <row r="12" spans="1:10" ht="12.75">
      <c r="A12" s="4"/>
      <c r="B12" s="12"/>
      <c r="C12" s="30" t="s">
        <v>248</v>
      </c>
      <c r="D12" s="13"/>
      <c r="E12" s="15"/>
      <c r="F12" s="77" t="s">
        <v>86</v>
      </c>
      <c r="G12" s="13"/>
      <c r="H12" s="1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7"/>
      <c r="B14" s="44"/>
      <c r="C14" s="43"/>
      <c r="D14" s="8"/>
      <c r="E14" s="44"/>
      <c r="F14" s="43"/>
      <c r="G14" s="8"/>
      <c r="H14" s="44"/>
      <c r="I14" s="43"/>
      <c r="J14" s="9"/>
    </row>
    <row r="15" spans="1:10" ht="12.75">
      <c r="A15" s="4"/>
      <c r="B15" s="20"/>
      <c r="C15" s="11"/>
      <c r="D15" s="5"/>
      <c r="E15" s="20"/>
      <c r="F15" s="11"/>
      <c r="G15" s="5"/>
      <c r="H15" s="20"/>
      <c r="I15" s="11"/>
      <c r="J15" s="6"/>
    </row>
    <row r="16" spans="1:10" ht="12.75">
      <c r="A16" s="218" t="s">
        <v>22</v>
      </c>
      <c r="B16" s="211"/>
      <c r="C16" s="211"/>
      <c r="D16" s="211"/>
      <c r="E16" s="211"/>
      <c r="F16" s="211"/>
      <c r="G16" s="211"/>
      <c r="H16" s="211"/>
      <c r="I16" s="211"/>
      <c r="J16" s="219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236" t="s">
        <v>23</v>
      </c>
      <c r="D18" s="237"/>
      <c r="E18" s="238"/>
      <c r="F18" s="239" t="s">
        <v>24</v>
      </c>
      <c r="G18" s="240"/>
      <c r="H18" s="241"/>
      <c r="I18" s="5"/>
      <c r="J18" s="6"/>
    </row>
    <row r="19" spans="1:10" ht="12.75">
      <c r="A19" s="24"/>
      <c r="B19" s="23"/>
      <c r="C19" s="54" t="s">
        <v>25</v>
      </c>
      <c r="D19" s="13"/>
      <c r="E19" s="15"/>
      <c r="F19" s="77" t="s">
        <v>86</v>
      </c>
      <c r="G19" s="13"/>
      <c r="H19" s="78"/>
      <c r="I19" s="23"/>
      <c r="J19" s="28"/>
    </row>
    <row r="20" spans="1:10" ht="12.75">
      <c r="A20" s="4"/>
      <c r="B20" s="5"/>
      <c r="C20" s="54" t="s">
        <v>25</v>
      </c>
      <c r="D20" s="13"/>
      <c r="E20" s="15"/>
      <c r="F20" s="30" t="s">
        <v>87</v>
      </c>
      <c r="G20" s="13"/>
      <c r="H20" s="15"/>
      <c r="I20" s="5"/>
      <c r="J20" s="6"/>
    </row>
    <row r="21" spans="1:10" ht="12.75">
      <c r="A21" s="4"/>
      <c r="B21" s="5"/>
      <c r="C21" s="57"/>
      <c r="D21" s="13"/>
      <c r="E21" s="13"/>
      <c r="F21" s="13"/>
      <c r="G21" s="13"/>
      <c r="H21" s="13"/>
      <c r="I21" s="5"/>
      <c r="J21" s="6"/>
    </row>
    <row r="22" spans="1:10" ht="12.75">
      <c r="A22" s="4"/>
      <c r="B22" s="5"/>
      <c r="C22" s="231" t="s">
        <v>26</v>
      </c>
      <c r="D22" s="232"/>
      <c r="E22" s="233"/>
      <c r="F22" s="234" t="s">
        <v>24</v>
      </c>
      <c r="G22" s="235"/>
      <c r="H22" s="224"/>
      <c r="I22" s="5"/>
      <c r="J22" s="6"/>
    </row>
    <row r="23" spans="1:10" ht="12.75">
      <c r="A23" s="4"/>
      <c r="B23" s="5"/>
      <c r="C23" s="54" t="s">
        <v>25</v>
      </c>
      <c r="D23" s="13"/>
      <c r="E23" s="15"/>
      <c r="F23" s="77" t="s">
        <v>86</v>
      </c>
      <c r="G23" s="13"/>
      <c r="H23" s="15"/>
      <c r="I23" s="5"/>
      <c r="J23" s="6"/>
    </row>
    <row r="24" spans="1:10" ht="12.75">
      <c r="A24" s="4"/>
      <c r="B24" s="5"/>
      <c r="C24" s="54" t="s">
        <v>25</v>
      </c>
      <c r="D24" s="13"/>
      <c r="E24" s="15"/>
      <c r="F24" s="30" t="s">
        <v>87</v>
      </c>
      <c r="G24" s="13"/>
      <c r="H24" s="1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18" t="s">
        <v>27</v>
      </c>
      <c r="B28" s="211"/>
      <c r="C28" s="211"/>
      <c r="D28" s="211"/>
      <c r="E28" s="211"/>
      <c r="F28" s="211"/>
      <c r="G28" s="211"/>
      <c r="H28" s="211"/>
      <c r="I28" s="211"/>
      <c r="J28" s="219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28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103" t="s">
        <v>88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4"/>
      <c r="B33" s="23"/>
      <c r="C33" s="33"/>
      <c r="D33" s="34"/>
      <c r="E33" s="227" t="s">
        <v>34</v>
      </c>
      <c r="F33" s="228"/>
      <c r="G33" s="33"/>
      <c r="H33" s="34"/>
      <c r="I33" s="227" t="s">
        <v>38</v>
      </c>
      <c r="J33" s="228"/>
    </row>
    <row r="34" spans="1:10" ht="12.75">
      <c r="A34" s="4"/>
      <c r="B34" s="5"/>
      <c r="C34" s="229" t="s">
        <v>32</v>
      </c>
      <c r="D34" s="230"/>
      <c r="E34" s="229" t="s">
        <v>35</v>
      </c>
      <c r="F34" s="230"/>
      <c r="G34" s="229" t="s">
        <v>36</v>
      </c>
      <c r="H34" s="230"/>
      <c r="I34" s="229" t="s">
        <v>39</v>
      </c>
      <c r="J34" s="230"/>
    </row>
    <row r="35" spans="1:10" ht="12.75">
      <c r="A35" s="35"/>
      <c r="B35" s="5"/>
      <c r="C35" s="223" t="s">
        <v>33</v>
      </c>
      <c r="D35" s="224"/>
      <c r="E35" s="223" t="s">
        <v>33</v>
      </c>
      <c r="F35" s="224"/>
      <c r="G35" s="223" t="s">
        <v>37</v>
      </c>
      <c r="H35" s="224"/>
      <c r="I35" s="223" t="s">
        <v>40</v>
      </c>
      <c r="J35" s="224"/>
    </row>
    <row r="36" spans="1:10" ht="19.5" customHeight="1">
      <c r="A36" s="30" t="s">
        <v>29</v>
      </c>
      <c r="B36" s="15"/>
      <c r="C36" s="79">
        <f>11.25+0.59</f>
        <v>11.84</v>
      </c>
      <c r="D36" s="78" t="s">
        <v>64</v>
      </c>
      <c r="E36" s="79">
        <f>9.75+0.59</f>
        <v>10.34</v>
      </c>
      <c r="F36" s="78" t="s">
        <v>64</v>
      </c>
      <c r="G36" s="79">
        <f>18.6+0.59</f>
        <v>19.19</v>
      </c>
      <c r="H36" s="78" t="s">
        <v>64</v>
      </c>
      <c r="I36" s="77">
        <v>4.55</v>
      </c>
      <c r="J36" s="15"/>
    </row>
    <row r="37" spans="1:10" ht="19.5" customHeight="1">
      <c r="A37" s="1" t="s">
        <v>30</v>
      </c>
      <c r="B37" s="3"/>
      <c r="C37" s="123"/>
      <c r="D37" s="93"/>
      <c r="E37" s="79"/>
      <c r="F37" s="93"/>
      <c r="G37" s="79"/>
      <c r="H37" s="93"/>
      <c r="I37" s="79"/>
      <c r="J37" s="93"/>
    </row>
    <row r="38" spans="1:10" ht="19.5" customHeight="1">
      <c r="A38" s="58" t="s">
        <v>175</v>
      </c>
      <c r="B38" s="9"/>
      <c r="C38" s="4"/>
      <c r="D38" s="6"/>
      <c r="E38" s="4"/>
      <c r="F38" s="6"/>
      <c r="G38" s="4"/>
      <c r="H38" s="6"/>
      <c r="I38" s="7"/>
      <c r="J38" s="9"/>
    </row>
    <row r="39" spans="1:10" ht="12.75">
      <c r="A39" s="1" t="s">
        <v>30</v>
      </c>
      <c r="B39" s="3"/>
      <c r="C39" s="123">
        <f>15.05+0.59</f>
        <v>15.64</v>
      </c>
      <c r="D39" s="93" t="s">
        <v>64</v>
      </c>
      <c r="E39" s="79">
        <f>13.05+0.59</f>
        <v>13.64</v>
      </c>
      <c r="F39" s="93" t="s">
        <v>64</v>
      </c>
      <c r="G39" s="79">
        <f>G36</f>
        <v>19.19</v>
      </c>
      <c r="H39" s="93" t="s">
        <v>64</v>
      </c>
      <c r="I39" s="132">
        <v>4.95</v>
      </c>
      <c r="J39" s="93"/>
    </row>
    <row r="40" spans="1:10" ht="12.75">
      <c r="A40" s="58" t="s">
        <v>31</v>
      </c>
      <c r="B40" s="9"/>
      <c r="C40" s="7"/>
      <c r="D40" s="9"/>
      <c r="E40" s="7"/>
      <c r="F40" s="9"/>
      <c r="G40" s="7"/>
      <c r="H40" s="9"/>
      <c r="I40" s="8"/>
      <c r="J40" s="9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3"/>
      <c r="E43" s="23"/>
      <c r="F43" s="23"/>
      <c r="G43" s="23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136</v>
      </c>
      <c r="B51" s="25" t="str">
        <f>+'Check Sheet'!$B$52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25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135</v>
      </c>
      <c r="B53" s="119">
        <f>'Item 100, pg 22'!B52</f>
        <v>40861</v>
      </c>
      <c r="C53" s="8"/>
      <c r="D53" s="8"/>
      <c r="E53" s="8"/>
      <c r="F53" s="8"/>
      <c r="G53" s="8"/>
      <c r="H53" s="8" t="s">
        <v>153</v>
      </c>
      <c r="I53" s="8"/>
      <c r="J53" s="119">
        <f>'Item 100, pg 22'!J52</f>
        <v>40909</v>
      </c>
      <c r="K53" s="4"/>
    </row>
    <row r="54" spans="1:10" ht="12.75">
      <c r="A54" s="212" t="s">
        <v>128</v>
      </c>
      <c r="B54" s="213"/>
      <c r="C54" s="213"/>
      <c r="D54" s="213"/>
      <c r="E54" s="213"/>
      <c r="F54" s="213"/>
      <c r="G54" s="213"/>
      <c r="H54" s="213"/>
      <c r="I54" s="213"/>
      <c r="J54" s="214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134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  <row r="61" ht="12.75">
      <c r="G61" s="5"/>
    </row>
  </sheetData>
  <sheetProtection/>
  <mergeCells count="21">
    <mergeCell ref="E34:F34"/>
    <mergeCell ref="A8:J8"/>
    <mergeCell ref="C10:E10"/>
    <mergeCell ref="F10:H10"/>
    <mergeCell ref="A16:J16"/>
    <mergeCell ref="A28:J28"/>
    <mergeCell ref="A54:J54"/>
    <mergeCell ref="G34:H34"/>
    <mergeCell ref="C35:D35"/>
    <mergeCell ref="C34:D34"/>
    <mergeCell ref="E33:F33"/>
    <mergeCell ref="H2:I2"/>
    <mergeCell ref="E35:F35"/>
    <mergeCell ref="G35:H35"/>
    <mergeCell ref="I33:J33"/>
    <mergeCell ref="I34:J34"/>
    <mergeCell ref="C22:E22"/>
    <mergeCell ref="F22:H22"/>
    <mergeCell ref="C18:E18"/>
    <mergeCell ref="F18:H18"/>
    <mergeCell ref="I35:J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4">
      <selection activeCell="L23" sqref="L23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8.421875" style="0" customWidth="1"/>
    <col min="4" max="4" width="9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151</v>
      </c>
      <c r="B2" s="124">
        <v>8</v>
      </c>
      <c r="C2" s="5"/>
      <c r="D2" s="5"/>
      <c r="E2" s="5"/>
      <c r="F2" s="5"/>
      <c r="G2" s="8">
        <v>2</v>
      </c>
      <c r="H2" s="207" t="s">
        <v>131</v>
      </c>
      <c r="I2" s="207"/>
      <c r="J2" s="100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'Item 120,130,150, pg 25'!C4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tr">
        <f>'Item 120,130,150, pg 25'!C5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8" t="s">
        <v>47</v>
      </c>
      <c r="B7" s="211"/>
      <c r="C7" s="211"/>
      <c r="D7" s="211"/>
      <c r="E7" s="211"/>
      <c r="F7" s="211"/>
      <c r="G7" s="211"/>
      <c r="H7" s="211"/>
      <c r="I7" s="211"/>
      <c r="J7" s="2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" t="s">
        <v>48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29" t="s">
        <v>49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9"/>
      <c r="B11" t="s">
        <v>50</v>
      </c>
      <c r="C11" s="60"/>
      <c r="D11" s="60"/>
      <c r="E11" s="60"/>
      <c r="F11" s="60"/>
      <c r="G11" s="60"/>
      <c r="H11" s="60"/>
      <c r="I11" s="5"/>
      <c r="J11" s="6"/>
    </row>
    <row r="12" spans="1:10" ht="12.75">
      <c r="A12" s="29"/>
      <c r="B12" s="63" t="s">
        <v>51</v>
      </c>
      <c r="C12" s="60"/>
      <c r="D12" s="60"/>
      <c r="E12" s="60"/>
      <c r="F12" s="60"/>
      <c r="G12" s="60"/>
      <c r="H12" s="60"/>
      <c r="I12" s="5"/>
      <c r="J12" s="6"/>
    </row>
    <row r="13" spans="1:10" ht="12.75">
      <c r="A13" s="29"/>
      <c r="B13" s="59" t="s">
        <v>254</v>
      </c>
      <c r="C13" s="61"/>
      <c r="D13" s="60"/>
      <c r="E13" s="62"/>
      <c r="F13" s="61"/>
      <c r="G13" s="60"/>
      <c r="H13" s="62"/>
      <c r="I13" s="11"/>
      <c r="J13" s="6"/>
    </row>
    <row r="14" spans="1:10" ht="12.75">
      <c r="A14" s="29"/>
      <c r="B14" s="59" t="s">
        <v>124</v>
      </c>
      <c r="C14" s="61"/>
      <c r="D14" s="60"/>
      <c r="E14" s="62"/>
      <c r="F14" s="61"/>
      <c r="G14" s="60"/>
      <c r="H14" s="62"/>
      <c r="I14" s="11"/>
      <c r="J14" s="6"/>
    </row>
    <row r="15" spans="1:10" ht="12.75">
      <c r="A15" s="29"/>
      <c r="B15" s="63"/>
      <c r="C15" s="60"/>
      <c r="D15" s="60"/>
      <c r="E15" s="60"/>
      <c r="F15" s="60"/>
      <c r="G15" s="60"/>
      <c r="H15" s="60"/>
      <c r="I15" s="5"/>
      <c r="J15" s="6"/>
    </row>
    <row r="16" spans="1:10" ht="12.75">
      <c r="A16" s="29" t="s">
        <v>52</v>
      </c>
      <c r="B16" s="25"/>
      <c r="C16" s="5"/>
      <c r="D16" s="5"/>
      <c r="E16" s="5"/>
      <c r="F16" s="5"/>
      <c r="G16" s="5"/>
      <c r="H16" s="5"/>
      <c r="I16" s="5"/>
      <c r="J16" s="6"/>
    </row>
    <row r="17" spans="1:10" ht="12.75">
      <c r="A17" s="29"/>
      <c r="B17" s="25"/>
      <c r="C17" s="5"/>
      <c r="D17" s="5"/>
      <c r="E17" s="5"/>
      <c r="F17" s="5"/>
      <c r="G17" s="5"/>
      <c r="H17" s="5"/>
      <c r="I17" s="5"/>
      <c r="J17" s="6"/>
    </row>
    <row r="18" spans="1:10" ht="12.75">
      <c r="A18" s="243" t="s">
        <v>53</v>
      </c>
      <c r="B18" s="244"/>
      <c r="C18" s="243" t="s">
        <v>56</v>
      </c>
      <c r="D18" s="249"/>
      <c r="E18" s="23"/>
      <c r="F18" s="23"/>
      <c r="G18" s="243" t="s">
        <v>53</v>
      </c>
      <c r="H18" s="244"/>
      <c r="I18" s="243" t="s">
        <v>56</v>
      </c>
      <c r="J18" s="249"/>
    </row>
    <row r="19" spans="1:10" ht="12.75">
      <c r="A19" s="245" t="s">
        <v>54</v>
      </c>
      <c r="B19" s="246"/>
      <c r="C19" s="245" t="s">
        <v>57</v>
      </c>
      <c r="D19" s="246"/>
      <c r="E19" s="5"/>
      <c r="F19" s="5"/>
      <c r="G19" s="245" t="s">
        <v>54</v>
      </c>
      <c r="H19" s="246"/>
      <c r="I19" s="245" t="s">
        <v>57</v>
      </c>
      <c r="J19" s="246"/>
    </row>
    <row r="20" spans="1:10" ht="12.75">
      <c r="A20" s="247" t="s">
        <v>55</v>
      </c>
      <c r="B20" s="248"/>
      <c r="C20" s="250" t="s">
        <v>58</v>
      </c>
      <c r="D20" s="248"/>
      <c r="E20" s="5"/>
      <c r="F20" s="5"/>
      <c r="G20" s="247" t="s">
        <v>55</v>
      </c>
      <c r="H20" s="248"/>
      <c r="I20" s="250" t="s">
        <v>58</v>
      </c>
      <c r="J20" s="248"/>
    </row>
    <row r="21" spans="1:10" ht="12.75">
      <c r="A21" s="30" t="s">
        <v>89</v>
      </c>
      <c r="B21" s="15"/>
      <c r="C21" s="83">
        <v>23000</v>
      </c>
      <c r="D21" s="15"/>
      <c r="E21" s="5"/>
      <c r="F21" s="5"/>
      <c r="G21" s="30"/>
      <c r="H21" s="15"/>
      <c r="I21" s="30"/>
      <c r="J21" s="15"/>
    </row>
    <row r="22" spans="1:10" ht="12.75">
      <c r="A22" s="30" t="s">
        <v>90</v>
      </c>
      <c r="B22" s="15"/>
      <c r="C22" s="83">
        <v>18500</v>
      </c>
      <c r="D22" s="15"/>
      <c r="E22" s="5"/>
      <c r="F22" s="5"/>
      <c r="G22" s="30"/>
      <c r="H22" s="15"/>
      <c r="I22" s="30"/>
      <c r="J22" s="15"/>
    </row>
    <row r="23" spans="1:10" ht="12.75">
      <c r="A23" s="30"/>
      <c r="B23" s="15"/>
      <c r="C23" s="30"/>
      <c r="D23" s="15"/>
      <c r="E23" s="5"/>
      <c r="F23" s="5"/>
      <c r="G23" s="30"/>
      <c r="H23" s="15"/>
      <c r="I23" s="30"/>
      <c r="J23" s="15"/>
    </row>
    <row r="24" spans="1:10" ht="12.75">
      <c r="A24" s="30"/>
      <c r="B24" s="15"/>
      <c r="C24" s="30"/>
      <c r="D24" s="15"/>
      <c r="E24" s="5"/>
      <c r="F24" s="5"/>
      <c r="G24" s="30"/>
      <c r="H24" s="15"/>
      <c r="I24" s="30"/>
      <c r="J24" s="15"/>
    </row>
    <row r="25" spans="1:10" ht="12.75">
      <c r="A25" s="30"/>
      <c r="B25" s="15"/>
      <c r="C25" s="30"/>
      <c r="D25" s="15"/>
      <c r="E25" s="5"/>
      <c r="F25" s="5"/>
      <c r="G25" s="30"/>
      <c r="H25" s="15"/>
      <c r="I25" s="30"/>
      <c r="J25" s="15"/>
    </row>
    <row r="26" spans="1:10" ht="12.75">
      <c r="A26" s="30"/>
      <c r="B26" s="15"/>
      <c r="C26" s="30"/>
      <c r="D26" s="15"/>
      <c r="E26" s="5"/>
      <c r="F26" s="5"/>
      <c r="G26" s="30"/>
      <c r="H26" s="15"/>
      <c r="I26" s="30"/>
      <c r="J26" s="15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35" t="s">
        <v>59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60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1" t="s">
        <v>61</v>
      </c>
      <c r="B30" s="23"/>
      <c r="C30" s="23"/>
      <c r="D30" s="23"/>
      <c r="E30" s="23"/>
      <c r="F30" s="23"/>
      <c r="G30" s="23"/>
      <c r="H30" s="23"/>
      <c r="I30" s="23"/>
      <c r="J30" s="28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43" t="s">
        <v>53</v>
      </c>
      <c r="B32" s="244"/>
      <c r="C32" s="243" t="s">
        <v>222</v>
      </c>
      <c r="D32" s="249"/>
      <c r="E32" s="23"/>
      <c r="F32" s="23"/>
      <c r="G32" s="243" t="s">
        <v>53</v>
      </c>
      <c r="H32" s="244"/>
      <c r="I32" s="243" t="s">
        <v>222</v>
      </c>
      <c r="J32" s="249"/>
    </row>
    <row r="33" spans="1:10" ht="12.75">
      <c r="A33" s="245" t="s">
        <v>54</v>
      </c>
      <c r="B33" s="246"/>
      <c r="C33" s="245" t="s">
        <v>222</v>
      </c>
      <c r="D33" s="246"/>
      <c r="E33" s="5"/>
      <c r="F33" s="5"/>
      <c r="G33" s="245" t="s">
        <v>54</v>
      </c>
      <c r="H33" s="246"/>
      <c r="I33" s="245" t="s">
        <v>222</v>
      </c>
      <c r="J33" s="246"/>
    </row>
    <row r="34" spans="1:10" ht="12.75">
      <c r="A34" s="247" t="s">
        <v>55</v>
      </c>
      <c r="B34" s="248"/>
      <c r="C34" s="247" t="s">
        <v>247</v>
      </c>
      <c r="D34" s="251"/>
      <c r="E34" s="5"/>
      <c r="F34" s="5"/>
      <c r="G34" s="247" t="s">
        <v>55</v>
      </c>
      <c r="H34" s="248"/>
      <c r="I34" s="247" t="s">
        <v>247</v>
      </c>
      <c r="J34" s="248"/>
    </row>
    <row r="35" spans="1:10" ht="12.75">
      <c r="A35" s="127" t="s">
        <v>223</v>
      </c>
      <c r="B35" s="15"/>
      <c r="C35" s="142" t="s">
        <v>260</v>
      </c>
      <c r="D35" s="15"/>
      <c r="E35" s="5"/>
      <c r="F35" s="5"/>
      <c r="G35" s="30"/>
      <c r="H35" s="15"/>
      <c r="I35" s="30" t="s">
        <v>62</v>
      </c>
      <c r="J35" s="15"/>
    </row>
    <row r="36" spans="1:10" ht="12.75">
      <c r="A36" s="30"/>
      <c r="B36" s="15"/>
      <c r="C36" s="30"/>
      <c r="D36" s="15"/>
      <c r="E36" s="5"/>
      <c r="F36" s="5"/>
      <c r="G36" s="30"/>
      <c r="H36" s="15"/>
      <c r="I36" s="30" t="s">
        <v>62</v>
      </c>
      <c r="J36" s="15"/>
    </row>
    <row r="37" spans="1:10" ht="12.75">
      <c r="A37" s="30"/>
      <c r="B37" s="15"/>
      <c r="C37" s="30"/>
      <c r="D37" s="15"/>
      <c r="E37" s="5"/>
      <c r="F37" s="5"/>
      <c r="G37" s="30"/>
      <c r="H37" s="15"/>
      <c r="I37" s="30" t="s">
        <v>62</v>
      </c>
      <c r="J37" s="15"/>
    </row>
    <row r="38" spans="1:10" ht="12.75">
      <c r="A38" s="30"/>
      <c r="B38" s="15"/>
      <c r="C38" s="30"/>
      <c r="D38" s="15"/>
      <c r="E38" s="5"/>
      <c r="F38" s="5"/>
      <c r="G38" s="30"/>
      <c r="H38" s="15"/>
      <c r="I38" s="30" t="s">
        <v>62</v>
      </c>
      <c r="J38" s="15"/>
    </row>
    <row r="39" spans="1:10" ht="12.75">
      <c r="A39" s="30"/>
      <c r="B39" s="15"/>
      <c r="C39" s="30"/>
      <c r="D39" s="15"/>
      <c r="E39" s="5"/>
      <c r="F39" s="5"/>
      <c r="G39" s="30"/>
      <c r="H39" s="15"/>
      <c r="I39" s="30" t="s">
        <v>62</v>
      </c>
      <c r="J39" s="15"/>
    </row>
    <row r="40" spans="1:10" ht="12.75">
      <c r="A40" s="30"/>
      <c r="B40" s="15"/>
      <c r="C40" s="30"/>
      <c r="D40" s="15"/>
      <c r="E40" s="5"/>
      <c r="F40" s="5"/>
      <c r="G40" s="30"/>
      <c r="H40" s="15"/>
      <c r="I40" s="30" t="s">
        <v>62</v>
      </c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3"/>
      <c r="E42" s="23"/>
      <c r="F42" s="23"/>
      <c r="G42" s="23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136</v>
      </c>
      <c r="B49" s="25" t="str">
        <f>+'Check Sheet'!$B$52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25"/>
      <c r="C50" s="5"/>
      <c r="D50" s="5"/>
      <c r="E50" s="5"/>
      <c r="F50" s="5"/>
      <c r="G50" s="5"/>
      <c r="H50" s="5"/>
      <c r="I50" s="5"/>
      <c r="J50" s="6"/>
    </row>
    <row r="51" spans="1:11" ht="12.75">
      <c r="A51" s="7" t="s">
        <v>135</v>
      </c>
      <c r="B51" s="119">
        <f>'Item 120,130,150, pg 25'!B53</f>
        <v>40861</v>
      </c>
      <c r="C51" s="8"/>
      <c r="D51" s="8"/>
      <c r="E51" s="8"/>
      <c r="F51" s="8"/>
      <c r="G51" s="8"/>
      <c r="H51" s="8" t="s">
        <v>153</v>
      </c>
      <c r="I51" s="8"/>
      <c r="J51" s="119">
        <f>'Item 120,130,150, pg 25'!J53</f>
        <v>40909</v>
      </c>
      <c r="K51" s="4"/>
    </row>
    <row r="52" spans="1:10" ht="12.75">
      <c r="A52" s="212" t="s">
        <v>128</v>
      </c>
      <c r="B52" s="213"/>
      <c r="C52" s="213"/>
      <c r="D52" s="213"/>
      <c r="E52" s="213"/>
      <c r="F52" s="213"/>
      <c r="G52" s="213"/>
      <c r="H52" s="213"/>
      <c r="I52" s="213"/>
      <c r="J52" s="214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134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27">
    <mergeCell ref="A33:B33"/>
    <mergeCell ref="C33:D33"/>
    <mergeCell ref="G33:H33"/>
    <mergeCell ref="I33:J33"/>
    <mergeCell ref="A34:B34"/>
    <mergeCell ref="C34:D34"/>
    <mergeCell ref="G34:H34"/>
    <mergeCell ref="I34:J34"/>
    <mergeCell ref="I18:J18"/>
    <mergeCell ref="G19:H19"/>
    <mergeCell ref="I19:J19"/>
    <mergeCell ref="G20:H20"/>
    <mergeCell ref="I20:J20"/>
    <mergeCell ref="A32:B32"/>
    <mergeCell ref="C32:D32"/>
    <mergeCell ref="G32:H32"/>
    <mergeCell ref="I32:J32"/>
    <mergeCell ref="H2:I2"/>
    <mergeCell ref="A52:J52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H2" sqref="H2:I2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7.57421875" style="0" customWidth="1"/>
    <col min="9" max="9" width="7.281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151</v>
      </c>
      <c r="B2" s="124">
        <v>8</v>
      </c>
      <c r="C2" s="5"/>
      <c r="D2" s="5"/>
      <c r="E2" s="5"/>
      <c r="F2" s="5"/>
      <c r="G2" s="144">
        <v>2</v>
      </c>
      <c r="H2" s="207" t="s">
        <v>261</v>
      </c>
      <c r="I2" s="207"/>
      <c r="J2" s="100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132</v>
      </c>
      <c r="B4" s="5"/>
      <c r="C4" s="5" t="str">
        <f>'Item 100, pg 21'!C4</f>
        <v>Harold LeMay Enterprises Inc. G-98</v>
      </c>
      <c r="D4" s="5"/>
      <c r="E4" s="5"/>
      <c r="F4" s="5"/>
      <c r="G4" s="5"/>
      <c r="H4" s="5"/>
      <c r="I4" s="5"/>
      <c r="J4" s="6"/>
    </row>
    <row r="5" spans="1:10" ht="12.75">
      <c r="A5" s="7" t="s">
        <v>133</v>
      </c>
      <c r="B5" s="8"/>
      <c r="C5" s="8" t="str">
        <f>'Item 100, pg 21'!C5</f>
        <v>Pacific Disposal and Butlers Cove Refuse Service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18" t="s">
        <v>67</v>
      </c>
      <c r="B7" s="211"/>
      <c r="C7" s="211"/>
      <c r="D7" s="211"/>
      <c r="E7" s="211"/>
      <c r="F7" s="211"/>
      <c r="G7" s="211"/>
      <c r="H7" s="211"/>
      <c r="I7" s="211"/>
      <c r="J7" s="21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68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42" t="s">
        <v>69</v>
      </c>
      <c r="B11" s="240"/>
      <c r="C11" s="240"/>
      <c r="D11" s="240"/>
      <c r="E11" s="241"/>
      <c r="F11" s="242" t="s">
        <v>70</v>
      </c>
      <c r="G11" s="241"/>
      <c r="H11" s="242" t="s">
        <v>71</v>
      </c>
      <c r="I11" s="240"/>
      <c r="J11" s="241"/>
    </row>
    <row r="12" spans="1:10" ht="15">
      <c r="A12" s="30"/>
      <c r="B12" s="104" t="s">
        <v>205</v>
      </c>
      <c r="C12" s="13"/>
      <c r="D12" s="13"/>
      <c r="E12" s="15"/>
      <c r="F12" s="30"/>
      <c r="G12" s="15"/>
      <c r="H12" s="30"/>
      <c r="I12" s="13"/>
      <c r="J12" s="15"/>
    </row>
    <row r="13" spans="1:10" ht="12.75">
      <c r="A13" s="30"/>
      <c r="B13" s="13"/>
      <c r="C13" s="13"/>
      <c r="D13" s="13"/>
      <c r="E13" s="15"/>
      <c r="F13" s="30" t="s">
        <v>206</v>
      </c>
      <c r="G13" s="15"/>
      <c r="H13" s="133">
        <v>119</v>
      </c>
      <c r="I13" s="13" t="s">
        <v>64</v>
      </c>
      <c r="J13" s="15" t="s">
        <v>5</v>
      </c>
    </row>
    <row r="14" spans="1:10" ht="12.75">
      <c r="A14" s="4"/>
      <c r="B14" s="5"/>
      <c r="C14" s="5"/>
      <c r="D14" s="5"/>
      <c r="E14" s="6"/>
      <c r="F14" s="5" t="s">
        <v>210</v>
      </c>
      <c r="G14" s="3"/>
      <c r="H14" s="134"/>
      <c r="I14" s="5"/>
      <c r="J14" s="6"/>
    </row>
    <row r="15" spans="1:10" ht="12.75">
      <c r="A15" s="7"/>
      <c r="B15" s="8"/>
      <c r="C15" s="8"/>
      <c r="D15" s="8"/>
      <c r="E15" s="9"/>
      <c r="F15" s="7" t="s">
        <v>207</v>
      </c>
      <c r="G15" s="8"/>
      <c r="H15" s="133">
        <v>119</v>
      </c>
      <c r="I15" s="13" t="s">
        <v>64</v>
      </c>
      <c r="J15" s="15" t="s">
        <v>5</v>
      </c>
    </row>
    <row r="16" spans="1:10" ht="12.75">
      <c r="A16" s="30"/>
      <c r="B16" s="13"/>
      <c r="C16" s="13"/>
      <c r="D16" s="13"/>
      <c r="E16" s="15"/>
      <c r="F16" s="30" t="s">
        <v>91</v>
      </c>
      <c r="G16" s="15"/>
      <c r="H16" s="135">
        <v>117</v>
      </c>
      <c r="I16" s="8"/>
      <c r="J16" s="15" t="s">
        <v>5</v>
      </c>
    </row>
    <row r="17" spans="1:10" ht="12.75">
      <c r="A17" s="30"/>
      <c r="B17" s="13"/>
      <c r="C17" s="13"/>
      <c r="D17" s="13"/>
      <c r="E17" s="15"/>
      <c r="F17" s="30" t="s">
        <v>208</v>
      </c>
      <c r="G17" s="15"/>
      <c r="H17" s="77">
        <v>10.23</v>
      </c>
      <c r="I17" s="13"/>
      <c r="J17" s="15" t="s">
        <v>6</v>
      </c>
    </row>
    <row r="18" spans="1:10" ht="12.75">
      <c r="A18" s="30"/>
      <c r="B18" s="13"/>
      <c r="C18" s="13"/>
      <c r="D18" s="13"/>
      <c r="E18" s="15"/>
      <c r="F18" s="30" t="s">
        <v>209</v>
      </c>
      <c r="G18" s="15"/>
      <c r="H18" s="77">
        <v>10.23</v>
      </c>
      <c r="I18" s="13"/>
      <c r="J18" s="15" t="s">
        <v>6</v>
      </c>
    </row>
    <row r="19" spans="1:10" ht="12.75">
      <c r="A19" s="30"/>
      <c r="B19" s="13"/>
      <c r="C19" s="13"/>
      <c r="D19" s="13"/>
      <c r="E19" s="15"/>
      <c r="F19" s="30" t="s">
        <v>176</v>
      </c>
      <c r="G19" s="15"/>
      <c r="H19" s="143">
        <f>44+3</f>
        <v>47</v>
      </c>
      <c r="I19" s="13" t="s">
        <v>64</v>
      </c>
      <c r="J19" s="15" t="s">
        <v>5</v>
      </c>
    </row>
    <row r="20" spans="1:10" ht="12.75">
      <c r="A20" s="30"/>
      <c r="B20" s="13"/>
      <c r="C20" s="13"/>
      <c r="D20" s="13"/>
      <c r="E20" s="15"/>
      <c r="F20" s="30"/>
      <c r="G20" s="15"/>
      <c r="H20" s="80"/>
      <c r="I20" s="8"/>
      <c r="J20" s="15"/>
    </row>
    <row r="21" spans="1:10" ht="12.75">
      <c r="A21" s="30"/>
      <c r="B21" s="13"/>
      <c r="C21" s="13"/>
      <c r="D21" s="13"/>
      <c r="E21" s="15"/>
      <c r="F21" s="30"/>
      <c r="G21" s="15"/>
      <c r="H21" s="77"/>
      <c r="I21" s="13"/>
      <c r="J21" s="15"/>
    </row>
    <row r="22" spans="1:10" ht="12.75">
      <c r="A22" s="30"/>
      <c r="B22" s="13"/>
      <c r="C22" s="13"/>
      <c r="D22" s="13"/>
      <c r="E22" s="15"/>
      <c r="F22" s="30"/>
      <c r="G22" s="15"/>
      <c r="H22" s="30"/>
      <c r="I22" s="13"/>
      <c r="J22" s="15"/>
    </row>
    <row r="23" spans="1:10" ht="12.75">
      <c r="A23" s="30"/>
      <c r="B23" s="13"/>
      <c r="C23" s="13"/>
      <c r="D23" s="13"/>
      <c r="E23" s="15"/>
      <c r="F23" s="30"/>
      <c r="G23" s="15"/>
      <c r="H23" s="30"/>
      <c r="I23" s="13"/>
      <c r="J23" s="15"/>
    </row>
    <row r="24" spans="1:10" ht="12.75">
      <c r="A24" s="30"/>
      <c r="B24" s="13"/>
      <c r="C24" s="13"/>
      <c r="D24" s="13"/>
      <c r="E24" s="15"/>
      <c r="F24" s="30"/>
      <c r="G24" s="15"/>
      <c r="H24" s="30"/>
      <c r="I24" s="13"/>
      <c r="J24" s="15"/>
    </row>
    <row r="25" spans="1:10" ht="12.75">
      <c r="A25" s="30"/>
      <c r="B25" s="13"/>
      <c r="C25" s="13"/>
      <c r="D25" s="13"/>
      <c r="E25" s="15"/>
      <c r="F25" s="30"/>
      <c r="G25" s="15"/>
      <c r="H25" s="30"/>
      <c r="I25" s="13"/>
      <c r="J25" s="15"/>
    </row>
    <row r="26" spans="1:10" ht="12.75">
      <c r="A26" s="30"/>
      <c r="B26" s="13"/>
      <c r="C26" s="13"/>
      <c r="D26" s="13"/>
      <c r="E26" s="15"/>
      <c r="F26" s="30"/>
      <c r="G26" s="15"/>
      <c r="H26" s="30"/>
      <c r="I26" s="13"/>
      <c r="J26" s="15"/>
    </row>
    <row r="27" spans="1:10" ht="12.75">
      <c r="A27" s="30"/>
      <c r="B27" s="13"/>
      <c r="C27" s="13"/>
      <c r="D27" s="13"/>
      <c r="E27" s="15"/>
      <c r="F27" s="30"/>
      <c r="G27" s="15"/>
      <c r="H27" s="30"/>
      <c r="I27" s="13"/>
      <c r="J27" s="15"/>
    </row>
    <row r="28" spans="1:10" ht="12.75">
      <c r="A28" s="30"/>
      <c r="B28" s="13"/>
      <c r="C28" s="13"/>
      <c r="D28" s="13"/>
      <c r="E28" s="15"/>
      <c r="F28" s="30"/>
      <c r="G28" s="15"/>
      <c r="H28" s="30"/>
      <c r="I28" s="13"/>
      <c r="J28" s="15"/>
    </row>
    <row r="29" spans="1:10" ht="12.75">
      <c r="A29" s="30"/>
      <c r="B29" s="13"/>
      <c r="C29" s="13"/>
      <c r="D29" s="13"/>
      <c r="E29" s="15"/>
      <c r="F29" s="30"/>
      <c r="G29" s="15"/>
      <c r="H29" s="30"/>
      <c r="I29" s="13"/>
      <c r="J29" s="15"/>
    </row>
    <row r="30" spans="1:10" ht="12.75">
      <c r="A30" s="30"/>
      <c r="B30" s="13"/>
      <c r="C30" s="13"/>
      <c r="D30" s="13"/>
      <c r="E30" s="15"/>
      <c r="F30" s="30"/>
      <c r="G30" s="15"/>
      <c r="H30" s="30"/>
      <c r="I30" s="13"/>
      <c r="J30" s="15"/>
    </row>
    <row r="31" spans="1:10" ht="12.75">
      <c r="A31" s="30"/>
      <c r="B31" s="13"/>
      <c r="C31" s="13"/>
      <c r="D31" s="13"/>
      <c r="E31" s="15"/>
      <c r="F31" s="30"/>
      <c r="G31" s="15"/>
      <c r="H31" s="30"/>
      <c r="I31" s="13"/>
      <c r="J31" s="15"/>
    </row>
    <row r="32" spans="1:10" ht="12.75">
      <c r="A32" s="30"/>
      <c r="B32" s="13"/>
      <c r="C32" s="13"/>
      <c r="D32" s="13"/>
      <c r="E32" s="15"/>
      <c r="F32" s="30"/>
      <c r="G32" s="15"/>
      <c r="H32" s="30"/>
      <c r="I32" s="13"/>
      <c r="J32" s="15"/>
    </row>
    <row r="33" spans="1:10" ht="12.75">
      <c r="A33" s="30"/>
      <c r="B33" s="13"/>
      <c r="C33" s="13"/>
      <c r="D33" s="13"/>
      <c r="E33" s="15"/>
      <c r="F33" s="30"/>
      <c r="G33" s="15"/>
      <c r="H33" s="30"/>
      <c r="I33" s="13"/>
      <c r="J33" s="15"/>
    </row>
    <row r="34" spans="1:10" ht="12.75">
      <c r="A34" s="30"/>
      <c r="B34" s="13"/>
      <c r="C34" s="13"/>
      <c r="D34" s="13"/>
      <c r="E34" s="15"/>
      <c r="F34" s="30"/>
      <c r="G34" s="15"/>
      <c r="H34" s="30"/>
      <c r="I34" s="13"/>
      <c r="J34" s="15"/>
    </row>
    <row r="35" spans="1:10" ht="12.75">
      <c r="A35" s="30"/>
      <c r="B35" s="13"/>
      <c r="C35" s="13"/>
      <c r="D35" s="13"/>
      <c r="E35" s="15"/>
      <c r="F35" s="30"/>
      <c r="G35" s="15"/>
      <c r="H35" s="30"/>
      <c r="I35" s="13"/>
      <c r="J35" s="15"/>
    </row>
    <row r="36" spans="1:10" ht="12.75">
      <c r="A36" s="30"/>
      <c r="B36" s="13"/>
      <c r="C36" s="13"/>
      <c r="D36" s="13"/>
      <c r="E36" s="15"/>
      <c r="F36" s="30"/>
      <c r="G36" s="15"/>
      <c r="H36" s="30"/>
      <c r="I36" s="13"/>
      <c r="J36" s="15"/>
    </row>
    <row r="37" spans="1:10" ht="12.75">
      <c r="A37" s="30"/>
      <c r="B37" s="13"/>
      <c r="C37" s="13"/>
      <c r="D37" s="13"/>
      <c r="E37" s="15"/>
      <c r="F37" s="30"/>
      <c r="G37" s="15"/>
      <c r="H37" s="30"/>
      <c r="I37" s="13"/>
      <c r="J37" s="15"/>
    </row>
    <row r="38" spans="1:10" ht="12.75">
      <c r="A38" s="30"/>
      <c r="B38" s="13"/>
      <c r="C38" s="13"/>
      <c r="D38" s="13"/>
      <c r="E38" s="15"/>
      <c r="F38" s="30"/>
      <c r="G38" s="15"/>
      <c r="H38" s="30"/>
      <c r="I38" s="13"/>
      <c r="J38" s="15"/>
    </row>
    <row r="39" spans="1:10" ht="12.75">
      <c r="A39" s="30"/>
      <c r="B39" s="13"/>
      <c r="C39" s="13"/>
      <c r="D39" s="13"/>
      <c r="E39" s="15"/>
      <c r="F39" s="30"/>
      <c r="G39" s="15"/>
      <c r="H39" s="30"/>
      <c r="I39" s="13"/>
      <c r="J39" s="15"/>
    </row>
    <row r="40" spans="1:10" ht="12.75">
      <c r="A40" s="30"/>
      <c r="B40" s="13"/>
      <c r="C40" s="13"/>
      <c r="D40" s="13"/>
      <c r="E40" s="15"/>
      <c r="F40" s="30"/>
      <c r="G40" s="15"/>
      <c r="H40" s="30"/>
      <c r="I40" s="13"/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 t="s">
        <v>72</v>
      </c>
      <c r="B44" s="5"/>
      <c r="C44" s="5"/>
      <c r="D44" s="23"/>
      <c r="E44" s="23"/>
      <c r="F44" s="23"/>
      <c r="G44" s="23"/>
      <c r="H44" s="5"/>
      <c r="I44" s="5"/>
      <c r="J44" s="6"/>
    </row>
    <row r="45" spans="1:10" ht="12.75">
      <c r="A45" s="29" t="s">
        <v>17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10" t="s">
        <v>18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" t="s">
        <v>136</v>
      </c>
      <c r="B51" s="116" t="str">
        <f>+'Check Sheet'!$B$52</f>
        <v>Irmgard R Wilcox</v>
      </c>
      <c r="C51" s="2"/>
      <c r="D51" s="2"/>
      <c r="E51" s="2"/>
      <c r="F51" s="2"/>
      <c r="G51" s="2"/>
      <c r="H51" s="2"/>
      <c r="I51" s="2"/>
      <c r="J51" s="3"/>
    </row>
    <row r="52" spans="1:10" ht="12.75">
      <c r="A52" s="4"/>
      <c r="B52" s="25"/>
      <c r="C52" s="5"/>
      <c r="D52" s="5"/>
      <c r="E52" s="5"/>
      <c r="F52" s="5"/>
      <c r="G52" s="5"/>
      <c r="H52" s="5"/>
      <c r="I52" s="5"/>
      <c r="J52" s="6"/>
    </row>
    <row r="53" spans="1:11" ht="12.75">
      <c r="A53" s="7" t="s">
        <v>135</v>
      </c>
      <c r="B53" s="119">
        <f>'Item 207, pg 29'!B51</f>
        <v>40861</v>
      </c>
      <c r="C53" s="8"/>
      <c r="D53" s="8"/>
      <c r="E53" s="8"/>
      <c r="F53" s="8"/>
      <c r="G53" s="8"/>
      <c r="H53" s="8" t="s">
        <v>63</v>
      </c>
      <c r="I53" s="8"/>
      <c r="J53" s="119">
        <f>'Item 207, pg 29'!J51</f>
        <v>40909</v>
      </c>
      <c r="K53" s="4"/>
    </row>
    <row r="54" spans="1:10" ht="12.75">
      <c r="A54" s="111"/>
      <c r="B54" s="5"/>
      <c r="C54" s="55"/>
      <c r="D54" s="111" t="s">
        <v>128</v>
      </c>
      <c r="E54" s="55"/>
      <c r="F54" s="55"/>
      <c r="G54" s="55"/>
      <c r="H54" s="55"/>
      <c r="I54" s="55"/>
      <c r="J54" s="56"/>
    </row>
    <row r="55" spans="1:10" ht="12.75">
      <c r="A55" s="4"/>
      <c r="B55" s="16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134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ht="12.75">
      <c r="B58" s="5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U28" sqref="U28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6" max="6" width="8.7109375" style="0" customWidth="1"/>
    <col min="7" max="7" width="3.00390625" style="0" customWidth="1"/>
    <col min="8" max="8" width="8.7109375" style="0" customWidth="1"/>
    <col min="9" max="9" width="3.00390625" style="0" customWidth="1"/>
    <col min="10" max="10" width="8.7109375" style="0" customWidth="1"/>
    <col min="11" max="11" width="4.421875" style="0" customWidth="1"/>
    <col min="12" max="12" width="8.7109375" style="0" customWidth="1"/>
    <col min="13" max="13" width="4.28125" style="0" customWidth="1"/>
    <col min="15" max="15" width="3.8515625" style="0" customWidth="1"/>
    <col min="16" max="16" width="14.28125" style="0" customWidth="1"/>
    <col min="17" max="17" width="4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tr">
        <f>'Item 230, pg 31'!A2</f>
        <v>Tariff No.</v>
      </c>
      <c r="B2" s="124">
        <v>8</v>
      </c>
      <c r="C2" s="5"/>
      <c r="D2" s="5"/>
      <c r="E2" s="5"/>
      <c r="F2" s="5"/>
      <c r="G2" s="5"/>
      <c r="H2" s="5"/>
      <c r="I2" s="5"/>
      <c r="J2" s="5"/>
      <c r="K2" s="5"/>
      <c r="L2" s="118">
        <v>2</v>
      </c>
      <c r="M2" s="25" t="s">
        <v>131</v>
      </c>
      <c r="N2" s="25"/>
      <c r="P2" s="115">
        <v>32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132</v>
      </c>
      <c r="B4" s="5"/>
      <c r="C4" s="5"/>
      <c r="D4" s="5" t="str">
        <f>'Item 230, pg 31'!C4</f>
        <v>Harold LeMay Enterprises Inc. G-98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133</v>
      </c>
      <c r="B5" s="8"/>
      <c r="C5" s="8"/>
      <c r="D5" s="8" t="str">
        <f>'Item 230, pg 31'!C5</f>
        <v>Pacific Disposal and Butlers Cove Refuse Service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18" t="s">
        <v>73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9"/>
    </row>
    <row r="8" spans="1:17" ht="12.75">
      <c r="A8" s="229" t="s">
        <v>99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30"/>
    </row>
    <row r="9" spans="1:17" ht="12.75">
      <c r="A9" s="229" t="s">
        <v>100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30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 t="s">
        <v>177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20"/>
      <c r="C13" s="11"/>
      <c r="D13" s="242" t="s">
        <v>101</v>
      </c>
      <c r="E13" s="252"/>
      <c r="F13" s="240"/>
      <c r="G13" s="252"/>
      <c r="H13" s="252"/>
      <c r="I13" s="252"/>
      <c r="J13" s="240"/>
      <c r="K13" s="252"/>
      <c r="L13" s="240"/>
      <c r="M13" s="252"/>
      <c r="N13" s="240"/>
      <c r="O13" s="240"/>
      <c r="P13" s="240"/>
      <c r="Q13" s="241"/>
    </row>
    <row r="14" spans="1:17" ht="12.75">
      <c r="A14" s="72" t="s">
        <v>111</v>
      </c>
      <c r="B14" s="65"/>
      <c r="C14" s="66"/>
      <c r="D14" s="31" t="s">
        <v>44</v>
      </c>
      <c r="E14" s="13"/>
      <c r="F14" s="31" t="s">
        <v>45</v>
      </c>
      <c r="G14" s="13"/>
      <c r="H14" s="31" t="s">
        <v>46</v>
      </c>
      <c r="I14" s="13"/>
      <c r="J14" s="31" t="s">
        <v>147</v>
      </c>
      <c r="K14" s="13"/>
      <c r="L14" s="31" t="s">
        <v>148</v>
      </c>
      <c r="M14" s="13"/>
      <c r="N14" s="31" t="s">
        <v>178</v>
      </c>
      <c r="O14" s="15"/>
      <c r="P14" s="130" t="s">
        <v>244</v>
      </c>
      <c r="Q14" s="15"/>
    </row>
    <row r="15" spans="1:17" ht="12.75">
      <c r="A15" s="54" t="s">
        <v>102</v>
      </c>
      <c r="B15" s="13"/>
      <c r="C15" s="15"/>
      <c r="D15" s="82"/>
      <c r="E15" s="96"/>
      <c r="F15" s="82"/>
      <c r="G15" s="96"/>
      <c r="H15" s="92"/>
      <c r="I15" s="96"/>
      <c r="J15" s="92"/>
      <c r="K15" s="96"/>
      <c r="L15" s="92"/>
      <c r="M15" s="96"/>
      <c r="N15" s="92"/>
      <c r="O15" s="91"/>
      <c r="P15" s="92"/>
      <c r="Q15" s="91"/>
    </row>
    <row r="16" spans="1:17" ht="12.75">
      <c r="A16" s="54" t="s">
        <v>103</v>
      </c>
      <c r="B16" s="13"/>
      <c r="C16" s="15"/>
      <c r="D16" s="82">
        <v>29.01</v>
      </c>
      <c r="E16" s="96" t="s">
        <v>64</v>
      </c>
      <c r="F16" s="82">
        <v>36.53</v>
      </c>
      <c r="G16" s="96" t="s">
        <v>64</v>
      </c>
      <c r="H16" s="92">
        <v>49.9</v>
      </c>
      <c r="I16" s="96" t="s">
        <v>64</v>
      </c>
      <c r="J16" s="92">
        <v>62.41</v>
      </c>
      <c r="K16" s="96" t="s">
        <v>64</v>
      </c>
      <c r="L16" s="92">
        <v>83.87</v>
      </c>
      <c r="M16" s="96" t="s">
        <v>64</v>
      </c>
      <c r="N16" s="92">
        <v>101.65</v>
      </c>
      <c r="O16" s="96" t="s">
        <v>64</v>
      </c>
      <c r="P16" s="92">
        <v>111.18</v>
      </c>
      <c r="Q16" s="96" t="s">
        <v>64</v>
      </c>
    </row>
    <row r="17" spans="1:17" ht="12.75">
      <c r="A17" s="54" t="s">
        <v>104</v>
      </c>
      <c r="B17" s="13"/>
      <c r="C17" s="15"/>
      <c r="D17" s="82">
        <v>15.42</v>
      </c>
      <c r="E17" s="96" t="s">
        <v>64</v>
      </c>
      <c r="F17" s="82">
        <v>20.03</v>
      </c>
      <c r="G17" s="96" t="s">
        <v>64</v>
      </c>
      <c r="H17" s="82">
        <v>25.41</v>
      </c>
      <c r="I17" s="96" t="s">
        <v>64</v>
      </c>
      <c r="J17" s="82">
        <v>35.21</v>
      </c>
      <c r="K17" s="96" t="s">
        <v>64</v>
      </c>
      <c r="L17" s="82">
        <v>44.62</v>
      </c>
      <c r="M17" s="96" t="s">
        <v>64</v>
      </c>
      <c r="N17" s="82">
        <v>53.75</v>
      </c>
      <c r="O17" s="96" t="s">
        <v>64</v>
      </c>
      <c r="P17" s="82">
        <v>61.77</v>
      </c>
      <c r="Q17" s="96" t="s">
        <v>64</v>
      </c>
    </row>
    <row r="18" spans="1:17" ht="12.75">
      <c r="A18" s="67" t="s">
        <v>105</v>
      </c>
      <c r="B18" s="68"/>
      <c r="C18" s="69"/>
      <c r="D18" s="82">
        <v>19.72</v>
      </c>
      <c r="E18" s="96" t="s">
        <v>64</v>
      </c>
      <c r="F18" s="82">
        <v>25.58</v>
      </c>
      <c r="G18" s="96" t="s">
        <v>64</v>
      </c>
      <c r="H18" s="82">
        <v>31.7</v>
      </c>
      <c r="I18" s="96" t="s">
        <v>64</v>
      </c>
      <c r="J18" s="82">
        <v>46.41</v>
      </c>
      <c r="K18" s="96" t="s">
        <v>64</v>
      </c>
      <c r="L18" s="82">
        <v>56.92</v>
      </c>
      <c r="M18" s="96" t="s">
        <v>64</v>
      </c>
      <c r="N18" s="82">
        <v>66.94</v>
      </c>
      <c r="O18" s="96" t="s">
        <v>64</v>
      </c>
      <c r="P18" s="82">
        <v>76.88</v>
      </c>
      <c r="Q18" s="96" t="s">
        <v>64</v>
      </c>
    </row>
    <row r="19" spans="1:17" ht="12.75">
      <c r="A19" s="64" t="s">
        <v>106</v>
      </c>
      <c r="B19" s="13"/>
      <c r="C19" s="15"/>
      <c r="D19" s="70"/>
      <c r="E19" s="95"/>
      <c r="F19" s="94"/>
      <c r="G19" s="95"/>
      <c r="H19" s="70"/>
      <c r="I19" s="95"/>
      <c r="J19" s="70"/>
      <c r="K19" s="95"/>
      <c r="L19" s="70"/>
      <c r="M19" s="95"/>
      <c r="N19" s="70"/>
      <c r="O19" s="95"/>
      <c r="P19" s="70"/>
      <c r="Q19" s="95"/>
    </row>
    <row r="20" spans="1:17" ht="12.75">
      <c r="A20" s="54" t="s">
        <v>246</v>
      </c>
      <c r="B20" s="13"/>
      <c r="C20" s="15"/>
      <c r="D20" s="82">
        <v>31.7</v>
      </c>
      <c r="E20" s="96"/>
      <c r="F20" s="82">
        <f>+D20</f>
        <v>31.7</v>
      </c>
      <c r="G20" s="96"/>
      <c r="H20" s="92">
        <v>31.7</v>
      </c>
      <c r="I20" s="96"/>
      <c r="J20" s="92">
        <f>+D20</f>
        <v>31.7</v>
      </c>
      <c r="K20" s="96"/>
      <c r="L20" s="92">
        <f>+D20</f>
        <v>31.7</v>
      </c>
      <c r="M20" s="96"/>
      <c r="N20" s="92">
        <f>+D20</f>
        <v>31.7</v>
      </c>
      <c r="O20" s="96"/>
      <c r="P20" s="92">
        <v>31.7</v>
      </c>
      <c r="Q20" s="96"/>
    </row>
    <row r="21" spans="1:17" ht="12.75">
      <c r="A21" s="54" t="s">
        <v>107</v>
      </c>
      <c r="B21" s="13"/>
      <c r="C21" s="15"/>
      <c r="D21" s="82">
        <v>16.67</v>
      </c>
      <c r="E21" s="96" t="s">
        <v>64</v>
      </c>
      <c r="F21" s="77">
        <v>22.88</v>
      </c>
      <c r="G21" s="96" t="s">
        <v>64</v>
      </c>
      <c r="H21" s="92">
        <v>29.11</v>
      </c>
      <c r="I21" s="96" t="s">
        <v>64</v>
      </c>
      <c r="J21" s="92">
        <v>43.96</v>
      </c>
      <c r="K21" s="96" t="s">
        <v>64</v>
      </c>
      <c r="L21" s="92">
        <v>54.62</v>
      </c>
      <c r="M21" s="96" t="s">
        <v>64</v>
      </c>
      <c r="N21" s="92">
        <v>64.75</v>
      </c>
      <c r="O21" s="96" t="s">
        <v>64</v>
      </c>
      <c r="P21" s="92">
        <v>74.77</v>
      </c>
      <c r="Q21" s="96" t="s">
        <v>64</v>
      </c>
    </row>
    <row r="22" spans="1:17" ht="12.75">
      <c r="A22" s="54" t="s">
        <v>108</v>
      </c>
      <c r="B22" s="13"/>
      <c r="C22" s="15"/>
      <c r="D22" s="82">
        <v>0.75</v>
      </c>
      <c r="E22" s="96"/>
      <c r="F22" s="82">
        <v>1</v>
      </c>
      <c r="G22" s="96"/>
      <c r="H22" s="92">
        <v>1.25</v>
      </c>
      <c r="I22" s="96"/>
      <c r="J22" s="92">
        <v>1.65</v>
      </c>
      <c r="K22" s="96"/>
      <c r="L22" s="92">
        <v>2</v>
      </c>
      <c r="M22" s="96"/>
      <c r="N22" s="92">
        <v>2.25</v>
      </c>
      <c r="O22" s="91"/>
      <c r="P22" s="92">
        <v>2.25</v>
      </c>
      <c r="Q22" s="91"/>
    </row>
    <row r="23" spans="1:17" ht="12.75">
      <c r="A23" s="54" t="s">
        <v>109</v>
      </c>
      <c r="B23" s="13"/>
      <c r="C23" s="15"/>
      <c r="D23" s="82"/>
      <c r="E23" s="96"/>
      <c r="F23" s="82"/>
      <c r="G23" s="96"/>
      <c r="H23" s="92"/>
      <c r="I23" s="96"/>
      <c r="J23" s="92"/>
      <c r="K23" s="96"/>
      <c r="L23" s="82"/>
      <c r="M23" s="96"/>
      <c r="N23" s="92"/>
      <c r="O23" s="105"/>
      <c r="P23" s="92"/>
      <c r="Q23" s="105"/>
    </row>
    <row r="24" spans="1:17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2.75">
      <c r="A26" s="29" t="s">
        <v>112</v>
      </c>
      <c r="B26" s="124" t="s">
        <v>212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29"/>
      <c r="B27" s="25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29"/>
      <c r="B28" s="25" t="s">
        <v>114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29"/>
      <c r="B29" s="25" t="s">
        <v>115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29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73" t="s">
        <v>249</v>
      </c>
      <c r="B31" s="42" t="s">
        <v>213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8"/>
    </row>
    <row r="32" spans="1:17" ht="12.75">
      <c r="A32" s="29"/>
      <c r="B32" s="25" t="s">
        <v>116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0"/>
      <c r="B33" s="2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73" t="s">
        <v>250</v>
      </c>
      <c r="B34" s="26" t="s">
        <v>259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0"/>
      <c r="B35" s="25" t="s">
        <v>255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0"/>
      <c r="B36" s="25" t="s">
        <v>179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0"/>
      <c r="B37" s="2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29" t="s">
        <v>214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29"/>
      <c r="B39" s="2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29"/>
      <c r="B40" s="25" t="s">
        <v>180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2.75">
      <c r="A47" s="4" t="s">
        <v>136</v>
      </c>
      <c r="B47" s="120" t="str">
        <f>+'Check Sheet'!$B$52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7" t="s">
        <v>135</v>
      </c>
      <c r="B49" s="119">
        <f>'Item 230, pg 31'!B53</f>
        <v>40861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 t="s">
        <v>130</v>
      </c>
      <c r="O49" s="8"/>
      <c r="P49" s="119">
        <f>'Item 230, pg 31'!J53</f>
        <v>40909</v>
      </c>
      <c r="Q49" s="9"/>
    </row>
    <row r="50" spans="1:17" ht="12.75">
      <c r="A50" s="212" t="s">
        <v>128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09"/>
      <c r="Q50" s="214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134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</row>
  </sheetData>
  <sheetProtection/>
  <mergeCells count="5">
    <mergeCell ref="A50:Q50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2011-11-14T18:49:07Z</cp:lastPrinted>
  <dcterms:created xsi:type="dcterms:W3CDTF">2002-02-08T00:35:58Z</dcterms:created>
  <dcterms:modified xsi:type="dcterms:W3CDTF">2011-11-15T17:17:01Z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111968</vt:lpwstr>
  </property>
  <property fmtid="{D5CDD505-2E9C-101B-9397-08002B2CF9AE}" pid="5" name="IsConfidential">
    <vt:lpwstr>0</vt:lpwstr>
  </property>
  <property fmtid="{D5CDD505-2E9C-101B-9397-08002B2CF9AE}" pid="6" name="Date1">
    <vt:lpwstr>2011-11-14T00:00:00Z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2011-11-14T00:00:00Z</vt:lpwstr>
  </property>
  <property fmtid="{D5CDD505-2E9C-101B-9397-08002B2CF9AE}" pid="9" name="Prefix">
    <vt:lpwstr>TG</vt:lpwstr>
  </property>
  <property fmtid="{D5CDD505-2E9C-101B-9397-08002B2CF9AE}" pid="10" name="CaseCompanyNames">
    <vt:lpwstr>HAROLD LEMAY ENTERPRISES, INC.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