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-48" windowWidth="19320" windowHeight="10512"/>
  </bookViews>
  <sheets>
    <sheet name="Appropriation Level" sheetId="4" r:id="rId1"/>
  </sheets>
  <calcPr calcId="125725"/>
</workbook>
</file>

<file path=xl/calcChain.xml><?xml version="1.0" encoding="utf-8"?>
<calcChain xmlns="http://schemas.openxmlformats.org/spreadsheetml/2006/main">
  <c r="G44" i="4"/>
  <c r="I11" s="1"/>
  <c r="B48"/>
  <c r="B51" s="1"/>
  <c r="B55" s="1"/>
  <c r="B44"/>
  <c r="D11" s="1"/>
  <c r="E11" s="1"/>
  <c r="I21" l="1"/>
  <c r="J21" s="1"/>
  <c r="D21"/>
  <c r="E21" s="1"/>
  <c r="I41"/>
  <c r="I28"/>
  <c r="J28" s="1"/>
  <c r="D28"/>
  <c r="E28" s="1"/>
  <c r="D15"/>
  <c r="E15" s="1"/>
  <c r="D24"/>
  <c r="E24" s="1"/>
  <c r="D42"/>
  <c r="E42" s="1"/>
  <c r="D27"/>
  <c r="E27" s="1"/>
  <c r="D10"/>
  <c r="E10" s="1"/>
  <c r="D19"/>
  <c r="E19" s="1"/>
  <c r="D33"/>
  <c r="E33" s="1"/>
  <c r="D18"/>
  <c r="E18" s="1"/>
  <c r="D35"/>
  <c r="E35" s="1"/>
  <c r="D29"/>
  <c r="E29" s="1"/>
  <c r="D38"/>
  <c r="E38" s="1"/>
  <c r="D14"/>
  <c r="E14" s="1"/>
  <c r="D23"/>
  <c r="E23" s="1"/>
  <c r="D32"/>
  <c r="E32" s="1"/>
  <c r="D41"/>
  <c r="E41" s="1"/>
  <c r="D13"/>
  <c r="E13" s="1"/>
  <c r="D17"/>
  <c r="E17" s="1"/>
  <c r="D22"/>
  <c r="E22" s="1"/>
  <c r="D26"/>
  <c r="E26" s="1"/>
  <c r="D31"/>
  <c r="E31" s="1"/>
  <c r="D40"/>
  <c r="E40" s="1"/>
  <c r="D37"/>
  <c r="E37" s="1"/>
  <c r="D16"/>
  <c r="E16" s="1"/>
  <c r="D20"/>
  <c r="E20" s="1"/>
  <c r="D25"/>
  <c r="E25" s="1"/>
  <c r="D30"/>
  <c r="E30" s="1"/>
  <c r="D34"/>
  <c r="E34" s="1"/>
  <c r="D39"/>
  <c r="E39" s="1"/>
  <c r="D36"/>
  <c r="E36" s="1"/>
  <c r="J11"/>
  <c r="L11" s="1"/>
  <c r="I15"/>
  <c r="I13"/>
  <c r="I19"/>
  <c r="I10"/>
  <c r="J10" s="1"/>
  <c r="I14"/>
  <c r="I17"/>
  <c r="I23"/>
  <c r="I16"/>
  <c r="J16" s="1"/>
  <c r="I18"/>
  <c r="I20"/>
  <c r="J20" s="1"/>
  <c r="L20" s="1"/>
  <c r="I26"/>
  <c r="I22"/>
  <c r="J22" s="1"/>
  <c r="L22" s="1"/>
  <c r="I24"/>
  <c r="I30"/>
  <c r="J30" s="1"/>
  <c r="L30" s="1"/>
  <c r="I25"/>
  <c r="I27"/>
  <c r="J27" s="1"/>
  <c r="L27" s="1"/>
  <c r="I34"/>
  <c r="I29"/>
  <c r="I32"/>
  <c r="I39"/>
  <c r="J39" s="1"/>
  <c r="L39" s="1"/>
  <c r="I31"/>
  <c r="I33"/>
  <c r="J33" s="1"/>
  <c r="L33" s="1"/>
  <c r="I35"/>
  <c r="I42"/>
  <c r="J42" s="1"/>
  <c r="L42" s="1"/>
  <c r="I38"/>
  <c r="J38" s="1"/>
  <c r="L38" s="1"/>
  <c r="I40"/>
  <c r="J40" s="1"/>
  <c r="L40" s="1"/>
  <c r="I37"/>
  <c r="J37" s="1"/>
  <c r="L37" s="1"/>
  <c r="I36"/>
  <c r="J36" s="1"/>
  <c r="L36" s="1"/>
  <c r="I12"/>
  <c r="J12" s="1"/>
  <c r="D12"/>
  <c r="E12" s="1"/>
  <c r="J24"/>
  <c r="L24" s="1"/>
  <c r="J15"/>
  <c r="L15" s="1"/>
  <c r="J35"/>
  <c r="L35" s="1"/>
  <c r="J18"/>
  <c r="J13"/>
  <c r="L13" s="1"/>
  <c r="J25"/>
  <c r="L25" s="1"/>
  <c r="J19"/>
  <c r="J29"/>
  <c r="L29" s="1"/>
  <c r="J32"/>
  <c r="L32" s="1"/>
  <c r="J23"/>
  <c r="L23" s="1"/>
  <c r="J14"/>
  <c r="L14" s="1"/>
  <c r="J41"/>
  <c r="L41" s="1"/>
  <c r="J26"/>
  <c r="L26" s="1"/>
  <c r="J17"/>
  <c r="L17" s="1"/>
  <c r="J31"/>
  <c r="L31" s="1"/>
  <c r="J34"/>
  <c r="L34" s="1"/>
  <c r="E44"/>
  <c r="L21" l="1"/>
  <c r="L28"/>
  <c r="L12"/>
  <c r="L16"/>
  <c r="L18"/>
  <c r="D44"/>
  <c r="L19"/>
  <c r="I44"/>
  <c r="B58"/>
  <c r="J44"/>
  <c r="L10"/>
  <c r="L44" l="1"/>
  <c r="B59" l="1"/>
  <c r="B60" s="1"/>
</calcChain>
</file>

<file path=xl/sharedStrings.xml><?xml version="1.0" encoding="utf-8"?>
<sst xmlns="http://schemas.openxmlformats.org/spreadsheetml/2006/main" count="66" uniqueCount="62">
  <si>
    <t>Miles</t>
  </si>
  <si>
    <t>KB Pipeline</t>
  </si>
  <si>
    <t>TransCanada's GTN System</t>
  </si>
  <si>
    <t>Williams</t>
  </si>
  <si>
    <t>PSE - Jackson Prarie</t>
  </si>
  <si>
    <t>Exxon</t>
  </si>
  <si>
    <t>NW Natural</t>
  </si>
  <si>
    <t>Avista</t>
  </si>
  <si>
    <t>Cascade</t>
  </si>
  <si>
    <t>PSE</t>
  </si>
  <si>
    <t>Buckley</t>
  </si>
  <si>
    <t>Ellensburg</t>
  </si>
  <si>
    <t>Enumclaw</t>
  </si>
  <si>
    <t>Inland Empire Paper Co.</t>
  </si>
  <si>
    <t>Georgia Pacific Corp-Camas Mill</t>
  </si>
  <si>
    <t>Weyerhaeuser Paper</t>
  </si>
  <si>
    <t>Tidewater</t>
  </si>
  <si>
    <t>McChord Pipeline Co.</t>
  </si>
  <si>
    <t>Company</t>
  </si>
  <si>
    <t>% Of Miles</t>
  </si>
  <si>
    <t>Hours</t>
  </si>
  <si>
    <t>Yellowstone Pipeline - Spokane+ Moses Lake</t>
  </si>
  <si>
    <t>Agrium - Liquid and Gas</t>
  </si>
  <si>
    <t>% of Hours</t>
  </si>
  <si>
    <t>Overhead</t>
  </si>
  <si>
    <t>Allocation</t>
  </si>
  <si>
    <t>as a %</t>
  </si>
  <si>
    <t>Net Program</t>
  </si>
  <si>
    <t>Cost based</t>
  </si>
  <si>
    <t>on % of hours</t>
  </si>
  <si>
    <t xml:space="preserve">Total </t>
  </si>
  <si>
    <t>Fee</t>
  </si>
  <si>
    <t>Program Cost</t>
  </si>
  <si>
    <t>Under Collection Fed Rmb.</t>
  </si>
  <si>
    <t>Total Program Cost</t>
  </si>
  <si>
    <t>Less Federal Rmb. Credit</t>
  </si>
  <si>
    <t>Program Cost distributed based on hours</t>
  </si>
  <si>
    <t>Overhead Cost distributed based on miles</t>
  </si>
  <si>
    <t xml:space="preserve">LDC Transfer </t>
  </si>
  <si>
    <t>Fees to be billed</t>
  </si>
  <si>
    <t xml:space="preserve">  </t>
  </si>
  <si>
    <t>Cardinal</t>
  </si>
  <si>
    <t xml:space="preserve"> </t>
  </si>
  <si>
    <t>NuStar</t>
  </si>
  <si>
    <t>Kinder Morgan Canada</t>
  </si>
  <si>
    <t>Olympic - laterals and interstate miles</t>
  </si>
  <si>
    <t>Ferndale Pipeline System</t>
  </si>
  <si>
    <t>BP Cherry Point Refinery</t>
  </si>
  <si>
    <t>Solvay Chemical</t>
  </si>
  <si>
    <t>Swissport</t>
  </si>
  <si>
    <t>Pipeline Safety Fees</t>
  </si>
  <si>
    <t>Air Liquide</t>
  </si>
  <si>
    <t>Akzo Nobel-Eka Chemicals</t>
  </si>
  <si>
    <t>2010/2011 Calculations</t>
  </si>
  <si>
    <t>Lamb Weston/BSW</t>
  </si>
  <si>
    <t>J.R. Simplot</t>
  </si>
  <si>
    <t xml:space="preserve">Chevron - Intrastate </t>
  </si>
  <si>
    <t xml:space="preserve">Chevron - interstate </t>
  </si>
  <si>
    <t>2010/2011</t>
  </si>
  <si>
    <t>Total fees for 2010/2011</t>
  </si>
  <si>
    <t>Docket P-101125</t>
  </si>
  <si>
    <t>Attachment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</si>
</sst>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43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0" fontId="3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4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164" fontId="3" fillId="0" borderId="0" xfId="0" applyNumberFormat="1" applyFont="1" applyFill="1"/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quotePrefix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L1" sqref="L1"/>
    </sheetView>
  </sheetViews>
  <sheetFormatPr defaultRowHeight="13.2"/>
  <cols>
    <col min="1" max="1" width="35.5546875" customWidth="1"/>
    <col min="2" max="2" width="16.109375" customWidth="1"/>
    <col min="3" max="3" width="3.44140625" customWidth="1"/>
    <col min="4" max="4" width="11.33203125" customWidth="1"/>
    <col min="5" max="5" width="11.5546875" customWidth="1"/>
    <col min="6" max="6" width="3.6640625" customWidth="1"/>
    <col min="7" max="7" width="9.109375" style="50"/>
    <col min="8" max="8" width="1.88671875" customWidth="1"/>
    <col min="9" max="9" width="12.109375" customWidth="1"/>
    <col min="10" max="10" width="14" customWidth="1"/>
    <col min="11" max="11" width="2" customWidth="1"/>
    <col min="12" max="12" width="13.109375" customWidth="1"/>
    <col min="13" max="13" width="1.88671875" customWidth="1"/>
    <col min="14" max="14" width="11.109375" bestFit="1" customWidth="1"/>
  </cols>
  <sheetData>
    <row r="1" spans="1:12" s="3" customFormat="1">
      <c r="A1" s="3" t="s">
        <v>50</v>
      </c>
      <c r="G1" s="44"/>
      <c r="J1" s="3" t="s">
        <v>60</v>
      </c>
      <c r="L1" s="3" t="s">
        <v>61</v>
      </c>
    </row>
    <row r="2" spans="1:12" s="3" customFormat="1">
      <c r="A2" s="3" t="s">
        <v>53</v>
      </c>
      <c r="G2" s="44"/>
    </row>
    <row r="3" spans="1:12" s="3" customFormat="1">
      <c r="G3" s="44"/>
    </row>
    <row r="6" spans="1:12">
      <c r="B6" s="3" t="s">
        <v>0</v>
      </c>
      <c r="C6" s="3"/>
      <c r="D6" s="3" t="s">
        <v>19</v>
      </c>
      <c r="E6" s="3" t="s">
        <v>24</v>
      </c>
      <c r="F6" s="3"/>
      <c r="G6" s="44" t="s">
        <v>20</v>
      </c>
      <c r="H6" s="3"/>
      <c r="I6" s="3" t="s">
        <v>23</v>
      </c>
      <c r="J6" s="3" t="s">
        <v>27</v>
      </c>
      <c r="L6" s="3" t="s">
        <v>30</v>
      </c>
    </row>
    <row r="7" spans="1:12">
      <c r="A7" s="3" t="s">
        <v>18</v>
      </c>
      <c r="B7" s="3"/>
      <c r="C7" s="3"/>
      <c r="D7" s="3"/>
      <c r="E7" s="3" t="s">
        <v>25</v>
      </c>
      <c r="F7" s="3"/>
      <c r="G7" s="44"/>
      <c r="H7" s="3"/>
      <c r="I7" s="3"/>
      <c r="J7" s="3" t="s">
        <v>28</v>
      </c>
      <c r="L7" s="3" t="s">
        <v>18</v>
      </c>
    </row>
    <row r="8" spans="1:12">
      <c r="A8" s="3"/>
      <c r="B8" s="3"/>
      <c r="C8" s="3"/>
      <c r="D8" s="3"/>
      <c r="E8" s="3" t="s">
        <v>26</v>
      </c>
      <c r="F8" s="3"/>
      <c r="G8" s="44"/>
      <c r="H8" s="3"/>
      <c r="I8" s="3"/>
      <c r="J8" s="3" t="s">
        <v>29</v>
      </c>
      <c r="L8" s="3" t="s">
        <v>58</v>
      </c>
    </row>
    <row r="9" spans="1:12">
      <c r="A9" s="3"/>
      <c r="B9" s="3"/>
      <c r="C9" s="3"/>
      <c r="D9" s="3"/>
      <c r="E9" s="3" t="s">
        <v>0</v>
      </c>
      <c r="F9" s="3"/>
      <c r="G9" s="44"/>
      <c r="H9" s="3"/>
      <c r="I9" s="3"/>
      <c r="J9" s="5"/>
      <c r="L9" s="3" t="s">
        <v>31</v>
      </c>
    </row>
    <row r="10" spans="1:12" s="18" customFormat="1">
      <c r="A10" s="10" t="s">
        <v>22</v>
      </c>
      <c r="B10" s="14">
        <v>0</v>
      </c>
      <c r="C10" s="15"/>
      <c r="D10" s="16">
        <f t="shared" ref="D10:D42" si="0">B10/$B$44</f>
        <v>0</v>
      </c>
      <c r="E10" s="17">
        <f t="shared" ref="E10:E42" si="1">D10*$B$53</f>
        <v>0</v>
      </c>
      <c r="F10" s="17"/>
      <c r="G10" s="45">
        <v>121.9</v>
      </c>
      <c r="H10" s="15"/>
      <c r="I10" s="16">
        <f t="shared" ref="I10:I42" si="2">$G10/$G$44</f>
        <v>6.1922492748617032E-3</v>
      </c>
      <c r="J10" s="17">
        <f>I10*$B$55</f>
        <v>5517.6099086147951</v>
      </c>
      <c r="L10" s="19">
        <f>E10+J10</f>
        <v>5517.6099086147951</v>
      </c>
    </row>
    <row r="11" spans="1:12" s="18" customFormat="1">
      <c r="A11" s="25" t="s">
        <v>51</v>
      </c>
      <c r="B11" s="14">
        <v>2.4300000000000002</v>
      </c>
      <c r="C11" s="15"/>
      <c r="D11" s="16">
        <f t="shared" si="0"/>
        <v>9.9909115596696923E-5</v>
      </c>
      <c r="E11" s="17">
        <f t="shared" si="1"/>
        <v>34.968190458843921</v>
      </c>
      <c r="F11" s="17"/>
      <c r="G11" s="45">
        <v>113.5</v>
      </c>
      <c r="H11" s="15"/>
      <c r="I11" s="16">
        <f t="shared" si="2"/>
        <v>5.7655479302444893E-3</v>
      </c>
      <c r="J11" s="17">
        <f>I11*$B$55</f>
        <v>5137.397248792282</v>
      </c>
      <c r="L11" s="19">
        <f>E11+J11</f>
        <v>5172.3654392511262</v>
      </c>
    </row>
    <row r="12" spans="1:12" s="18" customFormat="1">
      <c r="A12" s="25" t="s">
        <v>52</v>
      </c>
      <c r="B12" s="14">
        <v>0.5</v>
      </c>
      <c r="C12" s="15"/>
      <c r="D12" s="16">
        <f t="shared" si="0"/>
        <v>2.055743119273599E-5</v>
      </c>
      <c r="E12" s="17">
        <f t="shared" si="1"/>
        <v>7.1951009174575962</v>
      </c>
      <c r="F12" s="17"/>
      <c r="G12" s="45">
        <v>107</v>
      </c>
      <c r="H12" s="15"/>
      <c r="I12" s="16">
        <f t="shared" si="2"/>
        <v>5.4353623659573599E-3</v>
      </c>
      <c r="J12" s="17">
        <f t="shared" ref="J12" si="3">I12*$B$55</f>
        <v>4843.1850715486717</v>
      </c>
      <c r="L12" s="19">
        <f>E12+J12</f>
        <v>4850.3801724661289</v>
      </c>
    </row>
    <row r="13" spans="1:12" s="18" customFormat="1">
      <c r="A13" s="10" t="s">
        <v>7</v>
      </c>
      <c r="B13" s="14">
        <v>3473</v>
      </c>
      <c r="C13" s="15"/>
      <c r="D13" s="16">
        <f t="shared" si="0"/>
        <v>0.1427919170647442</v>
      </c>
      <c r="E13" s="17">
        <f t="shared" si="1"/>
        <v>49977.170972660468</v>
      </c>
      <c r="F13" s="17"/>
      <c r="G13" s="45">
        <v>1965.4</v>
      </c>
      <c r="H13" s="15"/>
      <c r="I13" s="16">
        <f t="shared" si="2"/>
        <v>9.9837955084603705E-2</v>
      </c>
      <c r="J13" s="17">
        <f t="shared" ref="J13:J42" si="4">I13*$B$55</f>
        <v>88960.709716091209</v>
      </c>
      <c r="L13" s="20">
        <f t="shared" ref="L13:L42" si="5">E13+J13</f>
        <v>138937.88068875167</v>
      </c>
    </row>
    <row r="14" spans="1:12" s="36" customFormat="1">
      <c r="A14" s="31" t="s">
        <v>45</v>
      </c>
      <c r="B14" s="32">
        <v>393.07</v>
      </c>
      <c r="C14" s="33"/>
      <c r="D14" s="34">
        <f t="shared" si="0"/>
        <v>1.6161018957857473E-2</v>
      </c>
      <c r="E14" s="35">
        <f t="shared" si="1"/>
        <v>5656.3566352501157</v>
      </c>
      <c r="F14" s="35"/>
      <c r="G14" s="46">
        <v>404.8</v>
      </c>
      <c r="H14" s="33"/>
      <c r="I14" s="34">
        <f t="shared" si="2"/>
        <v>2.0562940988219994E-2</v>
      </c>
      <c r="J14" s="35">
        <f t="shared" si="4"/>
        <v>18322.629130494413</v>
      </c>
      <c r="L14" s="37">
        <f t="shared" si="5"/>
        <v>23978.985765744528</v>
      </c>
    </row>
    <row r="15" spans="1:12" s="18" customFormat="1">
      <c r="A15" s="10" t="s">
        <v>46</v>
      </c>
      <c r="B15" s="14">
        <v>36.5</v>
      </c>
      <c r="C15" s="15"/>
      <c r="D15" s="16">
        <f t="shared" si="0"/>
        <v>1.5006924770697273E-3</v>
      </c>
      <c r="E15" s="17">
        <f t="shared" si="1"/>
        <v>525.2423669744046</v>
      </c>
      <c r="F15" s="17"/>
      <c r="G15" s="45">
        <v>153.69999999999999</v>
      </c>
      <c r="H15" s="15"/>
      <c r="I15" s="16">
        <f t="shared" si="2"/>
        <v>7.8076186509125813E-3</v>
      </c>
      <c r="J15" s="17">
        <f t="shared" si="4"/>
        <v>6956.9864065143065</v>
      </c>
      <c r="L15" s="19">
        <f t="shared" si="5"/>
        <v>7482.2287734887113</v>
      </c>
    </row>
    <row r="16" spans="1:12" s="18" customFormat="1">
      <c r="A16" s="10" t="s">
        <v>47</v>
      </c>
      <c r="B16" s="14">
        <v>10.27</v>
      </c>
      <c r="C16" s="15"/>
      <c r="D16" s="16">
        <f t="shared" si="0"/>
        <v>4.2224963669879723E-4</v>
      </c>
      <c r="E16" s="17">
        <f t="shared" si="1"/>
        <v>147.78737284457904</v>
      </c>
      <c r="F16" s="17"/>
      <c r="G16" s="45">
        <v>0</v>
      </c>
      <c r="H16" s="15"/>
      <c r="I16" s="16">
        <f t="shared" si="2"/>
        <v>0</v>
      </c>
      <c r="J16" s="17">
        <f t="shared" si="4"/>
        <v>0</v>
      </c>
      <c r="L16" s="19">
        <f t="shared" si="5"/>
        <v>147.78737284457904</v>
      </c>
    </row>
    <row r="17" spans="1:12" s="18" customFormat="1">
      <c r="A17" s="21" t="s">
        <v>10</v>
      </c>
      <c r="B17" s="14">
        <v>36.42</v>
      </c>
      <c r="C17" s="15"/>
      <c r="D17" s="16">
        <f t="shared" si="0"/>
        <v>1.4974032880788898E-3</v>
      </c>
      <c r="E17" s="17">
        <f t="shared" si="1"/>
        <v>524.09115082761139</v>
      </c>
      <c r="F17" s="17"/>
      <c r="G17" s="45">
        <v>228</v>
      </c>
      <c r="H17" s="15"/>
      <c r="I17" s="16">
        <f t="shared" si="2"/>
        <v>1.1581893639610076E-2</v>
      </c>
      <c r="J17" s="17">
        <f t="shared" si="4"/>
        <v>10320.057909468198</v>
      </c>
      <c r="L17" s="19">
        <f t="shared" si="5"/>
        <v>10844.149060295809</v>
      </c>
    </row>
    <row r="18" spans="1:12" s="18" customFormat="1">
      <c r="A18" s="10" t="s">
        <v>41</v>
      </c>
      <c r="B18" s="14">
        <v>3.25</v>
      </c>
      <c r="C18" s="15"/>
      <c r="D18" s="16">
        <f t="shared" si="0"/>
        <v>1.3362330275278395E-4</v>
      </c>
      <c r="E18" s="17">
        <f t="shared" si="1"/>
        <v>46.768155963474385</v>
      </c>
      <c r="F18" s="17"/>
      <c r="G18" s="45">
        <v>10</v>
      </c>
      <c r="H18" s="15"/>
      <c r="I18" s="16">
        <f t="shared" si="2"/>
        <v>5.0797779121096822E-4</v>
      </c>
      <c r="J18" s="17">
        <f t="shared" si="4"/>
        <v>452.63411883632443</v>
      </c>
      <c r="L18" s="19">
        <f t="shared" si="5"/>
        <v>499.40227479979882</v>
      </c>
    </row>
    <row r="19" spans="1:12" s="18" customFormat="1">
      <c r="A19" s="10" t="s">
        <v>8</v>
      </c>
      <c r="B19" s="14">
        <v>4436</v>
      </c>
      <c r="C19" s="15"/>
      <c r="D19" s="16">
        <f t="shared" si="0"/>
        <v>0.18238552954195372</v>
      </c>
      <c r="E19" s="17">
        <f t="shared" si="1"/>
        <v>63834.935339683805</v>
      </c>
      <c r="F19" s="17"/>
      <c r="G19" s="45">
        <v>2746.15</v>
      </c>
      <c r="H19" s="15"/>
      <c r="I19" s="16">
        <f t="shared" si="2"/>
        <v>0.13949832113340005</v>
      </c>
      <c r="J19" s="17">
        <f t="shared" si="4"/>
        <v>124300.11854423725</v>
      </c>
      <c r="L19" s="20">
        <f t="shared" si="5"/>
        <v>188135.05388392106</v>
      </c>
    </row>
    <row r="20" spans="1:12" s="36" customFormat="1">
      <c r="A20" s="31" t="s">
        <v>57</v>
      </c>
      <c r="B20" s="32">
        <v>157</v>
      </c>
      <c r="C20" s="33"/>
      <c r="D20" s="34">
        <f t="shared" si="0"/>
        <v>6.4550333945191012E-3</v>
      </c>
      <c r="E20" s="35">
        <f t="shared" si="1"/>
        <v>2259.2616880816854</v>
      </c>
      <c r="F20" s="35"/>
      <c r="G20" s="46">
        <v>275.5</v>
      </c>
      <c r="H20" s="33"/>
      <c r="I20" s="34">
        <f t="shared" si="2"/>
        <v>1.3994788147862175E-2</v>
      </c>
      <c r="J20" s="35">
        <f t="shared" si="4"/>
        <v>12470.069973940739</v>
      </c>
      <c r="L20" s="37">
        <f t="shared" si="5"/>
        <v>14729.331662022425</v>
      </c>
    </row>
    <row r="21" spans="1:12" s="36" customFormat="1">
      <c r="A21" s="21" t="s">
        <v>56</v>
      </c>
      <c r="B21" s="32">
        <v>0.06</v>
      </c>
      <c r="C21" s="33"/>
      <c r="D21" s="34">
        <f t="shared" si="0"/>
        <v>2.466891743128319E-6</v>
      </c>
      <c r="E21" s="35">
        <f t="shared" si="1"/>
        <v>0.8634121100949117</v>
      </c>
      <c r="F21" s="35"/>
      <c r="G21" s="47">
        <v>13</v>
      </c>
      <c r="H21" s="33"/>
      <c r="I21" s="34">
        <f t="shared" si="2"/>
        <v>6.6037112857425864E-4</v>
      </c>
      <c r="J21" s="35">
        <f t="shared" si="4"/>
        <v>588.42435448722176</v>
      </c>
      <c r="L21" s="37">
        <f t="shared" si="5"/>
        <v>589.2877665973167</v>
      </c>
    </row>
    <row r="22" spans="1:12" s="18" customFormat="1">
      <c r="A22" s="10" t="s">
        <v>11</v>
      </c>
      <c r="B22" s="14">
        <v>120.57</v>
      </c>
      <c r="C22" s="15"/>
      <c r="D22" s="16">
        <f t="shared" si="0"/>
        <v>4.9572189578163568E-3</v>
      </c>
      <c r="E22" s="17">
        <f t="shared" si="1"/>
        <v>1735.0266352357248</v>
      </c>
      <c r="F22" s="17"/>
      <c r="G22" s="45">
        <v>522.45000000000005</v>
      </c>
      <c r="H22" s="15"/>
      <c r="I22" s="16">
        <f t="shared" si="2"/>
        <v>2.6539299701817037E-2</v>
      </c>
      <c r="J22" s="17">
        <f t="shared" si="4"/>
        <v>23647.869538603773</v>
      </c>
      <c r="L22" s="19">
        <f t="shared" si="5"/>
        <v>25382.896173839497</v>
      </c>
    </row>
    <row r="23" spans="1:12" s="18" customFormat="1">
      <c r="A23" s="10" t="s">
        <v>12</v>
      </c>
      <c r="B23" s="14">
        <v>90.16</v>
      </c>
      <c r="C23" s="15"/>
      <c r="D23" s="16">
        <f t="shared" si="0"/>
        <v>3.7069159926741537E-3</v>
      </c>
      <c r="E23" s="17">
        <f t="shared" si="1"/>
        <v>1297.4205974359538</v>
      </c>
      <c r="F23" s="17"/>
      <c r="G23" s="45">
        <v>1868.6</v>
      </c>
      <c r="H23" s="15"/>
      <c r="I23" s="16">
        <f t="shared" si="2"/>
        <v>9.4920730065681511E-2</v>
      </c>
      <c r="J23" s="17">
        <f t="shared" si="4"/>
        <v>84579.211445755573</v>
      </c>
      <c r="L23" s="19">
        <f t="shared" si="5"/>
        <v>85876.632043191523</v>
      </c>
    </row>
    <row r="24" spans="1:12" s="18" customFormat="1">
      <c r="A24" s="10" t="s">
        <v>5</v>
      </c>
      <c r="B24" s="14">
        <v>1.32</v>
      </c>
      <c r="C24" s="15"/>
      <c r="D24" s="16">
        <f t="shared" si="0"/>
        <v>5.4271618348823021E-5</v>
      </c>
      <c r="E24" s="17">
        <f t="shared" si="1"/>
        <v>18.995066422088058</v>
      </c>
      <c r="F24" s="17"/>
      <c r="G24" s="45">
        <v>245</v>
      </c>
      <c r="H24" s="15"/>
      <c r="I24" s="16">
        <f t="shared" si="2"/>
        <v>1.2445455884668721E-2</v>
      </c>
      <c r="J24" s="17">
        <f t="shared" si="4"/>
        <v>11089.535911489949</v>
      </c>
      <c r="L24" s="19">
        <f t="shared" si="5"/>
        <v>11108.530977912038</v>
      </c>
    </row>
    <row r="25" spans="1:12" s="18" customFormat="1">
      <c r="A25" s="10" t="s">
        <v>14</v>
      </c>
      <c r="B25" s="14">
        <v>1.68</v>
      </c>
      <c r="C25" s="15"/>
      <c r="D25" s="16">
        <f t="shared" si="0"/>
        <v>6.9072968807592925E-5</v>
      </c>
      <c r="E25" s="17">
        <f t="shared" si="1"/>
        <v>24.175539082657522</v>
      </c>
      <c r="F25" s="17"/>
      <c r="G25" s="45">
        <v>263</v>
      </c>
      <c r="H25" s="15"/>
      <c r="I25" s="16">
        <f t="shared" si="2"/>
        <v>1.3359815908848464E-2</v>
      </c>
      <c r="J25" s="17">
        <f t="shared" si="4"/>
        <v>11904.277325395333</v>
      </c>
      <c r="L25" s="19">
        <f t="shared" si="5"/>
        <v>11928.452864477991</v>
      </c>
    </row>
    <row r="26" spans="1:12" s="18" customFormat="1">
      <c r="A26" s="22" t="s">
        <v>13</v>
      </c>
      <c r="B26" s="14">
        <v>3</v>
      </c>
      <c r="C26" s="15"/>
      <c r="D26" s="16">
        <f t="shared" si="0"/>
        <v>1.2334458715641594E-4</v>
      </c>
      <c r="E26" s="17">
        <f t="shared" si="1"/>
        <v>43.170605504745581</v>
      </c>
      <c r="F26" s="17"/>
      <c r="G26" s="45">
        <v>285.2</v>
      </c>
      <c r="H26" s="15"/>
      <c r="I26" s="16">
        <f t="shared" si="2"/>
        <v>1.4487526605336812E-2</v>
      </c>
      <c r="J26" s="17">
        <f t="shared" si="4"/>
        <v>12909.125069211972</v>
      </c>
      <c r="L26" s="19">
        <f t="shared" si="5"/>
        <v>12952.295674716717</v>
      </c>
    </row>
    <row r="27" spans="1:12" s="36" customFormat="1">
      <c r="A27" s="31" t="s">
        <v>43</v>
      </c>
      <c r="B27" s="32">
        <v>4.03</v>
      </c>
      <c r="C27" s="33"/>
      <c r="D27" s="34">
        <f t="shared" si="0"/>
        <v>1.656928954134521E-4</v>
      </c>
      <c r="E27" s="35">
        <f t="shared" si="1"/>
        <v>57.992513394708233</v>
      </c>
      <c r="F27" s="35"/>
      <c r="G27" s="46">
        <v>265</v>
      </c>
      <c r="H27" s="33"/>
      <c r="I27" s="34">
        <f t="shared" si="2"/>
        <v>1.3461411467090657E-2</v>
      </c>
      <c r="J27" s="35">
        <f t="shared" si="4"/>
        <v>11994.804149162597</v>
      </c>
      <c r="L27" s="37">
        <f t="shared" si="5"/>
        <v>12052.796662557306</v>
      </c>
    </row>
    <row r="28" spans="1:12" s="43" customFormat="1">
      <c r="A28" s="21" t="s">
        <v>55</v>
      </c>
      <c r="B28" s="39">
        <v>1</v>
      </c>
      <c r="C28" s="40"/>
      <c r="D28" s="41">
        <f t="shared" si="0"/>
        <v>4.111486238547198E-5</v>
      </c>
      <c r="E28" s="42">
        <f t="shared" si="1"/>
        <v>14.390201834915192</v>
      </c>
      <c r="F28" s="42"/>
      <c r="G28" s="47">
        <v>123</v>
      </c>
      <c r="H28" s="40"/>
      <c r="I28" s="34">
        <f t="shared" si="2"/>
        <v>6.2481268318949094E-3</v>
      </c>
      <c r="J28" s="35">
        <f t="shared" si="4"/>
        <v>5567.3996616867908</v>
      </c>
      <c r="L28" s="37">
        <f t="shared" si="5"/>
        <v>5581.7898635217061</v>
      </c>
    </row>
    <row r="29" spans="1:12" s="18" customFormat="1">
      <c r="A29" s="23" t="s">
        <v>1</v>
      </c>
      <c r="B29" s="14">
        <v>16</v>
      </c>
      <c r="C29" s="15"/>
      <c r="D29" s="16">
        <f t="shared" si="0"/>
        <v>6.5783779816755168E-4</v>
      </c>
      <c r="E29" s="17">
        <f t="shared" si="1"/>
        <v>230.24322935864308</v>
      </c>
      <c r="F29" s="17"/>
      <c r="G29" s="45">
        <v>160</v>
      </c>
      <c r="H29" s="15"/>
      <c r="I29" s="16">
        <f t="shared" si="2"/>
        <v>8.1276446593754915E-3</v>
      </c>
      <c r="J29" s="17">
        <f t="shared" si="4"/>
        <v>7242.1459013811909</v>
      </c>
      <c r="L29" s="19">
        <f t="shared" si="5"/>
        <v>7472.3891307398344</v>
      </c>
    </row>
    <row r="30" spans="1:12" s="18" customFormat="1">
      <c r="A30" s="10" t="s">
        <v>17</v>
      </c>
      <c r="B30" s="14">
        <v>14.25</v>
      </c>
      <c r="C30" s="15"/>
      <c r="D30" s="16">
        <f t="shared" si="0"/>
        <v>5.8588678899297575E-4</v>
      </c>
      <c r="E30" s="17">
        <f t="shared" si="1"/>
        <v>205.06037614754152</v>
      </c>
      <c r="F30" s="17"/>
      <c r="G30" s="45">
        <v>67</v>
      </c>
      <c r="H30" s="15"/>
      <c r="I30" s="16">
        <f t="shared" si="2"/>
        <v>3.403451201113487E-3</v>
      </c>
      <c r="J30" s="17">
        <f t="shared" si="4"/>
        <v>3032.6485962033739</v>
      </c>
      <c r="L30" s="19">
        <f t="shared" si="5"/>
        <v>3237.7089723509152</v>
      </c>
    </row>
    <row r="31" spans="1:12" s="18" customFormat="1">
      <c r="A31" s="10" t="s">
        <v>6</v>
      </c>
      <c r="B31" s="24">
        <v>1688</v>
      </c>
      <c r="C31" s="15"/>
      <c r="D31" s="16">
        <f t="shared" si="0"/>
        <v>6.9401887706676699E-2</v>
      </c>
      <c r="E31" s="17">
        <f t="shared" si="1"/>
        <v>24290.660697336843</v>
      </c>
      <c r="F31" s="17"/>
      <c r="G31" s="45">
        <v>1011.6</v>
      </c>
      <c r="H31" s="15"/>
      <c r="I31" s="16">
        <f t="shared" si="2"/>
        <v>5.1387033358901546E-2</v>
      </c>
      <c r="J31" s="17">
        <f t="shared" si="4"/>
        <v>45788.467461482578</v>
      </c>
      <c r="L31" s="20">
        <f t="shared" si="5"/>
        <v>70079.128158819425</v>
      </c>
    </row>
    <row r="32" spans="1:12" s="18" customFormat="1">
      <c r="A32" s="10" t="s">
        <v>54</v>
      </c>
      <c r="B32" s="14">
        <v>4</v>
      </c>
      <c r="C32" s="15"/>
      <c r="D32" s="16">
        <f t="shared" si="0"/>
        <v>1.6445944954188792E-4</v>
      </c>
      <c r="E32" s="17">
        <f t="shared" si="1"/>
        <v>57.560807339660769</v>
      </c>
      <c r="F32" s="17"/>
      <c r="G32" s="45">
        <v>0</v>
      </c>
      <c r="H32" s="15"/>
      <c r="I32" s="16">
        <f t="shared" si="2"/>
        <v>0</v>
      </c>
      <c r="J32" s="17">
        <f t="shared" si="4"/>
        <v>0</v>
      </c>
      <c r="L32" s="19">
        <f t="shared" si="5"/>
        <v>57.560807339660769</v>
      </c>
    </row>
    <row r="33" spans="1:14" s="18" customFormat="1">
      <c r="A33" s="10" t="s">
        <v>9</v>
      </c>
      <c r="B33" s="14">
        <v>11991</v>
      </c>
      <c r="C33" s="15"/>
      <c r="D33" s="16">
        <f t="shared" si="0"/>
        <v>0.49300831486419455</v>
      </c>
      <c r="E33" s="17">
        <f t="shared" si="1"/>
        <v>172552.91020246811</v>
      </c>
      <c r="F33" s="17"/>
      <c r="G33" s="45">
        <v>5310.3</v>
      </c>
      <c r="H33" s="15"/>
      <c r="I33" s="16">
        <f t="shared" si="2"/>
        <v>0.26975144646676047</v>
      </c>
      <c r="J33" s="17">
        <f t="shared" si="4"/>
        <v>240362.29612565337</v>
      </c>
      <c r="L33" s="20">
        <f t="shared" si="5"/>
        <v>412915.20632812148</v>
      </c>
    </row>
    <row r="34" spans="1:14" s="18" customFormat="1">
      <c r="A34" s="22" t="s">
        <v>4</v>
      </c>
      <c r="B34" s="14">
        <v>16.536000000000001</v>
      </c>
      <c r="C34" s="15"/>
      <c r="D34" s="16">
        <f t="shared" si="0"/>
        <v>6.7987536440616478E-4</v>
      </c>
      <c r="E34" s="17">
        <f t="shared" si="1"/>
        <v>237.95637754215767</v>
      </c>
      <c r="F34" s="17"/>
      <c r="G34" s="45">
        <v>115</v>
      </c>
      <c r="H34" s="15"/>
      <c r="I34" s="16">
        <f t="shared" si="2"/>
        <v>5.8417445989261347E-3</v>
      </c>
      <c r="J34" s="17">
        <f t="shared" si="4"/>
        <v>5205.2923666177312</v>
      </c>
      <c r="L34" s="19">
        <f t="shared" si="5"/>
        <v>5443.2487441598887</v>
      </c>
    </row>
    <row r="35" spans="1:14" s="36" customFormat="1">
      <c r="A35" s="31" t="s">
        <v>44</v>
      </c>
      <c r="B35" s="32">
        <v>63.8</v>
      </c>
      <c r="C35" s="33"/>
      <c r="D35" s="34">
        <f t="shared" si="0"/>
        <v>2.6231282201931122E-3</v>
      </c>
      <c r="E35" s="35">
        <f t="shared" si="1"/>
        <v>918.09487706758921</v>
      </c>
      <c r="F35" s="35"/>
      <c r="G35" s="46">
        <v>430</v>
      </c>
      <c r="H35" s="33"/>
      <c r="I35" s="34">
        <f t="shared" si="2"/>
        <v>2.1843045022071635E-2</v>
      </c>
      <c r="J35" s="35">
        <f t="shared" si="4"/>
        <v>19463.267109961951</v>
      </c>
      <c r="L35" s="37">
        <f t="shared" si="5"/>
        <v>20381.361987029541</v>
      </c>
    </row>
    <row r="36" spans="1:14" s="18" customFormat="1">
      <c r="A36" s="25" t="s">
        <v>48</v>
      </c>
      <c r="B36" s="14">
        <v>0.09</v>
      </c>
      <c r="C36" s="15"/>
      <c r="D36" s="16">
        <f t="shared" si="0"/>
        <v>3.7003376146924781E-6</v>
      </c>
      <c r="E36" s="17">
        <f t="shared" si="1"/>
        <v>1.2951181651423673</v>
      </c>
      <c r="F36" s="17"/>
      <c r="G36" s="45">
        <v>133.5</v>
      </c>
      <c r="H36" s="15"/>
      <c r="I36" s="16">
        <f t="shared" si="2"/>
        <v>6.7815035126664253E-3</v>
      </c>
      <c r="J36" s="17">
        <f t="shared" si="4"/>
        <v>6042.6654864649308</v>
      </c>
      <c r="L36" s="19">
        <f>E36+J36</f>
        <v>6043.9606046300732</v>
      </c>
    </row>
    <row r="37" spans="1:14" s="18" customFormat="1">
      <c r="A37" s="25" t="s">
        <v>49</v>
      </c>
      <c r="B37" s="14">
        <v>8.5000000000000006E-2</v>
      </c>
      <c r="C37" s="15"/>
      <c r="D37" s="16">
        <f t="shared" si="0"/>
        <v>3.4947633027651186E-6</v>
      </c>
      <c r="E37" s="17">
        <f t="shared" si="1"/>
        <v>1.2231671559677915</v>
      </c>
      <c r="F37" s="17"/>
      <c r="G37" s="45">
        <v>187.5</v>
      </c>
      <c r="H37" s="15"/>
      <c r="I37" s="16">
        <f t="shared" si="2"/>
        <v>9.5245835852056544E-3</v>
      </c>
      <c r="J37" s="17">
        <f t="shared" si="4"/>
        <v>8486.8897281810841</v>
      </c>
      <c r="L37" s="19">
        <f>E37+J37</f>
        <v>8488.1128953370517</v>
      </c>
    </row>
    <row r="38" spans="1:14" s="18" customFormat="1">
      <c r="A38" s="10" t="s">
        <v>16</v>
      </c>
      <c r="B38" s="14">
        <v>2.7839999999999998</v>
      </c>
      <c r="C38" s="15"/>
      <c r="D38" s="16">
        <f t="shared" si="0"/>
        <v>1.1446377688115399E-4</v>
      </c>
      <c r="E38" s="17">
        <f t="shared" si="1"/>
        <v>40.062321908403895</v>
      </c>
      <c r="F38" s="17"/>
      <c r="G38" s="45">
        <v>138</v>
      </c>
      <c r="H38" s="15"/>
      <c r="I38" s="16">
        <f t="shared" si="2"/>
        <v>7.0100935187113614E-3</v>
      </c>
      <c r="J38" s="17">
        <f t="shared" si="4"/>
        <v>6246.3508399412776</v>
      </c>
      <c r="L38" s="19">
        <f t="shared" si="5"/>
        <v>6286.4131618496813</v>
      </c>
    </row>
    <row r="39" spans="1:14" s="18" customFormat="1">
      <c r="A39" s="21" t="s">
        <v>2</v>
      </c>
      <c r="B39" s="14">
        <v>309</v>
      </c>
      <c r="C39" s="15"/>
      <c r="D39" s="16">
        <f t="shared" si="0"/>
        <v>1.2704492477110842E-2</v>
      </c>
      <c r="E39" s="17">
        <f t="shared" si="1"/>
        <v>4446.5723669887948</v>
      </c>
      <c r="F39" s="17"/>
      <c r="G39" s="45">
        <v>397</v>
      </c>
      <c r="H39" s="15"/>
      <c r="I39" s="16">
        <f t="shared" si="2"/>
        <v>2.016671831107544E-2</v>
      </c>
      <c r="J39" s="17">
        <f t="shared" si="4"/>
        <v>17969.574517802081</v>
      </c>
      <c r="L39" s="19">
        <f t="shared" si="5"/>
        <v>22416.146884790876</v>
      </c>
    </row>
    <row r="40" spans="1:14" s="18" customFormat="1">
      <c r="A40" s="10" t="s">
        <v>15</v>
      </c>
      <c r="B40" s="14">
        <v>9</v>
      </c>
      <c r="C40" s="15"/>
      <c r="D40" s="16">
        <f t="shared" si="0"/>
        <v>3.7003376146924782E-4</v>
      </c>
      <c r="E40" s="17">
        <f t="shared" si="1"/>
        <v>129.51181651423673</v>
      </c>
      <c r="F40" s="17"/>
      <c r="G40" s="45">
        <v>100.5</v>
      </c>
      <c r="H40" s="15"/>
      <c r="I40" s="16">
        <f t="shared" si="2"/>
        <v>5.1051768016702305E-3</v>
      </c>
      <c r="J40" s="17">
        <f t="shared" si="4"/>
        <v>4548.9728943050604</v>
      </c>
      <c r="L40" s="19">
        <f t="shared" si="5"/>
        <v>4678.4847108192971</v>
      </c>
    </row>
    <row r="41" spans="1:14" s="18" customFormat="1">
      <c r="A41" s="10" t="s">
        <v>3</v>
      </c>
      <c r="B41" s="14">
        <v>1308.3</v>
      </c>
      <c r="C41" s="15"/>
      <c r="D41" s="16">
        <f t="shared" si="0"/>
        <v>5.3790574458912992E-2</v>
      </c>
      <c r="E41" s="17">
        <f t="shared" si="1"/>
        <v>18826.701060619547</v>
      </c>
      <c r="F41" s="17"/>
      <c r="G41" s="45">
        <v>1417.3</v>
      </c>
      <c r="H41" s="15"/>
      <c r="I41" s="16">
        <f t="shared" si="2"/>
        <v>7.1995692348330517E-2</v>
      </c>
      <c r="J41" s="17">
        <f t="shared" si="4"/>
        <v>64151.833662672252</v>
      </c>
      <c r="L41" s="19">
        <f t="shared" si="5"/>
        <v>82978.534723291799</v>
      </c>
    </row>
    <row r="42" spans="1:14" s="36" customFormat="1">
      <c r="A42" s="38" t="s">
        <v>21</v>
      </c>
      <c r="B42" s="32">
        <v>129</v>
      </c>
      <c r="C42" s="33"/>
      <c r="D42" s="34">
        <f t="shared" si="0"/>
        <v>5.3038172477258855E-3</v>
      </c>
      <c r="E42" s="35">
        <f t="shared" si="1"/>
        <v>1856.33603670406</v>
      </c>
      <c r="F42" s="35"/>
      <c r="G42" s="46">
        <v>507</v>
      </c>
      <c r="H42" s="33"/>
      <c r="I42" s="34">
        <f t="shared" si="2"/>
        <v>2.5754474014396088E-2</v>
      </c>
      <c r="J42" s="35">
        <f t="shared" si="4"/>
        <v>22948.54982500165</v>
      </c>
      <c r="L42" s="37">
        <f t="shared" si="5"/>
        <v>24804.885861705709</v>
      </c>
    </row>
    <row r="43" spans="1:14">
      <c r="B43" s="4"/>
      <c r="C43" s="5"/>
      <c r="D43" s="5"/>
      <c r="E43" s="5"/>
      <c r="F43" s="5"/>
      <c r="G43" s="48"/>
      <c r="H43" s="5"/>
      <c r="I43" s="5"/>
      <c r="J43" s="5"/>
    </row>
    <row r="44" spans="1:14">
      <c r="A44" s="1"/>
      <c r="B44" s="7">
        <f>SUM(B10:B43)</f>
        <v>24322.105</v>
      </c>
      <c r="C44" s="5"/>
      <c r="D44" s="6">
        <f>SUM(D10:D43)</f>
        <v>0.99999999999999989</v>
      </c>
      <c r="E44" s="12">
        <f>SUM(E10:E43)</f>
        <v>350000.00000000012</v>
      </c>
      <c r="F44" s="9"/>
      <c r="G44" s="49">
        <f>SUM(G10:G43)</f>
        <v>19685.900000000001</v>
      </c>
      <c r="H44" s="5"/>
      <c r="I44" s="6">
        <f>SUM(I10:I43)</f>
        <v>1.0000000000000002</v>
      </c>
      <c r="J44" s="12">
        <f>SUM(J10:J43)</f>
        <v>891050.99999999988</v>
      </c>
      <c r="L44" s="11">
        <f>SUM(L10:L43)</f>
        <v>1241051.0000000002</v>
      </c>
      <c r="N44" s="8"/>
    </row>
    <row r="45" spans="1:14">
      <c r="A45" s="1"/>
      <c r="B45" s="2"/>
    </row>
    <row r="46" spans="1:14">
      <c r="A46" s="21" t="s">
        <v>32</v>
      </c>
      <c r="B46" s="13">
        <v>1900000</v>
      </c>
      <c r="D46" s="26"/>
      <c r="E46" s="27"/>
      <c r="F46" s="27"/>
      <c r="G46" s="51"/>
      <c r="H46" s="27"/>
      <c r="I46" s="27"/>
      <c r="J46" s="27"/>
      <c r="K46" s="27"/>
      <c r="L46" s="27"/>
    </row>
    <row r="47" spans="1:14">
      <c r="A47" s="10" t="s">
        <v>33</v>
      </c>
      <c r="B47" s="13"/>
      <c r="L47" t="s">
        <v>42</v>
      </c>
    </row>
    <row r="48" spans="1:14">
      <c r="A48" s="10" t="s">
        <v>34</v>
      </c>
      <c r="B48" s="13">
        <f>SUM(B46:B47)</f>
        <v>1900000</v>
      </c>
    </row>
    <row r="49" spans="1:7">
      <c r="A49" s="10"/>
      <c r="B49" s="13"/>
    </row>
    <row r="50" spans="1:7">
      <c r="A50" s="10" t="s">
        <v>35</v>
      </c>
      <c r="B50" s="13">
        <v>658949</v>
      </c>
    </row>
    <row r="51" spans="1:7">
      <c r="A51" s="10" t="s">
        <v>27</v>
      </c>
      <c r="B51" s="13">
        <f>B48-B50</f>
        <v>1241051</v>
      </c>
    </row>
    <row r="52" spans="1:7">
      <c r="A52" s="10"/>
      <c r="B52" s="13"/>
    </row>
    <row r="53" spans="1:7">
      <c r="A53" s="18" t="s">
        <v>37</v>
      </c>
      <c r="B53" s="19">
        <v>350000</v>
      </c>
      <c r="G53" s="50" t="s">
        <v>42</v>
      </c>
    </row>
    <row r="54" spans="1:7">
      <c r="A54" s="18"/>
      <c r="B54" s="19"/>
    </row>
    <row r="55" spans="1:7">
      <c r="A55" s="18" t="s">
        <v>36</v>
      </c>
      <c r="B55" s="30">
        <f>B51-B53</f>
        <v>891051</v>
      </c>
    </row>
    <row r="56" spans="1:7">
      <c r="A56" s="18"/>
      <c r="B56" s="19"/>
    </row>
    <row r="57" spans="1:7">
      <c r="A57" s="18"/>
      <c r="B57" s="19"/>
      <c r="F57" t="s">
        <v>40</v>
      </c>
    </row>
    <row r="58" spans="1:7">
      <c r="A58" s="28" t="s">
        <v>38</v>
      </c>
      <c r="B58" s="29">
        <f>L13+L19+L31+L33</f>
        <v>810067.26905961358</v>
      </c>
    </row>
    <row r="59" spans="1:7">
      <c r="A59" s="28" t="s">
        <v>39</v>
      </c>
      <c r="B59" s="29">
        <f>L44-B58</f>
        <v>430983.73094038665</v>
      </c>
    </row>
    <row r="60" spans="1:7">
      <c r="A60" s="28" t="s">
        <v>59</v>
      </c>
      <c r="B60" s="29">
        <f>SUM(B58:B59)</f>
        <v>1241051.0000000002</v>
      </c>
    </row>
  </sheetData>
  <printOptions gridLines="1"/>
  <pageMargins left="0.45" right="0.2" top="0.25" bottom="0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F9DB3D0EC1694185ED750DA136ECB9" ma:contentTypeVersion="123" ma:contentTypeDescription="" ma:contentTypeScope="" ma:versionID="6c9d7375c860fb9775e81bf33d5190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P</Prefix>
    <DocumentSetType xmlns="dc463f71-b30c-4ab2-9473-d307f9d35888">Order - Final</DocumentSetType>
    <IsConfidential xmlns="dc463f71-b30c-4ab2-9473-d307f9d35888">false</IsConfidential>
    <AgendaOrder xmlns="dc463f71-b30c-4ab2-9473-d307f9d35888">true</AgendaOrder>
    <CaseType xmlns="dc463f71-b30c-4ab2-9473-d307f9d35888">Regulatory Fees</CaseType>
    <IndustryCode xmlns="dc463f71-b30c-4ab2-9473-d307f9d35888">504</IndustryCode>
    <CaseStatus xmlns="dc463f71-b30c-4ab2-9473-d307f9d35888">Closed</CaseStatus>
    <OpenedDate xmlns="dc463f71-b30c-4ab2-9473-d307f9d35888">2010-06-24T07:00:00+00:00</OpenedDate>
    <Date1 xmlns="dc463f71-b30c-4ab2-9473-d307f9d35888">2010-08-12T07:00:00+00:00</Date1>
    <IsDocumentOrder xmlns="dc463f71-b30c-4ab2-9473-d307f9d35888">true</IsDocumentOrder>
    <IsHighlyConfidential xmlns="dc463f71-b30c-4ab2-9473-d307f9d35888">false</IsHighlyConfidential>
    <CaseCompanyNames xmlns="dc463f71-b30c-4ab2-9473-d307f9d35888" xsi:nil="true"/>
    <DocketNumber xmlns="dc463f71-b30c-4ab2-9473-d307f9d35888">101125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99E1E7-812D-4161-96E7-BA7285D7C534}"/>
</file>

<file path=customXml/itemProps2.xml><?xml version="1.0" encoding="utf-8"?>
<ds:datastoreItem xmlns:ds="http://schemas.openxmlformats.org/officeDocument/2006/customXml" ds:itemID="{AA688953-A866-4A2B-BA08-9DA0FA71CBE4}"/>
</file>

<file path=customXml/itemProps3.xml><?xml version="1.0" encoding="utf-8"?>
<ds:datastoreItem xmlns:ds="http://schemas.openxmlformats.org/officeDocument/2006/customXml" ds:itemID="{D2419CA8-826C-4E00-A3FC-4C24D6335878}"/>
</file>

<file path=customXml/itemProps4.xml><?xml version="1.0" encoding="utf-8"?>
<ds:datastoreItem xmlns:ds="http://schemas.openxmlformats.org/officeDocument/2006/customXml" ds:itemID="{078A3FF3-4070-483B-81E9-28399B03C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 Level</vt:lpstr>
    </vt:vector>
  </TitlesOfParts>
  <Company>WUTC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Cathy Kern</cp:lastModifiedBy>
  <cp:lastPrinted>2010-08-10T18:19:31Z</cp:lastPrinted>
  <dcterms:created xsi:type="dcterms:W3CDTF">2006-04-13T18:44:03Z</dcterms:created>
  <dcterms:modified xsi:type="dcterms:W3CDTF">2010-08-11T23:43:33Z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0x0101006E56B4D1795A2E4DB2F0B01679ED314A00A3F9DB3D0EC1694185ED750DA136ECB9</vt:lpwstr>
  </property>
  <property fmtid="{D5CDD505-2E9C-101B-9397-08002B2CF9AE}" pid="3" name="_docset_NoMedatataSyncRequired">
    <vt:lpwstr>False</vt:lpwstr>
  </property>
</Properties>
</file>