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8460" windowHeight="3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'Sheet1'!$A$3:$K$60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<sst xmlns="http://schemas.openxmlformats.org/spreadsheetml/2006/main" count="83" uniqueCount="57">
  <si>
    <t>Multiplied By 100</t>
  </si>
  <si>
    <t>2.  Calculate the fuel price increase.</t>
  </si>
  <si>
    <t xml:space="preserve"> </t>
  </si>
  <si>
    <t xml:space="preserve">                </t>
  </si>
  <si>
    <t xml:space="preserve">       </t>
  </si>
  <si>
    <t>÷</t>
  </si>
  <si>
    <t>=</t>
  </si>
  <si>
    <t>x</t>
  </si>
  <si>
    <t>-</t>
  </si>
  <si>
    <t>Line</t>
  </si>
  <si>
    <t>No.</t>
  </si>
  <si>
    <t>5.</t>
  </si>
  <si>
    <t>4.  Calculate Average One-Way Fare Increase Needed.</t>
  </si>
  <si>
    <t>Equals Fuel Price Difference</t>
  </si>
  <si>
    <t>Equals Relative Fuel Price Difference</t>
  </si>
  <si>
    <t>Equals Fuel Increase as a % of Revenue</t>
  </si>
  <si>
    <t>Equals Allowable Fuel Increase as a % of Revenue</t>
  </si>
  <si>
    <t>Minus One Percentage Point</t>
  </si>
  <si>
    <t>Equals Fuel Expense as % of Revenue</t>
  </si>
  <si>
    <t>Equals Annual Additional Fuel Revenue Needed</t>
  </si>
  <si>
    <t>3.  Calculate amount of revenue increase needed to recover fuel price increases.</t>
  </si>
  <si>
    <t>Equals Fuel Percent Price Increase</t>
  </si>
  <si>
    <t xml:space="preserve">   greater up to $0.25, and amounts less than $0.125 down, etc.)</t>
  </si>
  <si>
    <r>
      <t xml:space="preserve">Divided by </t>
    </r>
    <r>
      <rPr>
        <u val="single"/>
        <sz val="10"/>
        <rFont val="Arial"/>
        <family val="2"/>
      </rPr>
      <t>Corresponding Month's</t>
    </r>
    <r>
      <rPr>
        <sz val="10"/>
        <rFont val="Arial"/>
        <family val="0"/>
      </rPr>
      <t xml:space="preserve"> One-Way Equiv. Passenger Count</t>
    </r>
  </si>
  <si>
    <t>% to 2 decimal pts.</t>
  </si>
  <si>
    <t>BUS FUEL SURCHARGE CALCULATION SHEET</t>
  </si>
  <si>
    <t>Equals Base Period Fuel vs. Revenue Ratio</t>
  </si>
  <si>
    <r>
      <t xml:space="preserve">Base Period Fuel Expense </t>
    </r>
    <r>
      <rPr>
        <sz val="8"/>
        <rFont val="Arial"/>
        <family val="2"/>
      </rPr>
      <t>(minus tax credits, etc.)</t>
    </r>
  </si>
  <si>
    <t>See FN - 1</t>
  </si>
  <si>
    <t>Divided by Base Period Revenue</t>
  </si>
  <si>
    <t>See FN-1</t>
  </si>
  <si>
    <t>Equals One-Way Fare Needed</t>
  </si>
  <si>
    <r>
      <t>Rounded</t>
    </r>
    <r>
      <rPr>
        <sz val="10"/>
        <rFont val="Arial"/>
        <family val="0"/>
      </rPr>
      <t xml:space="preserve"> One-Way Equivalent Surcharge Amount</t>
    </r>
  </si>
  <si>
    <t>Conforming to the Requirments Order No. 2 of Docket A-042090</t>
  </si>
  <si>
    <r>
      <t>Current Fuel Price   (most recent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Invoice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price - (less tax credits))</t>
    </r>
  </si>
  <si>
    <t>1.      Using the appropriate Base Period - the more recent of either the test year used in the company's last rate case</t>
  </si>
  <si>
    <t>The requested effective date is at least three business days after the request is filed.</t>
  </si>
  <si>
    <t>Divided By Base Period Average Fuel Price (Line 13)                              See FN-1</t>
  </si>
  <si>
    <t>Fuel Expense as % of Revenue (Line 8)</t>
  </si>
  <si>
    <t>Multiplied By Fuel Percent Price Increase (Line 18)</t>
  </si>
  <si>
    <t>Base Period Revenue (Line 5)</t>
  </si>
  <si>
    <t>Multiplied By Allowable Fuel Increase as a % of Revenue (Line 26)</t>
  </si>
  <si>
    <t>Divided by 12 Months</t>
  </si>
  <si>
    <t>See FN-2</t>
  </si>
  <si>
    <t>Footnote 2:</t>
  </si>
  <si>
    <t>Footnote 1:</t>
  </si>
  <si>
    <t>proposed fuel surcharge will be in effect.</t>
  </si>
  <si>
    <t>IF LINE 26 IS LESS THAN 0.00%, STOP.  YOU DO NOT QUALIFY FOR A FUEL SURCHARGE.</t>
  </si>
  <si>
    <t xml:space="preserve"> (Round Line 39 to the nearest $0.25 - round amounts of $0.125 or</t>
  </si>
  <si>
    <t>Equals Monthly Additional Fuel Revenue Needed</t>
  </si>
  <si>
    <t>If the Base Period is a test period in a rate case, use proforma test period amounts</t>
  </si>
  <si>
    <t>If the Base Period is calendar year 2003, use actual amounts</t>
  </si>
  <si>
    <t>Base Period 1-way Equivalent Passenger Count for the same month that the</t>
  </si>
  <si>
    <t>Minus Base Period Average Fuel Price - (less tax credits)                                     See FN-1</t>
  </si>
  <si>
    <t>Applies only to companies that have operated for at least two years by the end of the Base Period.   Order Para. A (1) (f)</t>
  </si>
  <si>
    <t xml:space="preserve">  or calendar year 2003, Order No. 2, Para A (1) (e), - enter the below requested information.</t>
  </si>
  <si>
    <t>3.599-.183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</si>
</sst>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_(* #,##0.000_);_(* \(#,##0.000\);_(* &quot;-&quot;???_);_(@_)"/>
    <numFmt numFmtId="175" formatCode="_(&quot;$&quot;* #,##0.0000_);_(&quot;$&quot;* \(#,##0.0000\);_(&quot;$&quot;* &quot;-&quot;??_);_(@_)"/>
    <numFmt numFmtId="176" formatCode="_(* #,##0.000_);_(* \(#,##0.000\);_(* &quot;-&quot;??_);_(@_)"/>
    <numFmt numFmtId="177" formatCode="0.000"/>
    <numFmt numFmtId="178" formatCode="0.0000000000000000%"/>
    <numFmt numFmtId="179" formatCode="0.000000000000000%"/>
    <numFmt numFmtId="180" formatCode="0.00000000000000%"/>
    <numFmt numFmtId="181" formatCode="0.0000000000000%"/>
    <numFmt numFmtId="182" formatCode="0.000000000000%"/>
    <numFmt numFmtId="183" formatCode="0.00000000000%"/>
    <numFmt numFmtId="184" formatCode="0.0000000000%"/>
    <numFmt numFmtId="185" formatCode="0.000000000%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</numFmts>
  <fonts count="42">
    <font>
      <sz val="10"/>
      <name val="Arial"/>
      <family val="0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10" xfId="0" applyNumberFormat="1" applyBorder="1" applyAlignment="1">
      <alignment/>
    </xf>
    <xf numFmtId="10" fontId="0" fillId="0" borderId="10" xfId="59" applyNumberFormat="1" applyFont="1" applyBorder="1" applyAlignment="1">
      <alignment/>
    </xf>
    <xf numFmtId="44" fontId="0" fillId="0" borderId="10" xfId="44" applyFont="1" applyBorder="1" applyAlignment="1">
      <alignment/>
    </xf>
    <xf numFmtId="173" fontId="0" fillId="0" borderId="10" xfId="44" applyNumberFormat="1" applyFont="1" applyBorder="1" applyAlignment="1">
      <alignment/>
    </xf>
    <xf numFmtId="173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59" applyNumberFormat="1" applyFont="1" applyBorder="1" applyAlignment="1">
      <alignment/>
    </xf>
    <xf numFmtId="10" fontId="0" fillId="0" borderId="12" xfId="0" applyNumberFormat="1" applyBorder="1" applyAlignment="1">
      <alignment/>
    </xf>
    <xf numFmtId="193" fontId="0" fillId="0" borderId="10" xfId="44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93" fontId="0" fillId="0" borderId="11" xfId="44" applyNumberFormat="1" applyFont="1" applyBorder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67" zoomScaleNormal="67" zoomScalePageLayoutView="0" workbookViewId="0" topLeftCell="B1">
      <selection activeCell="J49" sqref="J49"/>
    </sheetView>
  </sheetViews>
  <sheetFormatPr defaultColWidth="9.140625" defaultRowHeight="12.75"/>
  <cols>
    <col min="1" max="1" width="5.140625" style="0" customWidth="1"/>
    <col min="2" max="2" width="3.421875" style="0" customWidth="1"/>
    <col min="6" max="6" width="14.00390625" style="0" customWidth="1"/>
    <col min="7" max="7" width="26.00390625" style="0" customWidth="1"/>
    <col min="8" max="8" width="4.8515625" style="0" customWidth="1"/>
    <col min="9" max="9" width="14.7109375" style="0" customWidth="1"/>
    <col min="10" max="10" width="12.28125" style="0" customWidth="1"/>
    <col min="11" max="11" width="9.140625" style="31" customWidth="1"/>
  </cols>
  <sheetData>
    <row r="1" ht="12.75">
      <c r="J1" s="11"/>
    </row>
    <row r="3" ht="12.75">
      <c r="J3" s="30">
        <v>39553</v>
      </c>
    </row>
    <row r="5" spans="1:10" ht="18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/>
      <c r="B8" s="12"/>
      <c r="C8" s="16" t="s">
        <v>54</v>
      </c>
      <c r="D8" s="12"/>
      <c r="E8" s="12"/>
      <c r="F8" s="12"/>
      <c r="G8" s="12"/>
      <c r="H8" s="12"/>
      <c r="I8" s="12"/>
      <c r="J8" s="12"/>
    </row>
    <row r="9" spans="1:10" ht="12.75">
      <c r="A9" s="4" t="s">
        <v>9</v>
      </c>
      <c r="B9" s="12"/>
      <c r="C9" s="16" t="s">
        <v>36</v>
      </c>
      <c r="D9" s="12"/>
      <c r="E9" s="12"/>
      <c r="F9" s="12"/>
      <c r="G9" s="12"/>
      <c r="H9" s="12"/>
      <c r="I9" s="12"/>
      <c r="J9" s="12"/>
    </row>
    <row r="10" spans="1:10" ht="12.75">
      <c r="A10" s="6" t="s">
        <v>10</v>
      </c>
      <c r="B10" s="12"/>
      <c r="C10" s="16"/>
      <c r="D10" s="12"/>
      <c r="E10" s="12"/>
      <c r="F10" s="12"/>
      <c r="G10" s="12"/>
      <c r="H10" s="12"/>
      <c r="I10" s="12"/>
      <c r="J10" s="12"/>
    </row>
    <row r="11" spans="1:2" ht="15" customHeight="1">
      <c r="A11" s="4">
        <v>1</v>
      </c>
      <c r="B11" s="9" t="s">
        <v>35</v>
      </c>
    </row>
    <row r="12" spans="1:3" ht="15" customHeight="1">
      <c r="A12" s="4">
        <v>2</v>
      </c>
      <c r="C12" t="s">
        <v>55</v>
      </c>
    </row>
    <row r="13" ht="15" customHeight="1">
      <c r="A13" s="4">
        <v>3</v>
      </c>
    </row>
    <row r="14" spans="1:9" ht="15" customHeight="1">
      <c r="A14" s="4">
        <v>4</v>
      </c>
      <c r="C14" s="9" t="s">
        <v>27</v>
      </c>
      <c r="G14" s="3" t="s">
        <v>28</v>
      </c>
      <c r="H14" s="3"/>
      <c r="I14" s="27">
        <v>222978</v>
      </c>
    </row>
    <row r="15" spans="1:9" ht="15" customHeight="1">
      <c r="A15" s="4">
        <v>5</v>
      </c>
      <c r="C15" s="14" t="s">
        <v>29</v>
      </c>
      <c r="G15" s="3" t="s">
        <v>28</v>
      </c>
      <c r="H15" s="3" t="s">
        <v>5</v>
      </c>
      <c r="I15" s="29">
        <v>2019303</v>
      </c>
    </row>
    <row r="16" spans="1:9" ht="15" customHeight="1">
      <c r="A16" s="4">
        <v>6</v>
      </c>
      <c r="D16" s="9" t="s">
        <v>26</v>
      </c>
      <c r="H16" s="3" t="s">
        <v>6</v>
      </c>
      <c r="I16" s="19">
        <f>I14/I15</f>
        <v>0.11042325000259991</v>
      </c>
    </row>
    <row r="17" spans="1:9" ht="15" customHeight="1">
      <c r="A17" s="4">
        <v>7</v>
      </c>
      <c r="C17" t="s">
        <v>0</v>
      </c>
      <c r="H17" s="3" t="s">
        <v>7</v>
      </c>
      <c r="I17" s="2">
        <v>100</v>
      </c>
    </row>
    <row r="18" spans="1:10" ht="15" customHeight="1">
      <c r="A18" s="4">
        <v>8</v>
      </c>
      <c r="D18" s="9" t="s">
        <v>18</v>
      </c>
      <c r="H18" s="3" t="s">
        <v>6</v>
      </c>
      <c r="I18" s="20">
        <f>ROUND(I16,4)</f>
        <v>0.1104</v>
      </c>
      <c r="J18" t="s">
        <v>24</v>
      </c>
    </row>
    <row r="19" ht="15" customHeight="1">
      <c r="A19" s="4">
        <v>9</v>
      </c>
    </row>
    <row r="20" spans="1:2" ht="15" customHeight="1">
      <c r="A20" s="4">
        <v>10</v>
      </c>
      <c r="B20" t="s">
        <v>1</v>
      </c>
    </row>
    <row r="21" ht="15" customHeight="1">
      <c r="A21" s="4">
        <v>11</v>
      </c>
    </row>
    <row r="22" spans="1:10" ht="15" customHeight="1">
      <c r="A22" s="4">
        <v>12</v>
      </c>
      <c r="C22" s="9" t="s">
        <v>34</v>
      </c>
      <c r="H22" t="s">
        <v>2</v>
      </c>
      <c r="I22" s="22">
        <v>3.416</v>
      </c>
      <c r="J22" t="s">
        <v>56</v>
      </c>
    </row>
    <row r="23" spans="1:9" ht="15" customHeight="1">
      <c r="A23" s="4">
        <v>13</v>
      </c>
      <c r="C23" s="13" t="s">
        <v>53</v>
      </c>
      <c r="H23" s="3" t="s">
        <v>8</v>
      </c>
      <c r="I23" s="22">
        <v>1.61</v>
      </c>
    </row>
    <row r="24" spans="1:9" ht="15" customHeight="1">
      <c r="A24" s="4">
        <v>14</v>
      </c>
      <c r="D24" t="s">
        <v>13</v>
      </c>
      <c r="H24" s="3" t="s">
        <v>6</v>
      </c>
      <c r="I24" s="22">
        <f>I22-I23</f>
        <v>1.8059999999999998</v>
      </c>
    </row>
    <row r="25" spans="1:9" ht="15" customHeight="1">
      <c r="A25" s="4">
        <f>+A24+1</f>
        <v>15</v>
      </c>
      <c r="C25" s="9" t="s">
        <v>37</v>
      </c>
      <c r="H25" s="3" t="s">
        <v>5</v>
      </c>
      <c r="I25" s="23">
        <f>I23</f>
        <v>1.61</v>
      </c>
    </row>
    <row r="26" spans="1:9" ht="15" customHeight="1">
      <c r="A26" s="4">
        <f aca="true" t="shared" si="0" ref="A26:A40">+A25+1</f>
        <v>16</v>
      </c>
      <c r="D26" t="s">
        <v>14</v>
      </c>
      <c r="H26" s="3" t="s">
        <v>6</v>
      </c>
      <c r="I26" s="19">
        <f>I24/I25</f>
        <v>1.1217391304347823</v>
      </c>
    </row>
    <row r="27" spans="1:11" ht="15" customHeight="1">
      <c r="A27" s="4">
        <f t="shared" si="0"/>
        <v>17</v>
      </c>
      <c r="C27" t="s">
        <v>0</v>
      </c>
      <c r="H27" s="3" t="s">
        <v>7</v>
      </c>
      <c r="I27" s="2">
        <v>100</v>
      </c>
      <c r="K27" s="31" t="s">
        <v>2</v>
      </c>
    </row>
    <row r="28" spans="1:10" ht="15" customHeight="1">
      <c r="A28" s="4">
        <f t="shared" si="0"/>
        <v>18</v>
      </c>
      <c r="D28" s="9" t="s">
        <v>21</v>
      </c>
      <c r="F28" s="1"/>
      <c r="H28" s="3" t="s">
        <v>6</v>
      </c>
      <c r="I28" s="20">
        <f>ROUND(I26,4)</f>
        <v>1.1217</v>
      </c>
      <c r="J28" t="s">
        <v>24</v>
      </c>
    </row>
    <row r="29" ht="15" customHeight="1">
      <c r="A29" s="4">
        <f t="shared" si="0"/>
        <v>19</v>
      </c>
    </row>
    <row r="30" spans="1:2" ht="15" customHeight="1">
      <c r="A30" s="4">
        <f t="shared" si="0"/>
        <v>20</v>
      </c>
      <c r="B30" s="9" t="s">
        <v>20</v>
      </c>
    </row>
    <row r="31" ht="15" customHeight="1">
      <c r="A31" s="4">
        <f t="shared" si="0"/>
        <v>21</v>
      </c>
    </row>
    <row r="32" spans="1:10" ht="15" customHeight="1">
      <c r="A32" s="4">
        <f t="shared" si="0"/>
        <v>22</v>
      </c>
      <c r="C32" s="9" t="s">
        <v>38</v>
      </c>
      <c r="I32" s="24">
        <f>I18</f>
        <v>0.1104</v>
      </c>
      <c r="J32" t="s">
        <v>24</v>
      </c>
    </row>
    <row r="33" spans="1:10" ht="15" customHeight="1">
      <c r="A33" s="4">
        <f t="shared" si="0"/>
        <v>23</v>
      </c>
      <c r="C33" s="9" t="s">
        <v>39</v>
      </c>
      <c r="H33" s="3" t="s">
        <v>7</v>
      </c>
      <c r="I33" s="24">
        <f>I28</f>
        <v>1.1217</v>
      </c>
      <c r="J33" t="s">
        <v>24</v>
      </c>
    </row>
    <row r="34" spans="1:10" ht="15" customHeight="1">
      <c r="A34" s="4">
        <f t="shared" si="0"/>
        <v>24</v>
      </c>
      <c r="B34" t="s">
        <v>3</v>
      </c>
      <c r="D34" t="s">
        <v>15</v>
      </c>
      <c r="H34" s="3" t="s">
        <v>6</v>
      </c>
      <c r="I34" s="24">
        <f>ROUND(I33*I32,4)</f>
        <v>0.1238</v>
      </c>
      <c r="J34" t="s">
        <v>24</v>
      </c>
    </row>
    <row r="35" spans="1:10" ht="15" customHeight="1">
      <c r="A35" s="4">
        <f t="shared" si="0"/>
        <v>25</v>
      </c>
      <c r="C35" s="9" t="s">
        <v>17</v>
      </c>
      <c r="H35" s="3" t="s">
        <v>8</v>
      </c>
      <c r="I35" s="25">
        <v>0.01</v>
      </c>
      <c r="J35" t="s">
        <v>24</v>
      </c>
    </row>
    <row r="36" spans="1:10" ht="15" customHeight="1" thickBot="1">
      <c r="A36" s="4">
        <f t="shared" si="0"/>
        <v>26</v>
      </c>
      <c r="C36" s="9"/>
      <c r="D36" t="s">
        <v>16</v>
      </c>
      <c r="H36" s="3"/>
      <c r="I36" s="26">
        <f>I34-I35</f>
        <v>0.1138</v>
      </c>
      <c r="J36" t="s">
        <v>24</v>
      </c>
    </row>
    <row r="37" spans="1:9" ht="15" customHeight="1" thickTop="1">
      <c r="A37" s="4">
        <f t="shared" si="0"/>
        <v>27</v>
      </c>
      <c r="C37" s="9"/>
      <c r="H37" s="3"/>
      <c r="I37" s="8"/>
    </row>
    <row r="38" spans="1:9" ht="15" customHeight="1">
      <c r="A38" s="4">
        <f t="shared" si="0"/>
        <v>28</v>
      </c>
      <c r="B38" s="10" t="s">
        <v>47</v>
      </c>
      <c r="H38" s="3"/>
      <c r="I38" s="8"/>
    </row>
    <row r="39" ht="15" customHeight="1">
      <c r="A39" s="4">
        <f t="shared" si="0"/>
        <v>29</v>
      </c>
    </row>
    <row r="40" spans="1:2" ht="15" customHeight="1">
      <c r="A40" s="4">
        <f t="shared" si="0"/>
        <v>30</v>
      </c>
      <c r="B40" t="s">
        <v>12</v>
      </c>
    </row>
    <row r="41" ht="15" customHeight="1">
      <c r="A41" s="4">
        <f aca="true" t="shared" si="1" ref="A41:A53">+A40+1</f>
        <v>31</v>
      </c>
    </row>
    <row r="42" spans="1:9" ht="15" customHeight="1">
      <c r="A42" s="4">
        <f t="shared" si="1"/>
        <v>32</v>
      </c>
      <c r="C42" s="9" t="s">
        <v>40</v>
      </c>
      <c r="G42" s="3" t="s">
        <v>30</v>
      </c>
      <c r="I42" s="27">
        <f>I15</f>
        <v>2019303</v>
      </c>
    </row>
    <row r="43" spans="1:10" ht="15" customHeight="1">
      <c r="A43" s="4">
        <f t="shared" si="1"/>
        <v>33</v>
      </c>
      <c r="C43" s="9" t="s">
        <v>41</v>
      </c>
      <c r="H43" s="3" t="s">
        <v>7</v>
      </c>
      <c r="I43" s="24">
        <f>I36</f>
        <v>0.1138</v>
      </c>
      <c r="J43" t="s">
        <v>24</v>
      </c>
    </row>
    <row r="44" spans="1:9" ht="15" customHeight="1">
      <c r="A44" s="4">
        <f t="shared" si="1"/>
        <v>34</v>
      </c>
      <c r="D44" s="9" t="s">
        <v>19</v>
      </c>
      <c r="H44" s="3" t="s">
        <v>6</v>
      </c>
      <c r="I44" s="27">
        <f>I43*I42</f>
        <v>229796.6814</v>
      </c>
    </row>
    <row r="45" spans="1:9" ht="15" customHeight="1">
      <c r="A45" s="4">
        <f t="shared" si="1"/>
        <v>35</v>
      </c>
      <c r="C45" s="9" t="s">
        <v>42</v>
      </c>
      <c r="H45" s="3" t="s">
        <v>5</v>
      </c>
      <c r="I45" s="17">
        <v>12</v>
      </c>
    </row>
    <row r="46" spans="1:9" ht="15" customHeight="1">
      <c r="A46" s="4">
        <f t="shared" si="1"/>
        <v>36</v>
      </c>
      <c r="C46" s="18" t="s">
        <v>49</v>
      </c>
      <c r="H46" s="3"/>
      <c r="I46" s="27">
        <f>I44/I45</f>
        <v>19149.72345</v>
      </c>
    </row>
    <row r="47" spans="1:11" ht="15" customHeight="1">
      <c r="A47" s="4">
        <f t="shared" si="1"/>
        <v>37</v>
      </c>
      <c r="B47" t="s">
        <v>4</v>
      </c>
      <c r="C47" s="9" t="s">
        <v>23</v>
      </c>
      <c r="H47" s="3" t="s">
        <v>5</v>
      </c>
      <c r="I47" s="28">
        <v>10224</v>
      </c>
      <c r="J47" t="s">
        <v>2</v>
      </c>
      <c r="K47" s="31">
        <v>38078</v>
      </c>
    </row>
    <row r="48" spans="1:9" ht="15" customHeight="1">
      <c r="A48" s="4">
        <f t="shared" si="1"/>
        <v>38</v>
      </c>
      <c r="C48" s="9"/>
      <c r="G48" s="3" t="s">
        <v>43</v>
      </c>
      <c r="H48" s="3"/>
      <c r="I48" s="8"/>
    </row>
    <row r="49" spans="1:9" ht="15" customHeight="1">
      <c r="A49" s="4">
        <f t="shared" si="1"/>
        <v>39</v>
      </c>
      <c r="C49" t="s">
        <v>31</v>
      </c>
      <c r="H49" s="3" t="s">
        <v>6</v>
      </c>
      <c r="I49" s="21">
        <f>I46/I47</f>
        <v>1.8730167693661972</v>
      </c>
    </row>
    <row r="50" ht="15" customHeight="1">
      <c r="A50" s="4">
        <f t="shared" si="1"/>
        <v>40</v>
      </c>
    </row>
    <row r="51" spans="1:10" ht="15" customHeight="1">
      <c r="A51" s="4">
        <f t="shared" si="1"/>
        <v>41</v>
      </c>
      <c r="B51" s="7" t="s">
        <v>11</v>
      </c>
      <c r="C51" s="15" t="s">
        <v>32</v>
      </c>
      <c r="I51" s="32">
        <v>2</v>
      </c>
      <c r="J51" t="s">
        <v>2</v>
      </c>
    </row>
    <row r="52" spans="1:9" ht="15" customHeight="1">
      <c r="A52" s="4">
        <f t="shared" si="1"/>
        <v>42</v>
      </c>
      <c r="B52" s="7"/>
      <c r="C52" s="9" t="s">
        <v>48</v>
      </c>
      <c r="I52" s="8"/>
    </row>
    <row r="53" spans="1:3" ht="15" customHeight="1">
      <c r="A53" s="4">
        <f t="shared" si="1"/>
        <v>43</v>
      </c>
      <c r="C53" s="9" t="s">
        <v>22</v>
      </c>
    </row>
    <row r="54" ht="15" customHeight="1"/>
    <row r="55" spans="1:3" ht="15" customHeight="1">
      <c r="A55" s="4"/>
      <c r="C55" s="9"/>
    </row>
    <row r="56" spans="1:7" ht="15" customHeight="1">
      <c r="A56" s="4"/>
      <c r="C56" t="s">
        <v>45</v>
      </c>
      <c r="D56" s="5"/>
      <c r="E56" t="s">
        <v>50</v>
      </c>
      <c r="F56" s="5"/>
      <c r="G56" s="5"/>
    </row>
    <row r="57" spans="1:9" ht="15" customHeight="1">
      <c r="A57" s="4"/>
      <c r="C57" s="9"/>
      <c r="E57" t="s">
        <v>51</v>
      </c>
      <c r="I57" s="8"/>
    </row>
    <row r="58" ht="15" customHeight="1">
      <c r="A58" s="4"/>
    </row>
    <row r="59" spans="1:5" ht="15" customHeight="1">
      <c r="A59" s="4"/>
      <c r="C59" t="s">
        <v>44</v>
      </c>
      <c r="E59" t="s">
        <v>52</v>
      </c>
    </row>
    <row r="60" ht="15" customHeight="1">
      <c r="E60" t="s">
        <v>46</v>
      </c>
    </row>
    <row r="61" ht="15" customHeight="1"/>
    <row r="62" ht="15" customHeight="1">
      <c r="A62" s="4"/>
    </row>
    <row r="63" ht="15" customHeight="1">
      <c r="A63" s="4"/>
    </row>
    <row r="64" ht="15" customHeight="1">
      <c r="A64" s="4"/>
    </row>
    <row r="65" ht="15" customHeight="1">
      <c r="A65" s="4"/>
    </row>
    <row r="66" ht="15" customHeight="1">
      <c r="A66" s="4"/>
    </row>
    <row r="67" ht="15" customHeight="1">
      <c r="A67" s="4"/>
    </row>
    <row r="68" ht="15" customHeight="1">
      <c r="A68" s="4"/>
    </row>
    <row r="69" ht="15" customHeight="1">
      <c r="A69" s="4"/>
    </row>
    <row r="70" ht="15" customHeight="1">
      <c r="A70" s="4"/>
    </row>
    <row r="71" ht="12.75">
      <c r="A71" s="4"/>
    </row>
    <row r="72" ht="12.75">
      <c r="A72" s="4"/>
    </row>
    <row r="73" ht="12.75">
      <c r="A73" s="4"/>
    </row>
  </sheetData>
  <sheetProtection/>
  <mergeCells count="2">
    <mergeCell ref="A5:J5"/>
    <mergeCell ref="A6:J6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jocarlson</cp:lastModifiedBy>
  <cp:lastPrinted>2008-02-26T06:09:37Z</cp:lastPrinted>
  <dcterms:created xsi:type="dcterms:W3CDTF">2000-03-15T22:44:07Z</dcterms:created>
  <dcterms:modified xsi:type="dcterms:W3CDTF">2008-04-15T22:52:49Z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080647</vt:lpwstr>
  </property>
  <property fmtid="{D5CDD505-2E9C-101B-9397-08002B2CF9AE}" pid="6" name="IsConfidenti">
    <vt:lpwstr>0</vt:lpwstr>
  </property>
  <property fmtid="{D5CDD505-2E9C-101B-9397-08002B2CF9AE}" pid="7" name="Dat">
    <vt:lpwstr>2008-04-15T00:00:00Z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2008-04-15T00:00:00Z</vt:lpwstr>
  </property>
  <property fmtid="{D5CDD505-2E9C-101B-9397-08002B2CF9AE}" pid="10" name="Pref">
    <vt:lpwstr>TC</vt:lpwstr>
  </property>
  <property fmtid="{D5CDD505-2E9C-101B-9397-08002B2CF9AE}" pid="11" name="CaseCompanyNam">
    <vt:lpwstr>BREMERTON-KITSAP AIRPORTER, INC.</vt:lpwstr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