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FF5A6DF8-92D4-48F2-9124-A145E531DD39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KW-3" sheetId="6" r:id="rId1"/>
  </sheets>
  <definedNames>
    <definedName name="_xlnm.Print_Area" localSheetId="0">'PKW-3'!$A$1:$N$30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6" l="1"/>
  <c r="M27" i="6" s="1"/>
  <c r="L26" i="6"/>
  <c r="L27" i="6" s="1"/>
  <c r="K26" i="6"/>
  <c r="K27" i="6" s="1"/>
  <c r="J26" i="6"/>
  <c r="J27" i="6" s="1"/>
  <c r="I26" i="6"/>
  <c r="I27" i="6" s="1"/>
  <c r="H26" i="6"/>
  <c r="H27" i="6" s="1"/>
  <c r="G26" i="6"/>
  <c r="G27" i="6" s="1"/>
  <c r="F26" i="6"/>
  <c r="F27" i="6" s="1"/>
  <c r="E26" i="6"/>
  <c r="E27" i="6" s="1"/>
  <c r="D26" i="6"/>
  <c r="D27" i="6" s="1"/>
  <c r="C26" i="6"/>
  <c r="C27" i="6" s="1"/>
  <c r="B26" i="6"/>
  <c r="B27" i="6" s="1"/>
  <c r="N25" i="6"/>
  <c r="N24" i="6"/>
  <c r="N26" i="6" s="1"/>
  <c r="N27" i="6" l="1"/>
</calcChain>
</file>

<file path=xl/sharedStrings.xml><?xml version="1.0" encoding="utf-8"?>
<sst xmlns="http://schemas.openxmlformats.org/spreadsheetml/2006/main" count="22" uniqueCount="22">
  <si>
    <t>Puget Sound Energy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</si>
  <si>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</si>
  <si>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</si>
  <si>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</si>
  <si>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</si>
  <si>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</si>
  <si>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</si>
  <si>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</si>
  <si>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</si>
  <si>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</si>
  <si>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</si>
  <si>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</si>
  <si>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</si>
  <si>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</si>
  <si>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Allowable Costs</t>
  </si>
  <si>
    <t>Baseline Power Costs</t>
  </si>
  <si>
    <t>($ in millions)</t>
  </si>
  <si>
    <t>Under / (over) - recovery</t>
  </si>
  <si>
    <t>Less Firm Wholesale</t>
  </si>
  <si>
    <t>Firm Wholesale Portion</t>
  </si>
  <si>
    <t>2019 PCA</t>
  </si>
  <si>
    <t>Exh. PKW-3 2019 PCA Period power costs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</si>
</sst>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_);\(&quot;$&quot;#,##0.0\)"/>
    <numFmt numFmtId="166" formatCode="0.0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/>
    <xf numFmtId="0" fontId="1" fillId="0" borderId="0" xfId="0" applyFont="1"/>
    <xf numFmtId="7" fontId="0" fillId="0" borderId="0" xfId="0" applyNumberFormat="1"/>
    <xf numFmtId="0" fontId="7" fillId="0" borderId="0" xfId="0" applyFont="1"/>
    <xf numFmtId="0" fontId="6" fillId="0" borderId="4" xfId="0" applyFont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165" fontId="6" fillId="0" borderId="4" xfId="0" applyNumberFormat="1" applyFont="1" applyFill="1" applyBorder="1"/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6" fillId="0" borderId="6" xfId="0" applyNumberFormat="1" applyFont="1" applyFill="1" applyBorder="1"/>
    <xf numFmtId="165" fontId="6" fillId="0" borderId="2" xfId="0" applyNumberFormat="1" applyFont="1" applyFill="1" applyBorder="1"/>
    <xf numFmtId="165" fontId="7" fillId="0" borderId="7" xfId="0" applyNumberFormat="1" applyFont="1" applyFill="1" applyBorder="1"/>
    <xf numFmtId="165" fontId="6" fillId="0" borderId="3" xfId="0" applyNumberFormat="1" applyFont="1" applyFill="1" applyBorder="1"/>
    <xf numFmtId="165" fontId="7" fillId="0" borderId="8" xfId="0" applyNumberFormat="1" applyFont="1" applyFill="1" applyBorder="1"/>
    <xf numFmtId="165" fontId="6" fillId="0" borderId="9" xfId="0" applyNumberFormat="1" applyFont="1" applyFill="1" applyBorder="1"/>
    <xf numFmtId="165" fontId="7" fillId="0" borderId="5" xfId="0" applyNumberFormat="1" applyFont="1" applyFill="1" applyBorder="1"/>
    <xf numFmtId="165" fontId="7" fillId="0" borderId="10" xfId="0" applyNumberFormat="1" applyFont="1" applyFill="1" applyBorder="1"/>
    <xf numFmtId="165" fontId="7" fillId="0" borderId="1" xfId="0" applyNumberFormat="1" applyFont="1" applyFill="1" applyBorder="1"/>
    <xf numFmtId="165" fontId="7" fillId="0" borderId="11" xfId="0" applyNumberFormat="1" applyFont="1" applyFill="1" applyBorder="1"/>
    <xf numFmtId="166" fontId="6" fillId="0" borderId="0" xfId="0" applyNumberFormat="1" applyFont="1" applyFill="1" applyBorder="1"/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2019 PCA</a:t>
            </a:r>
            <a:r>
              <a:rPr lang="en-US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 Period</a:t>
            </a:r>
            <a:r>
              <a:rPr lang="en-US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 power</a:t>
            </a:r>
            <a:r>
              <a:rPr lang="en-US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 costs by month</a:t>
            </a:r>
          </a:p>
          <a:p>
            <a:pPr>
              <a:defRPr>
                <a:solidFill>
                  <a:sysClr val="windowText" lastClr="000000"/>
                </a:solidFill>
                <a:cs typeface="Arial" panose="020B0604020202020204" pitchFamily="34" charset="0"/>
              </a:defRPr>
            </a:pPr>
            <a:r>
              <a:rPr lang="en-US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($ in millions)</a:t>
            </a:r>
            <a:endParaRPr lang="en-US">
              <a:solidFill>
                <a:sysClr val="windowText" lastClr="000000"/>
              </a:solidFill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39307526830389"/>
          <c:y val="4.178536262037594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'PKW-3'!$A$24</c:f>
              <c:strCache>
                <c:ptCount val="1"/>
                <c:pt idx="0">
                  <c:v>Total Allowable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'PKW-3'!$B$23:$M$23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'PKW-3'!$B$24:$M$24</c:f>
              <c:numCache>
                <c:formatCode>"$"#,##0.0_);\("$"#,##0.0\)</c:formatCode>
                <c:ptCount val="12"/>
                <c:pt idx="0">
                  <c:v>71.495914980000009</c:v>
                </c:pt>
                <c:pt idx="1">
                  <c:v>87.030444400000007</c:v>
                </c:pt>
                <c:pt idx="2">
                  <c:v>86.958496599999989</c:v>
                </c:pt>
                <c:pt idx="3">
                  <c:v>56.387717000000002</c:v>
                </c:pt>
                <c:pt idx="4">
                  <c:v>48.962924999999998</c:v>
                </c:pt>
                <c:pt idx="5">
                  <c:v>48.249496999999998</c:v>
                </c:pt>
                <c:pt idx="6">
                  <c:v>49.805683999999999</c:v>
                </c:pt>
                <c:pt idx="7">
                  <c:v>52.289476000000001</c:v>
                </c:pt>
                <c:pt idx="8">
                  <c:v>50.952508030000004</c:v>
                </c:pt>
                <c:pt idx="9">
                  <c:v>63.430625479999996</c:v>
                </c:pt>
                <c:pt idx="10">
                  <c:v>64.259945170000009</c:v>
                </c:pt>
                <c:pt idx="11">
                  <c:v>76.438834999999997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D-4BDB-8C1F-F2922F2A0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863938616"/>
        <c:axId val="863941896"/>
      </c:barChart>
      <c:lineChart>
        <c:grouping val="standard"/>
        <c:varyColors val="0"/>
        <c:ser>
          <c:idx val="1"/>
          <c:order val="1"/>
          <c:tx>
            <c:strRef>
              <c:f>'PKW-3'!$A$25</c:f>
              <c:strCache>
                <c:ptCount val="1"/>
                <c:pt idx="0">
                  <c:v>Baseline Power Costs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'PKW-3'!$B$23:$M$23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'PKW-3'!$B$25:$M$25</c:f>
              <c:numCache>
                <c:formatCode>"$"#,##0.0_);\("$"#,##0.0\)</c:formatCode>
                <c:ptCount val="12"/>
                <c:pt idx="0">
                  <c:v>67.986610993799999</c:v>
                </c:pt>
                <c:pt idx="1">
                  <c:v>69.617840260635006</c:v>
                </c:pt>
                <c:pt idx="2">
                  <c:v>64.71735984</c:v>
                </c:pt>
                <c:pt idx="3">
                  <c:v>54.418140703485001</c:v>
                </c:pt>
                <c:pt idx="4">
                  <c:v>48.017267188855996</c:v>
                </c:pt>
                <c:pt idx="5">
                  <c:v>47.914274642540001</c:v>
                </c:pt>
                <c:pt idx="6">
                  <c:v>48.918347961571996</c:v>
                </c:pt>
                <c:pt idx="7">
                  <c:v>54.061515148331999</c:v>
                </c:pt>
                <c:pt idx="8">
                  <c:v>47.608643248690001</c:v>
                </c:pt>
                <c:pt idx="9">
                  <c:v>56.232348521513998</c:v>
                </c:pt>
                <c:pt idx="10">
                  <c:v>58.876401872856</c:v>
                </c:pt>
                <c:pt idx="11">
                  <c:v>70.638693549506002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D-4BDB-8C1F-F2922F2A0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38616"/>
        <c:axId val="863941896"/>
      </c:lineChart>
      <c:catAx>
        <c:axId val="86393861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941896"/>
        <c:crosses val="autoZero"/>
        <c:auto val="1"/>
        <c:lblAlgn val="ctr"/>
        <c:lblOffset val="100"/>
        <c:noMultiLvlLbl val="0"/>
      </c:catAx>
      <c:valAx>
        <c:axId val="863941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381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938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585557388837008"/>
          <c:y val="0.21877972383973088"/>
          <c:w val="0.59575155671453417"/>
          <c:h val="9.664406532516767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1311274</xdr:colOff>
      <xdr:row>3</xdr:row>
      <xdr:rowOff>184149</xdr:rowOff>
    </xdr:from>
    <xdr:to>
      <xdr:col>13</xdr:col>
      <xdr:colOff>76200</xdr:colOff>
      <xdr:row>21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my Them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view="pageLayout" zoomScaleNormal="100" workbookViewId="0">
      <selection activeCell="M3" sqref="M3"/>
    </sheetView>
  </sheetViews>
  <sheetFormatPr defaultRowHeight="15" x14ac:dyDescent="0.25"/>
  <cols>
    <col min="1" max="1" width="25" customWidth="1"/>
    <col min="2" max="2" width="8.85546875" bestFit="1" customWidth="1"/>
    <col min="3" max="13" width="6.140625" bestFit="1" customWidth="1"/>
    <col min="14" max="14" width="7.140625" style="5" bestFit="1" customWidth="1"/>
    <col min="16" max="16" width="8.85546875" bestFit="1" customWidth="1"/>
  </cols>
  <sheetData>
    <row r="1" spans="1:1" ht="18.75" x14ac:dyDescent="0.3">
      <c r="A1" s="1" t="s">
        <v>0</v>
      </c>
    </row>
    <row r="2" spans="1:1" ht="21" x14ac:dyDescent="0.35">
      <c r="A2" s="2" t="s">
        <v>21</v>
      </c>
    </row>
    <row r="3" spans="1:1" ht="15.75" x14ac:dyDescent="0.25">
      <c r="A3" s="3" t="s">
        <v>20</v>
      </c>
    </row>
    <row r="4" spans="1:1" ht="15.75" x14ac:dyDescent="0.25">
      <c r="A4" s="3"/>
    </row>
    <row r="23" spans="1:14" x14ac:dyDescent="0.25">
      <c r="A23" s="4" t="s">
        <v>16</v>
      </c>
      <c r="B23" s="12" t="s">
        <v>1</v>
      </c>
      <c r="C23" s="12" t="s">
        <v>2</v>
      </c>
      <c r="D23" s="12" t="s">
        <v>3</v>
      </c>
      <c r="E23" s="12" t="s">
        <v>4</v>
      </c>
      <c r="F23" s="12" t="s">
        <v>5</v>
      </c>
      <c r="G23" s="12" t="s">
        <v>6</v>
      </c>
      <c r="H23" s="12" t="s">
        <v>7</v>
      </c>
      <c r="I23" s="12" t="s">
        <v>8</v>
      </c>
      <c r="J23" s="12" t="s">
        <v>9</v>
      </c>
      <c r="K23" s="12" t="s">
        <v>10</v>
      </c>
      <c r="L23" s="12" t="s">
        <v>11</v>
      </c>
      <c r="M23" s="12" t="s">
        <v>12</v>
      </c>
      <c r="N23" s="13" t="s">
        <v>13</v>
      </c>
    </row>
    <row r="24" spans="1:14" x14ac:dyDescent="0.25">
      <c r="A24" s="4" t="s">
        <v>14</v>
      </c>
      <c r="B24" s="14">
        <v>71.495914980000009</v>
      </c>
      <c r="C24" s="15">
        <v>87.030444400000007</v>
      </c>
      <c r="D24" s="15">
        <v>86.958496599999989</v>
      </c>
      <c r="E24" s="15">
        <v>56.387717000000002</v>
      </c>
      <c r="F24" s="15">
        <v>48.962924999999998</v>
      </c>
      <c r="G24" s="15">
        <v>48.249496999999998</v>
      </c>
      <c r="H24" s="15">
        <v>49.805683999999999</v>
      </c>
      <c r="I24" s="15">
        <v>52.289476000000001</v>
      </c>
      <c r="J24" s="15">
        <v>50.952508030000004</v>
      </c>
      <c r="K24" s="15">
        <v>63.430625479999996</v>
      </c>
      <c r="L24" s="15">
        <v>64.259945170000009</v>
      </c>
      <c r="M24" s="15">
        <v>76.438834999999997</v>
      </c>
      <c r="N24" s="16">
        <f>SUM(B24:M24)</f>
        <v>756.26206866000007</v>
      </c>
    </row>
    <row r="25" spans="1:14" x14ac:dyDescent="0.25">
      <c r="A25" s="4" t="s">
        <v>15</v>
      </c>
      <c r="B25" s="17">
        <v>67.986610993799999</v>
      </c>
      <c r="C25" s="10">
        <v>69.617840260635006</v>
      </c>
      <c r="D25" s="10">
        <v>64.71735984</v>
      </c>
      <c r="E25" s="10">
        <v>54.418140703485001</v>
      </c>
      <c r="F25" s="10">
        <v>48.017267188855996</v>
      </c>
      <c r="G25" s="10">
        <v>47.914274642540001</v>
      </c>
      <c r="H25" s="10">
        <v>48.918347961571996</v>
      </c>
      <c r="I25" s="10">
        <v>54.061515148331999</v>
      </c>
      <c r="J25" s="10">
        <v>47.608643248690001</v>
      </c>
      <c r="K25" s="10">
        <v>56.232348521513998</v>
      </c>
      <c r="L25" s="10">
        <v>58.876401872856</v>
      </c>
      <c r="M25" s="10">
        <v>70.638693549506002</v>
      </c>
      <c r="N25" s="18">
        <f>SUM(B25:M25)</f>
        <v>689.00744393178604</v>
      </c>
    </row>
    <row r="26" spans="1:14" s="5" customFormat="1" x14ac:dyDescent="0.25">
      <c r="A26" s="8" t="s">
        <v>17</v>
      </c>
      <c r="B26" s="19">
        <f>B24-B25</f>
        <v>3.5093039862000097</v>
      </c>
      <c r="C26" s="11">
        <f t="shared" ref="C26:N26" si="0">C24-C25</f>
        <v>17.412604139365001</v>
      </c>
      <c r="D26" s="11">
        <f t="shared" si="0"/>
        <v>22.241136759999989</v>
      </c>
      <c r="E26" s="11">
        <f t="shared" si="0"/>
        <v>1.969576296515001</v>
      </c>
      <c r="F26" s="11">
        <f t="shared" si="0"/>
        <v>0.94565781114400238</v>
      </c>
      <c r="G26" s="11">
        <f t="shared" si="0"/>
        <v>0.33522235745999751</v>
      </c>
      <c r="H26" s="11">
        <f t="shared" si="0"/>
        <v>0.88733603842800335</v>
      </c>
      <c r="I26" s="11">
        <f t="shared" si="0"/>
        <v>-1.7720391483319986</v>
      </c>
      <c r="J26" s="11">
        <f t="shared" si="0"/>
        <v>3.3438647813100033</v>
      </c>
      <c r="K26" s="11">
        <f t="shared" si="0"/>
        <v>7.198276958485998</v>
      </c>
      <c r="L26" s="11">
        <f t="shared" si="0"/>
        <v>5.3835432971440085</v>
      </c>
      <c r="M26" s="11">
        <f t="shared" si="0"/>
        <v>5.8001414504939959</v>
      </c>
      <c r="N26" s="20">
        <f t="shared" si="0"/>
        <v>67.254624728214026</v>
      </c>
    </row>
    <row r="27" spans="1:14" x14ac:dyDescent="0.25">
      <c r="A27" s="7" t="s">
        <v>18</v>
      </c>
      <c r="B27" s="21">
        <f t="shared" ref="B27:M27" si="1">B26*(1-$B$29)</f>
        <v>3.5081304749470248</v>
      </c>
      <c r="C27" s="22">
        <f t="shared" si="1"/>
        <v>17.406781364540798</v>
      </c>
      <c r="D27" s="22">
        <f t="shared" si="1"/>
        <v>22.233699323867445</v>
      </c>
      <c r="E27" s="22">
        <f t="shared" si="1"/>
        <v>1.9689176702014464</v>
      </c>
      <c r="F27" s="22">
        <f t="shared" si="1"/>
        <v>0.94534158317195582</v>
      </c>
      <c r="G27" s="22">
        <f t="shared" si="1"/>
        <v>0.33511025910366288</v>
      </c>
      <c r="H27" s="22">
        <f t="shared" si="1"/>
        <v>0.88703931325675311</v>
      </c>
      <c r="I27" s="22">
        <f t="shared" si="1"/>
        <v>-1.7714465784407964</v>
      </c>
      <c r="J27" s="22">
        <f t="shared" si="1"/>
        <v>3.3427465929271336</v>
      </c>
      <c r="K27" s="22">
        <f t="shared" si="1"/>
        <v>7.1958698546710806</v>
      </c>
      <c r="L27" s="22">
        <f t="shared" si="1"/>
        <v>5.3817430402654436</v>
      </c>
      <c r="M27" s="22">
        <f t="shared" si="1"/>
        <v>5.7982018831929505</v>
      </c>
      <c r="N27" s="23">
        <f>SUM(B27:M27)</f>
        <v>67.2321347817049</v>
      </c>
    </row>
    <row r="28" spans="1:14" x14ac:dyDescent="0.25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x14ac:dyDescent="0.25">
      <c r="A29" s="9" t="s">
        <v>19</v>
      </c>
      <c r="B29" s="24">
        <v>3.344E-4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pageMargins left="0.7" right="0.7" top="0.75" bottom="0.75" header="0.3" footer="0.3"/>
  <pageSetup orientation="landscape" r:id="rId1"/>
  <rowBreaks count="1" manualBreakCount="1">
    <brk id="26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574BFF80329C418FD7AF3F5DB62EE5" ma:contentTypeVersion="44" ma:contentTypeDescription="" ma:contentTypeScope="" ma:versionID="c216641643248b06db0aa818a57190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2020-04-30T07:00:00+00:00</OpenedDate>
    <SignificantOrder xmlns="dc463f71-b30c-4ab2-9473-d307f9d35888">false</SignificantOrder>
    <Date1 xmlns="dc463f71-b30c-4ab2-9473-d307f9d35888">2020-04-30T07:00:00+00:00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200398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DF0D4B-8D28-4EAC-BCE8-2C75AF4CEF28}"/>
</file>

<file path=customXml/itemProps2.xml><?xml version="1.0" encoding="utf-8"?>
<ds:datastoreItem xmlns:ds="http://schemas.openxmlformats.org/officeDocument/2006/customXml" ds:itemID="{C430D4E1-71F0-459D-8A92-0EE7D565AABC}"/>
</file>

<file path=customXml/itemProps3.xml><?xml version="1.0" encoding="utf-8"?>
<ds:datastoreItem xmlns:ds="http://schemas.openxmlformats.org/officeDocument/2006/customXml" ds:itemID="{8187C10E-CCC0-4A48-A1EB-40F975208EB2}"/>
</file>

<file path=customXml/itemProps4.xml><?xml version="1.0" encoding="utf-8"?>
<ds:datastoreItem xmlns:ds="http://schemas.openxmlformats.org/officeDocument/2006/customXml" ds:itemID="{0D62663A-C1B7-475E-991D-D933650E8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PKW-3</vt:lpstr>
      <vt:lpstr>'PKW-3'!Print_Area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Barnett, Donna L. (BEL)</cp:lastModifiedBy>
  <cp:lastPrinted>2020-04-28T18:12:08Z</cp:lastPrinted>
  <dcterms:created xsi:type="dcterms:W3CDTF">2019-04-23T15:44:37Z</dcterms:created>
  <dcterms:modified xsi:type="dcterms:W3CDTF">2020-04-28T18:14:08Z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0x0101006E56B4D1795A2E4DB2F0B01679ED314A00E5574BFF80329C418FD7AF3F5DB62EE5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