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ermode\Documents\Hedging Project\"/>
    </mc:Choice>
  </mc:AlternateContent>
  <bookViews>
    <workbookView xWindow="0" yWindow="0" windowWidth="28800" windowHeight="12630"/>
  </bookViews>
  <sheets>
    <sheet name="Figure 5 (2)" sheetId="11" r:id="rId1"/>
    <sheet name="Figure 5" sheetId="1" r:id="rId2"/>
  </sheet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1" l="1"/>
  <c r="C13" i="11" s="1"/>
  <c r="C11" i="11"/>
  <c r="G10" i="11"/>
  <c r="F10" i="11"/>
  <c r="H10" i="11" l="1"/>
  <c r="N10" i="11" s="1"/>
  <c r="J10" i="11" s="1"/>
  <c r="K10" i="11" s="1"/>
  <c r="E11" i="11" s="1"/>
  <c r="D11" i="11" s="1"/>
  <c r="G11" i="11" s="1"/>
  <c r="C14" i="1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G10" i="1"/>
  <c r="H10" i="1" s="1"/>
  <c r="N10" i="1" s="1"/>
  <c r="J10" i="1" s="1"/>
  <c r="F10" i="1"/>
  <c r="F11" i="11" l="1"/>
  <c r="H11" i="11" s="1"/>
  <c r="N11" i="11" s="1"/>
  <c r="J11" i="11" s="1"/>
  <c r="K11" i="11" s="1"/>
  <c r="E12" i="11" s="1"/>
  <c r="D12" i="11" s="1"/>
  <c r="G12" i="11" s="1"/>
  <c r="C15" i="11"/>
  <c r="K10" i="1"/>
  <c r="E11" i="1" s="1"/>
  <c r="D11" i="1" s="1"/>
  <c r="F11" i="1" s="1"/>
  <c r="F12" i="11" l="1"/>
  <c r="H12" i="11" s="1"/>
  <c r="N12" i="11" s="1"/>
  <c r="J12" i="11" s="1"/>
  <c r="K12" i="11" s="1"/>
  <c r="E13" i="11" s="1"/>
  <c r="D13" i="11" s="1"/>
  <c r="G13" i="11" s="1"/>
  <c r="C16" i="11"/>
  <c r="G11" i="1"/>
  <c r="H11" i="1" s="1"/>
  <c r="N11" i="1" s="1"/>
  <c r="J11" i="1" s="1"/>
  <c r="F13" i="11" l="1"/>
  <c r="H13" i="11" s="1"/>
  <c r="N13" i="11" s="1"/>
  <c r="J13" i="11" s="1"/>
  <c r="K13" i="11" s="1"/>
  <c r="E14" i="11" s="1"/>
  <c r="D14" i="11" s="1"/>
  <c r="C17" i="11"/>
  <c r="K11" i="1"/>
  <c r="E12" i="1" s="1"/>
  <c r="D12" i="1" s="1"/>
  <c r="C18" i="11" l="1"/>
  <c r="G14" i="11"/>
  <c r="F14" i="11"/>
  <c r="G12" i="1"/>
  <c r="F12" i="1"/>
  <c r="C19" i="11" l="1"/>
  <c r="H14" i="11"/>
  <c r="N14" i="11" s="1"/>
  <c r="J14" i="11" s="1"/>
  <c r="K14" i="11" s="1"/>
  <c r="E15" i="11" s="1"/>
  <c r="D15" i="11" s="1"/>
  <c r="H12" i="1"/>
  <c r="N12" i="1" s="1"/>
  <c r="J12" i="1" s="1"/>
  <c r="C20" i="11" l="1"/>
  <c r="G15" i="11"/>
  <c r="F15" i="11"/>
  <c r="K12" i="1"/>
  <c r="E13" i="1" s="1"/>
  <c r="D13" i="1" s="1"/>
  <c r="H15" i="11" l="1"/>
  <c r="N15" i="11" s="1"/>
  <c r="J15" i="11" s="1"/>
  <c r="K15" i="11" s="1"/>
  <c r="E16" i="11" s="1"/>
  <c r="D16" i="11" s="1"/>
  <c r="C21" i="11"/>
  <c r="F13" i="1"/>
  <c r="G13" i="1"/>
  <c r="C22" i="11" l="1"/>
  <c r="G16" i="11"/>
  <c r="F16" i="11"/>
  <c r="H13" i="1"/>
  <c r="N13" i="1" s="1"/>
  <c r="J13" i="1" s="1"/>
  <c r="K13" i="1" s="1"/>
  <c r="E14" i="1" s="1"/>
  <c r="H16" i="11" l="1"/>
  <c r="N16" i="11" s="1"/>
  <c r="J16" i="11" s="1"/>
  <c r="K16" i="11" s="1"/>
  <c r="E17" i="11" s="1"/>
  <c r="D17" i="11" s="1"/>
  <c r="D14" i="1"/>
  <c r="G17" i="11" l="1"/>
  <c r="F17" i="11"/>
  <c r="F14" i="1"/>
  <c r="G14" i="1"/>
  <c r="H17" i="11" l="1"/>
  <c r="N17" i="11" s="1"/>
  <c r="J17" i="11" s="1"/>
  <c r="K17" i="11" s="1"/>
  <c r="E18" i="11" s="1"/>
  <c r="D18" i="11" s="1"/>
  <c r="H14" i="1"/>
  <c r="N14" i="1" s="1"/>
  <c r="J14" i="1" s="1"/>
  <c r="G18" i="11" l="1"/>
  <c r="F18" i="11"/>
  <c r="K14" i="1"/>
  <c r="E15" i="1" s="1"/>
  <c r="H18" i="11" l="1"/>
  <c r="N18" i="11" s="1"/>
  <c r="J18" i="11" s="1"/>
  <c r="K18" i="11" s="1"/>
  <c r="E19" i="11" s="1"/>
  <c r="D19" i="11" s="1"/>
  <c r="D15" i="1"/>
  <c r="G19" i="11" l="1"/>
  <c r="F19" i="11"/>
  <c r="G15" i="1"/>
  <c r="F15" i="1"/>
  <c r="H19" i="11" l="1"/>
  <c r="N19" i="11" s="1"/>
  <c r="J19" i="11" s="1"/>
  <c r="K19" i="11" s="1"/>
  <c r="E20" i="11" s="1"/>
  <c r="D20" i="11" s="1"/>
  <c r="H15" i="1"/>
  <c r="N15" i="1" s="1"/>
  <c r="J15" i="1" s="1"/>
  <c r="K15" i="1" s="1"/>
  <c r="E16" i="1" s="1"/>
  <c r="G20" i="11" l="1"/>
  <c r="F20" i="11"/>
  <c r="D16" i="1"/>
  <c r="H20" i="11" l="1"/>
  <c r="N20" i="11" s="1"/>
  <c r="J20" i="11" s="1"/>
  <c r="K20" i="11" s="1"/>
  <c r="E21" i="11" s="1"/>
  <c r="D21" i="11" s="1"/>
  <c r="G16" i="1"/>
  <c r="F16" i="1"/>
  <c r="G21" i="11" l="1"/>
  <c r="F21" i="11"/>
  <c r="H16" i="1"/>
  <c r="N16" i="1" s="1"/>
  <c r="J16" i="1" s="1"/>
  <c r="H21" i="11" l="1"/>
  <c r="N21" i="11" s="1"/>
  <c r="J21" i="11" s="1"/>
  <c r="K21" i="11" s="1"/>
  <c r="E22" i="11" s="1"/>
  <c r="D22" i="11" s="1"/>
  <c r="K16" i="1"/>
  <c r="E17" i="1" s="1"/>
  <c r="G22" i="11" l="1"/>
  <c r="F22" i="11"/>
  <c r="D17" i="1"/>
  <c r="H22" i="11" l="1"/>
  <c r="N22" i="11" s="1"/>
  <c r="J22" i="11" s="1"/>
  <c r="K22" i="11" s="1"/>
  <c r="G17" i="1"/>
  <c r="F17" i="1"/>
  <c r="H17" i="1" l="1"/>
  <c r="N17" i="1" s="1"/>
  <c r="J17" i="1" s="1"/>
  <c r="K17" i="1" l="1"/>
  <c r="E18" i="1" s="1"/>
  <c r="D18" i="1" l="1"/>
  <c r="F18" i="1" l="1"/>
  <c r="G18" i="1"/>
  <c r="H18" i="1" l="1"/>
  <c r="N18" i="1" s="1"/>
  <c r="J18" i="1" s="1"/>
  <c r="K18" i="1" l="1"/>
  <c r="E19" i="1" s="1"/>
  <c r="D19" i="1" l="1"/>
  <c r="F19" i="1" l="1"/>
  <c r="G19" i="1"/>
  <c r="H19" i="1" l="1"/>
  <c r="N19" i="1" s="1"/>
  <c r="J19" i="1" l="1"/>
  <c r="K19" i="1" l="1"/>
  <c r="E20" i="1" s="1"/>
  <c r="D20" i="1" s="1"/>
  <c r="G20" i="1" s="1"/>
  <c r="F20" i="1" l="1"/>
  <c r="H20" i="1" s="1"/>
  <c r="N20" i="1" s="1"/>
  <c r="J20" i="1" l="1"/>
  <c r="K20" i="1" s="1"/>
  <c r="E21" i="1" s="1"/>
  <c r="D21" i="1" l="1"/>
  <c r="F21" i="1" s="1"/>
  <c r="G21" i="1" l="1"/>
  <c r="H21" i="1" s="1"/>
  <c r="N21" i="1" s="1"/>
  <c r="J21" i="1" s="1"/>
  <c r="K21" i="1" l="1"/>
  <c r="E22" i="1" s="1"/>
  <c r="D22" i="1" s="1"/>
  <c r="G22" i="1" l="1"/>
  <c r="F22" i="1"/>
  <c r="H22" i="1" l="1"/>
  <c r="N22" i="1" s="1"/>
  <c r="J22" i="1" l="1"/>
  <c r="K22" i="1" s="1"/>
</calcChain>
</file>

<file path=xl/sharedStrings.xml><?xml version="1.0" encoding="utf-8"?>
<sst xmlns="http://schemas.openxmlformats.org/spreadsheetml/2006/main" count="59" uniqueCount="32">
  <si>
    <t>Current Portfolio Price</t>
  </si>
  <si>
    <t>Week 1</t>
  </si>
  <si>
    <t>Week 2</t>
  </si>
  <si>
    <t>Week 3</t>
  </si>
  <si>
    <t>Week 4</t>
  </si>
  <si>
    <t>Week 5</t>
  </si>
  <si>
    <t>Hedge Ratio, Week's Start</t>
  </si>
  <si>
    <t>Week-Ending Hedge Ratio</t>
  </si>
  <si>
    <t>Comments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</si>
  <si>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</si>
  <si>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</si>
  <si>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</si>
  <si>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</si>
  <si>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</si>
  <si>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</si>
  <si>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</si>
  <si>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</si>
  <si>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Illustration of Contingent Hedge Decisions in Falling Market</t>
  </si>
  <si>
    <t>Potential Hedge Loss at 
2 Sigma</t>
  </si>
  <si>
    <t>90-Day VaR.L</t>
  </si>
  <si>
    <t>Mark to Market</t>
  </si>
  <si>
    <t>Market Price</t>
  </si>
  <si>
    <t>Unwind Required</t>
  </si>
  <si>
    <t>Decremental Hedge = Excess VaR.L divided by VaR.L then multiplied by Hedge Ratio</t>
  </si>
  <si>
    <t>Operative Loss Tolerance</t>
  </si>
  <si>
    <t>where the Excess VaR.L = Potential Hedge Loss less Operative Loss Tolerance</t>
  </si>
  <si>
    <t>Contingent Hedge Protocol:</t>
  </si>
  <si>
    <t xml:space="preserve">Note:
  -  Assumes all hedges were made at $4.00
  -  This example shows constantly decreasing market prices;  it arbitrarily assumes that every week's price decreases by 2.5%,  from $4.00 to under $3.00 per MMBtu over 13 weeks
  -  VaR.L assumes 50% volatility and a long 90-calendar-day holding period (1/4 year)
  - Decremental hedges are governed by the formula below
-  Note: the highlighted Mark to Market never really approaches the $.75 tolerance.
 </t>
  </si>
  <si>
    <t>Figure #5</t>
  </si>
  <si>
    <t>Unwind hedges to protect $0.75 hedge loss potential via 90-day holding period</t>
  </si>
  <si>
    <t>Where: Excess VaR.L = Potential Hedge Loss less Operative Loss Tolerance</t>
  </si>
  <si>
    <t>Decremental Hedge = Excess VaR.L divided by VaR.L  multiplied by Hedge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</si>
</sst>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\ &quot;year term&quot;"/>
    <numFmt numFmtId="166" formatCode="&quot;$&quot;\ \ #,##0.00_);[Red]\(&quot;$&quot;\ \ #,##0.00\)"/>
    <numFmt numFmtId="167" formatCode="0.0%"/>
  </numFmts>
  <fonts count="17" x14ac:knownFonts="1">
    <font>
      <sz val="12"/>
      <color theme="1"/>
      <name val="Candara"/>
      <family val="2"/>
    </font>
    <font>
      <sz val="12"/>
      <color theme="1"/>
      <name val="Candara"/>
      <family val="2"/>
    </font>
    <font>
      <b/>
      <sz val="12"/>
      <color rgb="FF3F3F3F"/>
      <name val="Candara"/>
      <family val="2"/>
    </font>
    <font>
      <b/>
      <sz val="12"/>
      <color theme="1"/>
      <name val="Candara"/>
      <family val="2"/>
    </font>
    <font>
      <sz val="12"/>
      <color theme="0"/>
      <name val="Candara"/>
      <family val="2"/>
    </font>
    <font>
      <b/>
      <sz val="14"/>
      <color theme="0"/>
      <name val="Candara"/>
      <family val="2"/>
    </font>
    <font>
      <b/>
      <sz val="16"/>
      <color theme="0"/>
      <name val="Candara"/>
      <family val="2"/>
    </font>
    <font>
      <sz val="11"/>
      <color theme="4" tint="0.59996337778862885"/>
      <name val="Candara"/>
      <family val="2"/>
    </font>
    <font>
      <sz val="14"/>
      <name val="Candara"/>
      <family val="2"/>
    </font>
    <font>
      <b/>
      <sz val="14"/>
      <color theme="1"/>
      <name val="Candara"/>
      <family val="2"/>
    </font>
    <font>
      <b/>
      <sz val="13"/>
      <name val="Candara"/>
      <family val="2"/>
    </font>
    <font>
      <b/>
      <sz val="10"/>
      <name val="Candara"/>
      <family val="2"/>
    </font>
    <font>
      <b/>
      <sz val="14"/>
      <name val="Candara"/>
      <family val="2"/>
    </font>
    <font>
      <u/>
      <sz val="12"/>
      <color theme="1"/>
      <name val="Candara"/>
      <family val="2"/>
    </font>
    <font>
      <b/>
      <u/>
      <sz val="12"/>
      <color theme="1"/>
      <name val="Candara"/>
      <family val="2"/>
    </font>
    <font>
      <b/>
      <u/>
      <sz val="14"/>
      <color theme="1"/>
      <name val="Candara"/>
      <family val="2"/>
    </font>
    <font>
      <i/>
      <sz val="12"/>
      <color theme="1"/>
      <name val="Candara"/>
      <family val="2"/>
    </font>
  </fonts>
  <fills count="26">
    <fill>
      <patternFill patternType="none"/>
    </fill>
    <fill>
      <patternFill patternType="gray125"/>
    </fill>
    <fill>
      <gradientFill type="path" left="0.5" right="0.5" top="0.5" bottom="0.5">
        <stop position="0">
          <color theme="0" tint="-5.0965910824915313E-2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rgb="FF740000"/>
        </stop>
        <stop position="1">
          <color rgb="FFC00000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rgb="FFFF0000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rgb="FF006600"/>
        </stop>
      </gradientFill>
    </fill>
    <fill>
      <gradientFill degree="90">
        <stop position="0">
          <color rgb="FF8E0000"/>
        </stop>
        <stop position="1">
          <color theme="1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4" tint="0.40000610370189521"/>
        </stop>
        <stop position="1">
          <color theme="0" tint="-5.0965910824915313E-2"/>
        </stop>
      </gradientFill>
    </fill>
    <fill>
      <gradientFill type="path">
        <stop position="0">
          <color rgb="FF85B8DF"/>
        </stop>
        <stop position="1">
          <color rgb="FFC8E1E1"/>
        </stop>
      </gradientFill>
    </fill>
    <fill>
      <gradientFill degree="225">
        <stop position="0">
          <color theme="8" tint="0.80001220740379042"/>
        </stop>
        <stop position="1">
          <color rgb="FFAAC8E6"/>
        </stop>
      </gradientFill>
    </fill>
    <fill>
      <gradientFill type="path" left="1" right="1">
        <stop position="0">
          <color rgb="FFFFFF00"/>
        </stop>
        <stop position="1">
          <color rgb="FFFFC44F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7" tint="0.80001220740379042"/>
        </stop>
      </gradientFill>
    </fill>
    <fill>
      <gradientFill degree="270">
        <stop position="0">
          <color rgb="FF00B050"/>
        </stop>
        <stop position="1">
          <color rgb="FF25FF88"/>
        </stop>
      </gradientFill>
    </fill>
    <fill>
      <gradientFill type="path" top="1" bottom="1">
        <stop position="0">
          <color rgb="FF00BC55"/>
        </stop>
        <stop position="1">
          <color rgb="FF66FF99"/>
        </stop>
      </gradientFill>
    </fill>
    <fill>
      <gradientFill degree="90">
        <stop position="0">
          <color theme="0" tint="-5.0965910824915313E-2"/>
        </stop>
        <stop position="1">
          <color theme="4" tint="0.40000610370189521"/>
        </stop>
      </gradientFill>
    </fill>
    <fill>
      <patternFill patternType="solid">
        <fgColor rgb="FFFFFF99"/>
        <bgColor indexed="64"/>
      </patternFill>
    </fill>
    <fill>
      <gradientFill type="path" left="1" right="1">
        <stop position="0">
          <color theme="0" tint="-5.0965910824915313E-2"/>
        </stop>
        <stop position="1">
          <color rgb="FFE8F75B"/>
        </stop>
      </gradientFill>
    </fill>
    <fill>
      <gradientFill degree="270">
        <stop position="0">
          <color theme="9" tint="0.59999389629810485"/>
        </stop>
        <stop position="1">
          <color rgb="FFFFFFCC"/>
        </stop>
      </gradientFill>
    </fill>
    <fill>
      <gradientFill degree="270">
        <stop position="0">
          <color theme="5" tint="0.59999389629810485"/>
        </stop>
        <stop position="1">
          <color rgb="FFFAE2E1"/>
        </stop>
      </gradientFill>
    </fill>
    <fill>
      <gradientFill>
        <stop position="0">
          <color rgb="FF5F96D7"/>
        </stop>
        <stop position="1">
          <color theme="3" tint="0.80001220740379042"/>
        </stop>
      </gradientFill>
    </fill>
    <fill>
      <gradientFill>
        <stop position="0">
          <color theme="3" tint="0.59999389629810485"/>
        </stop>
        <stop position="0.5">
          <color theme="0" tint="-5.0965910824915313E-2"/>
        </stop>
        <stop position="1">
          <color theme="3" tint="0.59999389629810485"/>
        </stop>
      </gradient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 style="thin">
        <color indexed="64"/>
      </top>
      <bottom/>
      <diagonal/>
    </border>
    <border>
      <left style="thick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ck">
        <color theme="0" tint="-0.499984740745262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dotted">
        <color theme="0" tint="-0.34998626667073579"/>
      </left>
      <right style="thick">
        <color theme="0" tint="-0.499984740745262"/>
      </right>
      <top/>
      <bottom style="thin">
        <color indexed="64"/>
      </bottom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theme="0" tint="-0.499984740745262"/>
      </bottom>
      <diagonal/>
    </border>
  </borders>
  <cellStyleXfs count="24">
    <xf numFmtId="0" fontId="0" fillId="0" borderId="0" applyNumberFormat="0">
      <alignment horizontal="right" indent="1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1" applyNumberFormat="0" applyAlignment="0" applyProtection="0"/>
    <xf numFmtId="0" fontId="10" fillId="18" borderId="10" applyNumberFormat="0" applyProtection="0">
      <alignment horizontal="right" vertical="center" indent="1"/>
    </xf>
    <xf numFmtId="38" fontId="7" fillId="8" borderId="1" applyProtection="0">
      <alignment horizontal="center" vertical="center"/>
    </xf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5" fillId="4" borderId="3" applyNumberFormat="0">
      <alignment horizontal="center" vertical="center" wrapText="1"/>
    </xf>
    <xf numFmtId="0" fontId="1" fillId="3" borderId="0" applyNumberFormat="0" applyBorder="0" applyAlignment="0" applyProtection="0"/>
    <xf numFmtId="0" fontId="4" fillId="6" borderId="4" applyNumberFormat="0">
      <alignment horizontal="center" vertical="center" wrapText="1"/>
    </xf>
    <xf numFmtId="0" fontId="6" fillId="7" borderId="5" applyNumberFormat="0">
      <alignment horizontal="center" vertical="center" wrapText="1"/>
    </xf>
    <xf numFmtId="37" fontId="8" fillId="9" borderId="6" applyNumberFormat="0" applyFont="0">
      <alignment horizontal="center" vertical="center" wrapText="1"/>
    </xf>
    <xf numFmtId="164" fontId="9" fillId="10" borderId="7" applyNumberFormat="0" applyFont="0" applyProtection="0">
      <alignment horizontal="center" vertical="center" wrapText="1"/>
    </xf>
    <xf numFmtId="0" fontId="9" fillId="11" borderId="8" applyNumberFormat="0" applyFont="0">
      <alignment horizontal="center" vertical="center" wrapText="1"/>
    </xf>
    <xf numFmtId="164" fontId="1" fillId="12" borderId="4" applyNumberFormat="0" applyProtection="0">
      <alignment horizontal="right" indent="1"/>
    </xf>
    <xf numFmtId="165" fontId="1" fillId="13" borderId="8" applyNumberFormat="0" applyFont="0"/>
    <xf numFmtId="164" fontId="3" fillId="15" borderId="4" applyNumberFormat="0" applyFont="0" applyAlignment="0" applyProtection="0">
      <alignment horizontal="right" indent="1"/>
    </xf>
    <xf numFmtId="37" fontId="8" fillId="16" borderId="9" applyNumberFormat="0" applyFont="0">
      <alignment horizontal="center" vertical="center" wrapText="1"/>
    </xf>
    <xf numFmtId="0" fontId="1" fillId="17" borderId="2" applyNumberFormat="0" applyFont="0" applyAlignment="0" applyProtection="0"/>
    <xf numFmtId="0" fontId="11" fillId="19" borderId="0" applyNumberFormat="0" applyFont="0" applyBorder="0" applyAlignment="0"/>
    <xf numFmtId="0" fontId="2" fillId="20" borderId="10" applyNumberFormat="0" applyFont="0" applyAlignment="0" applyProtection="0"/>
    <xf numFmtId="0" fontId="12" fillId="21" borderId="11" applyNumberFormat="0">
      <alignment horizontal="right" vertical="center" wrapText="1" indent="1"/>
    </xf>
    <xf numFmtId="0" fontId="12" fillId="22" borderId="12" applyNumberFormat="0">
      <alignment horizontal="center" vertical="center" wrapText="1"/>
    </xf>
  </cellStyleXfs>
  <cellXfs count="48">
    <xf numFmtId="0" fontId="0" fillId="0" borderId="0" xfId="0">
      <alignment horizontal="right" indent="1"/>
    </xf>
    <xf numFmtId="0" fontId="0" fillId="0" borderId="13" xfId="0" applyBorder="1">
      <alignment horizontal="right" indent="1"/>
    </xf>
    <xf numFmtId="0" fontId="0" fillId="0" borderId="0" xfId="0" applyBorder="1">
      <alignment horizontal="right" indent="1"/>
    </xf>
    <xf numFmtId="166" fontId="0" fillId="0" borderId="0" xfId="1" applyNumberFormat="1" applyFont="1" applyBorder="1" applyAlignment="1">
      <alignment horizontal="right" indent="1"/>
    </xf>
    <xf numFmtId="166" fontId="0" fillId="0" borderId="14" xfId="1" applyNumberFormat="1" applyFont="1" applyBorder="1" applyAlignment="1">
      <alignment horizontal="right" indent="1"/>
    </xf>
    <xf numFmtId="167" fontId="0" fillId="0" borderId="0" xfId="0" applyNumberFormat="1" applyBorder="1">
      <alignment horizontal="right" indent="1"/>
    </xf>
    <xf numFmtId="167" fontId="0" fillId="0" borderId="0" xfId="2" applyNumberFormat="1" applyFont="1" applyBorder="1" applyAlignment="1">
      <alignment horizontal="right" indent="1"/>
    </xf>
    <xf numFmtId="0" fontId="15" fillId="0" borderId="15" xfId="0" applyFont="1" applyBorder="1" applyAlignment="1">
      <alignment horizontal="left" indent="2"/>
    </xf>
    <xf numFmtId="0" fontId="0" fillId="0" borderId="16" xfId="0" applyBorder="1">
      <alignment horizontal="right" indent="1"/>
    </xf>
    <xf numFmtId="0" fontId="0" fillId="0" borderId="17" xfId="0" applyBorder="1">
      <alignment horizontal="right" indent="1"/>
    </xf>
    <xf numFmtId="0" fontId="0" fillId="0" borderId="18" xfId="0" applyBorder="1">
      <alignment horizontal="right" indent="1"/>
    </xf>
    <xf numFmtId="0" fontId="0" fillId="0" borderId="19" xfId="0" applyBorder="1">
      <alignment horizontal="right" indent="1"/>
    </xf>
    <xf numFmtId="0" fontId="14" fillId="0" borderId="18" xfId="0" applyFont="1" applyBorder="1" applyAlignment="1">
      <alignment horizontal="left" indent="1"/>
    </xf>
    <xf numFmtId="0" fontId="13" fillId="0" borderId="20" xfId="0" applyFont="1" applyBorder="1" applyAlignment="1">
      <alignment horizontal="left" vertical="top" indent="1"/>
    </xf>
    <xf numFmtId="0" fontId="0" fillId="0" borderId="21" xfId="0" applyBorder="1">
      <alignment horizontal="right" indent="1"/>
    </xf>
    <xf numFmtId="0" fontId="0" fillId="0" borderId="1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indent="1"/>
    </xf>
    <xf numFmtId="0" fontId="0" fillId="0" borderId="25" xfId="0" applyBorder="1">
      <alignment horizontal="right" indent="1"/>
    </xf>
    <xf numFmtId="0" fontId="0" fillId="0" borderId="26" xfId="0" applyBorder="1">
      <alignment horizontal="right" indent="1"/>
    </xf>
    <xf numFmtId="0" fontId="0" fillId="0" borderId="27" xfId="0" applyBorder="1">
      <alignment horizontal="right" indent="1"/>
    </xf>
    <xf numFmtId="167" fontId="0" fillId="0" borderId="14" xfId="0" applyNumberFormat="1" applyBorder="1">
      <alignment horizontal="right" indent="1"/>
    </xf>
    <xf numFmtId="167" fontId="0" fillId="0" borderId="14" xfId="2" applyNumberFormat="1" applyFont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 indent="2"/>
    </xf>
    <xf numFmtId="0" fontId="0" fillId="23" borderId="13" xfId="12" applyNumberFormat="1" applyFont="1" applyFill="1" applyBorder="1">
      <alignment horizontal="center" vertical="center" wrapText="1"/>
    </xf>
    <xf numFmtId="166" fontId="0" fillId="24" borderId="0" xfId="1" applyNumberFormat="1" applyFont="1" applyFill="1" applyBorder="1" applyAlignment="1">
      <alignment horizontal="right" indent="1"/>
    </xf>
    <xf numFmtId="166" fontId="0" fillId="24" borderId="14" xfId="1" applyNumberFormat="1" applyFont="1" applyFill="1" applyBorder="1" applyAlignment="1">
      <alignment horizontal="right" indent="1"/>
    </xf>
    <xf numFmtId="0" fontId="0" fillId="0" borderId="23" xfId="0" applyBorder="1" applyAlignment="1">
      <alignment horizontal="left" vertical="top" wrapText="1" indent="1"/>
    </xf>
    <xf numFmtId="0" fontId="0" fillId="0" borderId="24" xfId="0" applyBorder="1" applyAlignment="1">
      <alignment horizontal="left" vertical="top" wrapText="1" indent="1"/>
    </xf>
    <xf numFmtId="0" fontId="0" fillId="0" borderId="28" xfId="0" applyBorder="1" applyAlignment="1">
      <alignment horizontal="left" vertical="top" wrapText="1" indent="1"/>
    </xf>
    <xf numFmtId="0" fontId="0" fillId="0" borderId="18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19" xfId="0" applyBorder="1" applyAlignment="1">
      <alignment horizontal="left" vertical="top" wrapText="1" indent="1"/>
    </xf>
    <xf numFmtId="167" fontId="0" fillId="0" borderId="29" xfId="2" applyNumberFormat="1" applyFont="1" applyBorder="1" applyAlignment="1">
      <alignment horizontal="right" indent="1"/>
    </xf>
    <xf numFmtId="0" fontId="0" fillId="0" borderId="8" xfId="18" applyNumberFormat="1" applyFont="1" applyFill="1" applyBorder="1">
      <alignment horizontal="center" vertical="center" wrapText="1"/>
    </xf>
    <xf numFmtId="0" fontId="0" fillId="0" borderId="22" xfId="18" applyNumberFormat="1" applyFont="1" applyFill="1" applyBorder="1">
      <alignment horizontal="center" vertical="center" wrapText="1"/>
    </xf>
    <xf numFmtId="166" fontId="0" fillId="25" borderId="0" xfId="1" applyNumberFormat="1" applyFont="1" applyFill="1" applyBorder="1" applyAlignment="1">
      <alignment horizontal="right" indent="1"/>
    </xf>
    <xf numFmtId="166" fontId="0" fillId="25" borderId="14" xfId="1" applyNumberFormat="1" applyFont="1" applyFill="1" applyBorder="1" applyAlignment="1">
      <alignment horizontal="right" indent="1"/>
    </xf>
    <xf numFmtId="0" fontId="16" fillId="0" borderId="0" xfId="0" applyFont="1" applyBorder="1" applyAlignment="1">
      <alignment horizontal="left" vertical="top" indent="1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0" xfId="0" applyBorder="1">
      <alignment horizontal="right" indent="1"/>
    </xf>
    <xf numFmtId="0" fontId="0" fillId="0" borderId="30" xfId="0" applyBorder="1" applyAlignment="1">
      <alignment horizontal="center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>
      <alignment horizontal="right" indent="1"/>
    </xf>
  </cellXfs>
  <cellStyles count="24">
    <cellStyle name="20% - Accent2" xfId="7" builtinId="34" customBuiltin="1"/>
    <cellStyle name="20% - Accent3" xfId="9" builtinId="38" customBuiltin="1"/>
    <cellStyle name="60% - Accent2" xfId="8" builtinId="36" customBuiltin="1"/>
    <cellStyle name="Accent2" xfId="6" builtinId="33" customBuiltin="1"/>
    <cellStyle name="Alt Column" xfId="10"/>
    <cellStyle name="Big Note" xfId="11"/>
    <cellStyle name="Calculation" xfId="5" builtinId="22" customBuiltin="1"/>
    <cellStyle name="Col.Head" xfId="12"/>
    <cellStyle name="Column" xfId="13"/>
    <cellStyle name="Column 2" xfId="14"/>
    <cellStyle name="Currency" xfId="1" builtinId="4"/>
    <cellStyle name="Dependent" xfId="15"/>
    <cellStyle name="Fixed Reference" xfId="16"/>
    <cellStyle name="Input" xfId="3" builtinId="20" customBuiltin="1"/>
    <cellStyle name="Input 1" xfId="17"/>
    <cellStyle name="Intermediate Heading" xfId="18"/>
    <cellStyle name="Normal" xfId="0" builtinId="0" customBuiltin="1"/>
    <cellStyle name="Note 2" xfId="19"/>
    <cellStyle name="Output" xfId="4" builtinId="21" customBuiltin="1"/>
    <cellStyle name="Output 1" xfId="20"/>
    <cellStyle name="Output 2" xfId="21"/>
    <cellStyle name="Percent" xfId="2" builtinId="5"/>
    <cellStyle name="Side" xfId="22"/>
    <cellStyle name="Upper Heading" xfId="23"/>
  </cellStyles>
  <dxfs count="2">
    <dxf>
      <font>
        <color rgb="FFFF0000"/>
      </font>
    </dxf>
    <dxf>
      <font>
        <color theme="0" tint="-0.1499679555650502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9524</xdr:colOff>
      <xdr:row>8</xdr:row>
      <xdr:rowOff>28575</xdr:rowOff>
    </xdr:from>
    <xdr:to>
      <xdr:col>11</xdr:col>
      <xdr:colOff>2943225</xdr:colOff>
      <xdr:row>23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" t="7625" r="51174"/>
        <a:stretch/>
      </xdr:blipFill>
      <xdr:spPr bwMode="auto">
        <a:xfrm>
          <a:off x="8734424" y="2286000"/>
          <a:ext cx="2933701" cy="300037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1F4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showGridLines="0" showRowColHeaders="0" tabSelected="1" zoomScaleNormal="100" workbookViewId="0">
      <selection activeCell="H35" sqref="H35"/>
    </sheetView>
  </sheetViews>
  <sheetFormatPr defaultRowHeight="15.75" x14ac:dyDescent="0.25"/>
  <cols>
    <col min="4" max="4" width="10.6640625" customWidth="1"/>
    <col min="9" max="9" width="8.6640625" customWidth="1"/>
    <col min="10" max="11" width="10.109375" customWidth="1"/>
    <col min="12" max="12" width="34.44140625" customWidth="1"/>
    <col min="14" max="14" width="13.109375" bestFit="1" customWidth="1"/>
  </cols>
  <sheetData>
    <row r="1" spans="2:14" ht="16.5" thickBot="1" x14ac:dyDescent="0.3"/>
    <row r="2" spans="2:14" ht="19.5" thickTop="1" x14ac:dyDescent="0.3">
      <c r="B2" s="7" t="s">
        <v>28</v>
      </c>
      <c r="C2" s="8"/>
      <c r="D2" s="8"/>
      <c r="E2" s="8"/>
      <c r="F2" s="8"/>
      <c r="G2" s="8"/>
      <c r="H2" s="8"/>
      <c r="I2" s="8"/>
      <c r="J2" s="8"/>
      <c r="K2" s="8"/>
      <c r="L2" s="9"/>
      <c r="M2" s="10"/>
    </row>
    <row r="3" spans="2:14" x14ac:dyDescent="0.25">
      <c r="B3" s="10"/>
      <c r="C3" s="2"/>
      <c r="D3" s="2"/>
      <c r="E3" s="2"/>
      <c r="F3" s="2"/>
      <c r="G3" s="2"/>
      <c r="H3" s="2"/>
      <c r="I3" s="2"/>
      <c r="J3" s="2"/>
      <c r="K3" s="2"/>
      <c r="L3" s="44"/>
      <c r="M3" s="10"/>
    </row>
    <row r="4" spans="2:14" x14ac:dyDescent="0.25">
      <c r="B4" s="12" t="s">
        <v>17</v>
      </c>
      <c r="C4" s="2"/>
      <c r="D4" s="2"/>
      <c r="E4" s="2"/>
      <c r="F4" s="2"/>
      <c r="G4" s="2"/>
      <c r="H4" s="2"/>
      <c r="I4" s="2"/>
      <c r="J4" s="2"/>
      <c r="K4" s="2"/>
      <c r="L4" s="44"/>
      <c r="M4" s="10"/>
    </row>
    <row r="5" spans="2:14" x14ac:dyDescent="0.25">
      <c r="B5" s="10"/>
      <c r="C5" s="2"/>
      <c r="D5" s="2"/>
      <c r="E5" s="2"/>
      <c r="F5" s="2"/>
      <c r="G5" s="2"/>
      <c r="H5" s="2"/>
      <c r="I5" s="2"/>
      <c r="J5" s="2"/>
      <c r="K5" s="2"/>
      <c r="L5" s="44"/>
      <c r="M5" s="10"/>
    </row>
    <row r="6" spans="2:14" x14ac:dyDescent="0.25">
      <c r="B6" s="13"/>
      <c r="C6" s="25"/>
      <c r="D6" s="26" t="s">
        <v>26</v>
      </c>
      <c r="E6" s="24" t="s">
        <v>29</v>
      </c>
      <c r="F6" s="1"/>
      <c r="G6" s="27"/>
      <c r="H6" s="1"/>
      <c r="I6" s="1"/>
      <c r="J6" s="1"/>
      <c r="K6" s="1"/>
      <c r="L6" s="44"/>
      <c r="M6" s="10"/>
    </row>
    <row r="7" spans="2:14" x14ac:dyDescent="0.25">
      <c r="B7" s="10"/>
      <c r="C7" s="2"/>
      <c r="D7" s="2"/>
      <c r="E7" s="2"/>
      <c r="F7" s="2"/>
      <c r="G7" s="2"/>
      <c r="H7" s="2"/>
      <c r="I7" s="2"/>
      <c r="J7" s="2"/>
      <c r="K7" s="2"/>
      <c r="L7" s="44"/>
      <c r="M7" s="10"/>
    </row>
    <row r="8" spans="2:14" ht="63" x14ac:dyDescent="0.25">
      <c r="B8" s="10"/>
      <c r="C8" s="37" t="s">
        <v>21</v>
      </c>
      <c r="D8" s="37" t="s">
        <v>0</v>
      </c>
      <c r="E8" s="37" t="s">
        <v>6</v>
      </c>
      <c r="F8" s="37" t="s">
        <v>20</v>
      </c>
      <c r="G8" s="37" t="s">
        <v>19</v>
      </c>
      <c r="H8" s="37" t="s">
        <v>18</v>
      </c>
      <c r="I8" s="37" t="s">
        <v>24</v>
      </c>
      <c r="J8" s="37" t="s">
        <v>22</v>
      </c>
      <c r="K8" s="37" t="s">
        <v>7</v>
      </c>
      <c r="L8" s="37" t="s">
        <v>8</v>
      </c>
      <c r="M8" s="10"/>
    </row>
    <row r="9" spans="2:14" x14ac:dyDescent="0.25">
      <c r="B9" s="10"/>
      <c r="C9" s="2"/>
      <c r="D9" s="2"/>
      <c r="E9" s="2"/>
      <c r="F9" s="2"/>
      <c r="G9" s="2"/>
      <c r="H9" s="2"/>
      <c r="I9" s="2"/>
      <c r="J9" s="2"/>
      <c r="K9" s="2"/>
      <c r="L9" s="44"/>
      <c r="M9" s="10"/>
    </row>
    <row r="10" spans="2:14" ht="15.75" customHeight="1" x14ac:dyDescent="0.25">
      <c r="B10" s="10" t="s">
        <v>1</v>
      </c>
      <c r="C10" s="3">
        <v>4</v>
      </c>
      <c r="D10" s="3">
        <v>4</v>
      </c>
      <c r="E10" s="5">
        <v>0.6</v>
      </c>
      <c r="F10" s="39">
        <f>C10-D10</f>
        <v>0</v>
      </c>
      <c r="G10" s="3">
        <f>-SQRT(0.25)*($D10-LOGINV(0.25,LN($D10),0.5))*$E10</f>
        <v>-0.34351914863021066</v>
      </c>
      <c r="H10" s="3">
        <f>F10+G10</f>
        <v>-0.34351914863021066</v>
      </c>
      <c r="I10" s="3">
        <v>-0.75</v>
      </c>
      <c r="J10" s="6">
        <f>IF(N10="Yes",(H10-I10),0)</f>
        <v>0</v>
      </c>
      <c r="K10" s="6">
        <f t="shared" ref="K10:K22" si="0">IFERROR(J10+E10,"na")</f>
        <v>0.6</v>
      </c>
      <c r="L10" s="44"/>
      <c r="M10" s="10"/>
      <c r="N10" t="str">
        <f>IF(ABS(H10)&gt;ABS(I10),"Yes","No")</f>
        <v>No</v>
      </c>
    </row>
    <row r="11" spans="2:14" x14ac:dyDescent="0.25">
      <c r="B11" s="10" t="s">
        <v>2</v>
      </c>
      <c r="C11" s="3">
        <f>C10-0.025*C10</f>
        <v>3.9</v>
      </c>
      <c r="D11" s="3">
        <f>$D$10*E11+(1-E11)*C11</f>
        <v>3.96</v>
      </c>
      <c r="E11" s="5">
        <f>K10</f>
        <v>0.6</v>
      </c>
      <c r="F11" s="39">
        <f t="shared" ref="F11:F22" si="1">C11-D11</f>
        <v>-6.0000000000000053E-2</v>
      </c>
      <c r="G11" s="3">
        <f t="shared" ref="G11:G22" si="2">-SQRT(0.25)*($D11-LOGINV(0.25,LN($D11),0.5))*$E11</f>
        <v>-0.34008395714390838</v>
      </c>
      <c r="H11" s="3">
        <f t="shared" ref="H11:H22" si="3">F11+G11</f>
        <v>-0.40008395714390843</v>
      </c>
      <c r="I11" s="3">
        <v>-0.75</v>
      </c>
      <c r="J11" s="6">
        <f>IF(N11="Yes",-E11*(H11-I11)/G11,0)</f>
        <v>0</v>
      </c>
      <c r="K11" s="6">
        <f t="shared" si="0"/>
        <v>0.6</v>
      </c>
      <c r="L11" s="44"/>
      <c r="M11" s="10"/>
      <c r="N11" t="str">
        <f t="shared" ref="N11:N22" si="4">IF(ABS(H11)&gt;ABS(I11),"Yes","No")</f>
        <v>No</v>
      </c>
    </row>
    <row r="12" spans="2:14" x14ac:dyDescent="0.25">
      <c r="B12" s="10" t="s">
        <v>3</v>
      </c>
      <c r="C12" s="3">
        <f t="shared" ref="C12:C22" si="5">C11-0.025*C11</f>
        <v>3.8024999999999998</v>
      </c>
      <c r="D12" s="3">
        <f t="shared" ref="D12:D22" si="6">$D$10*E12+(1-E12)*C12</f>
        <v>3.9209999999999998</v>
      </c>
      <c r="E12" s="5">
        <f t="shared" ref="E12:E22" si="7">K11</f>
        <v>0.6</v>
      </c>
      <c r="F12" s="39">
        <f t="shared" si="1"/>
        <v>-0.11850000000000005</v>
      </c>
      <c r="G12" s="3">
        <f t="shared" si="2"/>
        <v>-0.33673464544476395</v>
      </c>
      <c r="H12" s="3">
        <f t="shared" si="3"/>
        <v>-0.455234645444764</v>
      </c>
      <c r="I12" s="3">
        <v>-0.75</v>
      </c>
      <c r="J12" s="6">
        <f t="shared" ref="J12:J22" si="8">IF(N12="Yes",-E12*(H12-I12)/G12,0)</f>
        <v>0</v>
      </c>
      <c r="K12" s="6">
        <f t="shared" si="0"/>
        <v>0.6</v>
      </c>
      <c r="L12" s="44"/>
      <c r="M12" s="10"/>
      <c r="N12" t="str">
        <f t="shared" si="4"/>
        <v>No</v>
      </c>
    </row>
    <row r="13" spans="2:14" x14ac:dyDescent="0.25">
      <c r="B13" s="10" t="s">
        <v>4</v>
      </c>
      <c r="C13" s="3">
        <f t="shared" si="5"/>
        <v>3.7074374999999997</v>
      </c>
      <c r="D13" s="3">
        <f t="shared" si="6"/>
        <v>3.8829750000000001</v>
      </c>
      <c r="E13" s="5">
        <f t="shared" si="7"/>
        <v>0.6</v>
      </c>
      <c r="F13" s="39">
        <f t="shared" si="1"/>
        <v>-0.17553750000000035</v>
      </c>
      <c r="G13" s="3">
        <f t="shared" si="2"/>
        <v>-0.33346906653809794</v>
      </c>
      <c r="H13" s="3">
        <f t="shared" si="3"/>
        <v>-0.50900656653809828</v>
      </c>
      <c r="I13" s="3">
        <v>-0.75</v>
      </c>
      <c r="J13" s="6">
        <f t="shared" si="8"/>
        <v>0</v>
      </c>
      <c r="K13" s="6">
        <f t="shared" si="0"/>
        <v>0.6</v>
      </c>
      <c r="L13" s="44"/>
      <c r="M13" s="10"/>
      <c r="N13" t="str">
        <f t="shared" si="4"/>
        <v>No</v>
      </c>
    </row>
    <row r="14" spans="2:14" x14ac:dyDescent="0.25">
      <c r="B14" s="10" t="s">
        <v>5</v>
      </c>
      <c r="C14" s="3">
        <f t="shared" si="5"/>
        <v>3.6147515624999995</v>
      </c>
      <c r="D14" s="3">
        <f t="shared" si="6"/>
        <v>3.8459006249999996</v>
      </c>
      <c r="E14" s="5">
        <f t="shared" si="7"/>
        <v>0.6</v>
      </c>
      <c r="F14" s="39">
        <f t="shared" si="1"/>
        <v>-0.23114906250000011</v>
      </c>
      <c r="G14" s="3">
        <f t="shared" si="2"/>
        <v>-0.33028512710409874</v>
      </c>
      <c r="H14" s="3">
        <f t="shared" si="3"/>
        <v>-0.56143418960409885</v>
      </c>
      <c r="I14" s="3">
        <v>-0.75</v>
      </c>
      <c r="J14" s="6">
        <f t="shared" si="8"/>
        <v>0</v>
      </c>
      <c r="K14" s="6">
        <f t="shared" si="0"/>
        <v>0.6</v>
      </c>
      <c r="L14" s="44"/>
      <c r="M14" s="10"/>
      <c r="N14" t="str">
        <f t="shared" si="4"/>
        <v>No</v>
      </c>
    </row>
    <row r="15" spans="2:14" x14ac:dyDescent="0.25">
      <c r="B15" s="10" t="s">
        <v>9</v>
      </c>
      <c r="C15" s="3">
        <f t="shared" si="5"/>
        <v>3.5243827734374995</v>
      </c>
      <c r="D15" s="3">
        <f t="shared" si="6"/>
        <v>3.8097531093749999</v>
      </c>
      <c r="E15" s="5">
        <f t="shared" si="7"/>
        <v>0.6</v>
      </c>
      <c r="F15" s="39">
        <f t="shared" si="1"/>
        <v>-0.28537033593750039</v>
      </c>
      <c r="G15" s="3">
        <f t="shared" si="2"/>
        <v>-0.32718078615594948</v>
      </c>
      <c r="H15" s="3">
        <f t="shared" si="3"/>
        <v>-0.61255112209344986</v>
      </c>
      <c r="I15" s="3">
        <v>-0.75</v>
      </c>
      <c r="J15" s="6">
        <f t="shared" si="8"/>
        <v>0</v>
      </c>
      <c r="K15" s="6">
        <f t="shared" si="0"/>
        <v>0.6</v>
      </c>
      <c r="L15" s="44"/>
      <c r="M15" s="10"/>
      <c r="N15" t="str">
        <f t="shared" si="4"/>
        <v>No</v>
      </c>
    </row>
    <row r="16" spans="2:14" x14ac:dyDescent="0.25">
      <c r="B16" s="10" t="s">
        <v>10</v>
      </c>
      <c r="C16" s="3">
        <f t="shared" si="5"/>
        <v>3.4362732041015622</v>
      </c>
      <c r="D16" s="3">
        <f t="shared" si="6"/>
        <v>3.7745092816406247</v>
      </c>
      <c r="E16" s="5">
        <f t="shared" si="7"/>
        <v>0.6</v>
      </c>
      <c r="F16" s="39">
        <f t="shared" si="1"/>
        <v>-0.33823607753906249</v>
      </c>
      <c r="G16" s="3">
        <f t="shared" si="2"/>
        <v>-0.32415405373150374</v>
      </c>
      <c r="H16" s="3">
        <f t="shared" si="3"/>
        <v>-0.66239013127056623</v>
      </c>
      <c r="I16" s="3">
        <v>-0.75</v>
      </c>
      <c r="J16" s="6">
        <f t="shared" si="8"/>
        <v>0</v>
      </c>
      <c r="K16" s="6">
        <f t="shared" si="0"/>
        <v>0.6</v>
      </c>
      <c r="L16" s="44"/>
      <c r="M16" s="10"/>
      <c r="N16" t="str">
        <f t="shared" si="4"/>
        <v>No</v>
      </c>
    </row>
    <row r="17" spans="2:16" x14ac:dyDescent="0.25">
      <c r="B17" s="10" t="s">
        <v>11</v>
      </c>
      <c r="C17" s="3">
        <f t="shared" si="5"/>
        <v>3.350366373999023</v>
      </c>
      <c r="D17" s="3">
        <f t="shared" si="6"/>
        <v>3.7401465495996091</v>
      </c>
      <c r="E17" s="5">
        <f t="shared" si="7"/>
        <v>0.6</v>
      </c>
      <c r="F17" s="39">
        <f t="shared" si="1"/>
        <v>-0.38978017560058609</v>
      </c>
      <c r="G17" s="3">
        <f t="shared" si="2"/>
        <v>-0.32120298961766935</v>
      </c>
      <c r="H17" s="3">
        <f t="shared" si="3"/>
        <v>-0.71098316521825544</v>
      </c>
      <c r="I17" s="3">
        <v>-0.75</v>
      </c>
      <c r="J17" s="6">
        <f t="shared" si="8"/>
        <v>0</v>
      </c>
      <c r="K17" s="6">
        <f t="shared" si="0"/>
        <v>0.6</v>
      </c>
      <c r="L17" s="44"/>
      <c r="M17" s="10"/>
      <c r="N17" t="str">
        <f t="shared" si="4"/>
        <v>No</v>
      </c>
    </row>
    <row r="18" spans="2:16" x14ac:dyDescent="0.25">
      <c r="B18" s="10" t="s">
        <v>12</v>
      </c>
      <c r="C18" s="3">
        <f t="shared" si="5"/>
        <v>3.2666072146490475</v>
      </c>
      <c r="D18" s="3">
        <f t="shared" si="6"/>
        <v>3.706642885859619</v>
      </c>
      <c r="E18" s="5">
        <f t="shared" si="7"/>
        <v>0.6</v>
      </c>
      <c r="F18" s="39">
        <f t="shared" si="1"/>
        <v>-0.44003567121057152</v>
      </c>
      <c r="G18" s="3">
        <f t="shared" si="2"/>
        <v>-0.31832570210668082</v>
      </c>
      <c r="H18" s="3">
        <f t="shared" si="3"/>
        <v>-0.75836137331725229</v>
      </c>
      <c r="I18" s="3">
        <v>-0.75</v>
      </c>
      <c r="J18" s="6">
        <f t="shared" si="8"/>
        <v>-1.5760034320665937E-2</v>
      </c>
      <c r="K18" s="6">
        <f t="shared" si="0"/>
        <v>0.58423996567933401</v>
      </c>
      <c r="L18" s="44"/>
      <c r="M18" s="10"/>
      <c r="N18" t="str">
        <f t="shared" si="4"/>
        <v>Yes</v>
      </c>
    </row>
    <row r="19" spans="2:16" x14ac:dyDescent="0.25">
      <c r="B19" s="10" t="s">
        <v>13</v>
      </c>
      <c r="C19" s="3">
        <f t="shared" si="5"/>
        <v>3.1849420342828214</v>
      </c>
      <c r="D19" s="3">
        <f t="shared" si="6"/>
        <v>3.6611314722000934</v>
      </c>
      <c r="E19" s="5">
        <f t="shared" si="7"/>
        <v>0.58423996567933401</v>
      </c>
      <c r="F19" s="39">
        <f t="shared" si="1"/>
        <v>-0.47618943791727197</v>
      </c>
      <c r="G19" s="3">
        <f t="shared" si="2"/>
        <v>-0.30615848203762813</v>
      </c>
      <c r="H19" s="3">
        <f t="shared" si="3"/>
        <v>-0.78234791995490016</v>
      </c>
      <c r="I19" s="3">
        <v>-0.75</v>
      </c>
      <c r="J19" s="6">
        <f t="shared" si="8"/>
        <v>-6.1729296273182965E-2</v>
      </c>
      <c r="K19" s="6">
        <f t="shared" si="0"/>
        <v>0.52251066940615098</v>
      </c>
      <c r="L19" s="44"/>
      <c r="M19" s="10"/>
      <c r="N19" t="str">
        <f t="shared" si="4"/>
        <v>Yes</v>
      </c>
    </row>
    <row r="20" spans="2:16" x14ac:dyDescent="0.25">
      <c r="B20" s="10" t="s">
        <v>14</v>
      </c>
      <c r="C20" s="3">
        <f t="shared" si="5"/>
        <v>3.105318483425751</v>
      </c>
      <c r="D20" s="3">
        <f t="shared" si="6"/>
        <v>3.5727991215562724</v>
      </c>
      <c r="E20" s="5">
        <f t="shared" si="7"/>
        <v>0.52251066940615098</v>
      </c>
      <c r="F20" s="39">
        <f t="shared" si="1"/>
        <v>-0.46748063813052143</v>
      </c>
      <c r="G20" s="3">
        <f t="shared" si="2"/>
        <v>-0.26720431732928862</v>
      </c>
      <c r="H20" s="3">
        <f t="shared" si="3"/>
        <v>-0.73468495545981005</v>
      </c>
      <c r="I20" s="3">
        <v>-0.75</v>
      </c>
      <c r="J20" s="6">
        <f t="shared" si="8"/>
        <v>0</v>
      </c>
      <c r="K20" s="6">
        <f t="shared" si="0"/>
        <v>0.52251066940615098</v>
      </c>
      <c r="L20" s="44"/>
      <c r="M20" s="10"/>
      <c r="N20" t="str">
        <f t="shared" si="4"/>
        <v>No</v>
      </c>
    </row>
    <row r="21" spans="2:16" x14ac:dyDescent="0.25">
      <c r="B21" s="10" t="s">
        <v>15</v>
      </c>
      <c r="C21" s="3">
        <f t="shared" si="5"/>
        <v>3.027685521340107</v>
      </c>
      <c r="D21" s="3">
        <f t="shared" si="6"/>
        <v>3.5357302104579804</v>
      </c>
      <c r="E21" s="5">
        <f t="shared" si="7"/>
        <v>0.52251066940615098</v>
      </c>
      <c r="F21" s="39">
        <f t="shared" si="1"/>
        <v>-0.50804468911787337</v>
      </c>
      <c r="G21" s="3">
        <f t="shared" si="2"/>
        <v>-0.26443198875800183</v>
      </c>
      <c r="H21" s="3">
        <f t="shared" si="3"/>
        <v>-0.77247667787587515</v>
      </c>
      <c r="I21" s="3">
        <v>-0.75</v>
      </c>
      <c r="J21" s="6">
        <f t="shared" si="8"/>
        <v>-4.4413325551538665E-2</v>
      </c>
      <c r="K21" s="6">
        <f t="shared" si="0"/>
        <v>0.47809734385461233</v>
      </c>
      <c r="L21" s="44"/>
      <c r="M21" s="10"/>
      <c r="N21" t="str">
        <f t="shared" si="4"/>
        <v>Yes</v>
      </c>
    </row>
    <row r="22" spans="2:16" x14ac:dyDescent="0.25">
      <c r="B22" s="14" t="s">
        <v>16</v>
      </c>
      <c r="C22" s="4">
        <f t="shared" si="5"/>
        <v>2.9519933833066045</v>
      </c>
      <c r="D22" s="4">
        <f t="shared" si="6"/>
        <v>3.4530425630897756</v>
      </c>
      <c r="E22" s="22">
        <f t="shared" si="7"/>
        <v>0.47809734385461233</v>
      </c>
      <c r="F22" s="40">
        <f t="shared" si="1"/>
        <v>-0.50104917978317109</v>
      </c>
      <c r="G22" s="4">
        <f t="shared" si="2"/>
        <v>-0.23629687139884534</v>
      </c>
      <c r="H22" s="4">
        <f t="shared" si="3"/>
        <v>-0.73734605118201646</v>
      </c>
      <c r="I22" s="4">
        <v>-0.75</v>
      </c>
      <c r="J22" s="23">
        <f t="shared" si="8"/>
        <v>0</v>
      </c>
      <c r="K22" s="36">
        <f t="shared" si="0"/>
        <v>0.47809734385461233</v>
      </c>
      <c r="L22" s="44"/>
      <c r="M22" s="10"/>
      <c r="N22" t="str">
        <f t="shared" si="4"/>
        <v>No</v>
      </c>
    </row>
    <row r="23" spans="2:16" x14ac:dyDescent="0.25">
      <c r="B23" s="10"/>
      <c r="C23" s="2"/>
      <c r="D23" s="2"/>
      <c r="E23" s="2"/>
      <c r="F23" s="2"/>
      <c r="G23" s="2"/>
      <c r="H23" s="2"/>
      <c r="I23" s="2"/>
      <c r="J23" s="2"/>
      <c r="K23" s="2"/>
      <c r="L23" s="44"/>
      <c r="M23" s="10"/>
    </row>
    <row r="24" spans="2:16" ht="15.75" customHeight="1" x14ac:dyDescent="0.25">
      <c r="B24" s="42" t="s">
        <v>31</v>
      </c>
      <c r="C24" s="43"/>
      <c r="D24" s="43"/>
      <c r="E24" s="43"/>
      <c r="F24" s="43"/>
      <c r="G24" s="43"/>
      <c r="H24" s="43"/>
      <c r="I24" s="43"/>
      <c r="J24" s="43"/>
      <c r="K24" s="43"/>
      <c r="L24" s="45"/>
      <c r="M24" s="10"/>
    </row>
    <row r="25" spans="2:16" x14ac:dyDescent="0.25">
      <c r="B25" s="15"/>
      <c r="C25" s="2"/>
      <c r="D25" s="16"/>
      <c r="E25" s="2"/>
      <c r="F25" s="41" t="s">
        <v>30</v>
      </c>
      <c r="G25" s="16"/>
      <c r="H25" s="16"/>
      <c r="I25" s="16"/>
      <c r="J25" s="16"/>
      <c r="K25" s="16"/>
      <c r="L25" s="46"/>
      <c r="M25" s="10"/>
    </row>
    <row r="26" spans="2:16" ht="16.5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47"/>
      <c r="M26" s="10"/>
      <c r="P26" s="30"/>
    </row>
    <row r="27" spans="2:16" ht="16.5" thickTop="1" x14ac:dyDescent="0.25">
      <c r="P27" s="31"/>
    </row>
    <row r="28" spans="2:16" x14ac:dyDescent="0.25">
      <c r="P28" s="31"/>
    </row>
    <row r="29" spans="2:16" x14ac:dyDescent="0.25">
      <c r="P29" s="31"/>
    </row>
    <row r="30" spans="2:16" x14ac:dyDescent="0.25">
      <c r="P30" s="31"/>
    </row>
    <row r="31" spans="2:16" x14ac:dyDescent="0.25">
      <c r="P31" s="31"/>
    </row>
    <row r="32" spans="2:16" x14ac:dyDescent="0.25">
      <c r="P32" s="31"/>
    </row>
    <row r="33" spans="16:16" x14ac:dyDescent="0.25">
      <c r="P33" s="31"/>
    </row>
    <row r="34" spans="16:16" x14ac:dyDescent="0.25">
      <c r="P34" s="31"/>
    </row>
    <row r="35" spans="16:16" x14ac:dyDescent="0.25">
      <c r="P35" s="31"/>
    </row>
    <row r="36" spans="16:16" x14ac:dyDescent="0.25">
      <c r="P36" s="31"/>
    </row>
    <row r="37" spans="16:16" x14ac:dyDescent="0.25">
      <c r="P37" s="31"/>
    </row>
    <row r="38" spans="16:16" x14ac:dyDescent="0.25">
      <c r="P38" s="32"/>
    </row>
  </sheetData>
  <mergeCells count="2">
    <mergeCell ref="P26:P38"/>
    <mergeCell ref="B24:L24"/>
  </mergeCells>
  <pageMargins left="0.7" right="0.7" top="0.75" bottom="0.75" header="0.3" footer="0.3"/>
  <pageSetup scale="53" orientation="portrait" r:id="rId1"/>
  <colBreaks count="1" manualBreakCount="1">
    <brk id="13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workbookViewId="0">
      <selection activeCell="G35" sqref="G35"/>
    </sheetView>
  </sheetViews>
  <sheetFormatPr defaultRowHeight="15.75" x14ac:dyDescent="0.25"/>
  <cols>
    <col min="4" max="4" width="10.6640625" customWidth="1"/>
    <col min="9" max="9" width="8.6640625" customWidth="1"/>
    <col min="10" max="11" width="10.109375" customWidth="1"/>
    <col min="12" max="12" width="34.44140625" customWidth="1"/>
    <col min="14" max="14" width="13.109375" bestFit="1" customWidth="1"/>
  </cols>
  <sheetData>
    <row r="1" spans="2:14" ht="16.5" thickBot="1" x14ac:dyDescent="0.3"/>
    <row r="2" spans="2:14" ht="19.5" thickTop="1" x14ac:dyDescent="0.3">
      <c r="B2" s="7" t="s">
        <v>28</v>
      </c>
      <c r="C2" s="8"/>
      <c r="D2" s="8"/>
      <c r="E2" s="8"/>
      <c r="F2" s="8"/>
      <c r="G2" s="8"/>
      <c r="H2" s="8"/>
      <c r="I2" s="8"/>
      <c r="J2" s="8"/>
      <c r="K2" s="8"/>
      <c r="L2" s="9"/>
    </row>
    <row r="3" spans="2:14" x14ac:dyDescent="0.25">
      <c r="B3" s="10"/>
      <c r="C3" s="2"/>
      <c r="D3" s="2"/>
      <c r="E3" s="2"/>
      <c r="F3" s="2"/>
      <c r="G3" s="2"/>
      <c r="H3" s="2"/>
      <c r="I3" s="2"/>
      <c r="J3" s="2"/>
      <c r="K3" s="2"/>
      <c r="L3" s="11"/>
    </row>
    <row r="4" spans="2:14" x14ac:dyDescent="0.25">
      <c r="B4" s="12" t="s">
        <v>17</v>
      </c>
      <c r="C4" s="2"/>
      <c r="D4" s="2"/>
      <c r="E4" s="2"/>
      <c r="F4" s="2"/>
      <c r="G4" s="2"/>
      <c r="H4" s="2"/>
      <c r="I4" s="2"/>
      <c r="J4" s="2"/>
      <c r="K4" s="2"/>
      <c r="L4" s="11"/>
    </row>
    <row r="5" spans="2:14" x14ac:dyDescent="0.25">
      <c r="B5" s="10"/>
      <c r="C5" s="2"/>
      <c r="D5" s="2"/>
      <c r="E5" s="2"/>
      <c r="F5" s="2"/>
      <c r="G5" s="2"/>
      <c r="H5" s="2"/>
      <c r="I5" s="2"/>
      <c r="J5" s="2"/>
      <c r="K5" s="2"/>
      <c r="L5" s="11"/>
    </row>
    <row r="6" spans="2:14" x14ac:dyDescent="0.25">
      <c r="B6" s="13"/>
      <c r="C6" s="25"/>
      <c r="D6" s="26" t="s">
        <v>26</v>
      </c>
      <c r="E6" s="24" t="s">
        <v>29</v>
      </c>
      <c r="F6" s="1"/>
      <c r="G6" s="27"/>
      <c r="H6" s="1"/>
      <c r="I6" s="1"/>
      <c r="J6" s="1"/>
      <c r="K6" s="1"/>
      <c r="L6" s="11"/>
    </row>
    <row r="7" spans="2:14" x14ac:dyDescent="0.25">
      <c r="B7" s="10"/>
      <c r="C7" s="2"/>
      <c r="D7" s="2"/>
      <c r="E7" s="2"/>
      <c r="F7" s="2"/>
      <c r="G7" s="2"/>
      <c r="H7" s="2"/>
      <c r="I7" s="2"/>
      <c r="J7" s="2"/>
      <c r="K7" s="2"/>
      <c r="L7" s="11"/>
    </row>
    <row r="8" spans="2:14" ht="63" x14ac:dyDescent="0.25">
      <c r="B8" s="10"/>
      <c r="C8" s="37" t="s">
        <v>21</v>
      </c>
      <c r="D8" s="37" t="s">
        <v>0</v>
      </c>
      <c r="E8" s="37" t="s">
        <v>6</v>
      </c>
      <c r="F8" s="37" t="s">
        <v>20</v>
      </c>
      <c r="G8" s="37" t="s">
        <v>19</v>
      </c>
      <c r="H8" s="37" t="s">
        <v>18</v>
      </c>
      <c r="I8" s="37" t="s">
        <v>24</v>
      </c>
      <c r="J8" s="37" t="s">
        <v>22</v>
      </c>
      <c r="K8" s="37" t="s">
        <v>7</v>
      </c>
      <c r="L8" s="38" t="s">
        <v>8</v>
      </c>
    </row>
    <row r="9" spans="2:14" x14ac:dyDescent="0.25">
      <c r="B9" s="10"/>
      <c r="C9" s="2"/>
      <c r="D9" s="2"/>
      <c r="E9" s="2"/>
      <c r="F9" s="2"/>
      <c r="G9" s="2"/>
      <c r="H9" s="2"/>
      <c r="I9" s="2"/>
      <c r="J9" s="2"/>
      <c r="K9" s="2"/>
      <c r="L9" s="11"/>
    </row>
    <row r="10" spans="2:14" x14ac:dyDescent="0.25">
      <c r="B10" s="10" t="s">
        <v>1</v>
      </c>
      <c r="C10" s="3">
        <v>4</v>
      </c>
      <c r="D10" s="3">
        <v>4</v>
      </c>
      <c r="E10" s="5">
        <v>0.6</v>
      </c>
      <c r="F10" s="28">
        <f>C10-D10</f>
        <v>0</v>
      </c>
      <c r="G10" s="3">
        <f>-SQRT(0.25)*($D10-LOGINV(0.25,LN($D10),0.5))*$E10</f>
        <v>-0.34351914863021066</v>
      </c>
      <c r="H10" s="3">
        <f>F10+G10</f>
        <v>-0.34351914863021066</v>
      </c>
      <c r="I10" s="3">
        <v>-0.75</v>
      </c>
      <c r="J10" s="6">
        <f>IF(N10="Yes",(H10-I10),0)</f>
        <v>0</v>
      </c>
      <c r="K10" s="6">
        <f t="shared" ref="K10:K22" si="0">IFERROR(J10+E10,"na")</f>
        <v>0.6</v>
      </c>
      <c r="L10" s="30" t="s">
        <v>27</v>
      </c>
      <c r="N10" t="str">
        <f>IF(ABS(H10)&gt;ABS(I10),"Yes","No")</f>
        <v>No</v>
      </c>
    </row>
    <row r="11" spans="2:14" x14ac:dyDescent="0.25">
      <c r="B11" s="10" t="s">
        <v>2</v>
      </c>
      <c r="C11" s="3">
        <f>C10-0.025*C10</f>
        <v>3.9</v>
      </c>
      <c r="D11" s="3">
        <f>$D$10*E11+(1-E11)*C11</f>
        <v>3.96</v>
      </c>
      <c r="E11" s="5">
        <f>K10</f>
        <v>0.6</v>
      </c>
      <c r="F11" s="28">
        <f t="shared" ref="F11:F22" si="1">C11-D11</f>
        <v>-6.0000000000000053E-2</v>
      </c>
      <c r="G11" s="3">
        <f t="shared" ref="G11:G22" si="2">-SQRT(0.25)*($D11-LOGINV(0.25,LN($D11),0.5))*$E11</f>
        <v>-0.34008395714390838</v>
      </c>
      <c r="H11" s="3">
        <f t="shared" ref="H11:H22" si="3">F11+G11</f>
        <v>-0.40008395714390843</v>
      </c>
      <c r="I11" s="3">
        <v>-0.75</v>
      </c>
      <c r="J11" s="6">
        <f>IF(N11="Yes",-E11*(H11-I11)/G11,0)</f>
        <v>0</v>
      </c>
      <c r="K11" s="6">
        <f t="shared" si="0"/>
        <v>0.6</v>
      </c>
      <c r="L11" s="31"/>
      <c r="N11" t="str">
        <f t="shared" ref="N11:N22" si="4">IF(ABS(H11)&gt;ABS(I11),"Yes","No")</f>
        <v>No</v>
      </c>
    </row>
    <row r="12" spans="2:14" x14ac:dyDescent="0.25">
      <c r="B12" s="10" t="s">
        <v>3</v>
      </c>
      <c r="C12" s="3">
        <f t="shared" ref="C12:C22" si="5">C11-0.025*C11</f>
        <v>3.8024999999999998</v>
      </c>
      <c r="D12" s="3">
        <f t="shared" ref="D12:D22" si="6">$D$10*E12+(1-E12)*C12</f>
        <v>3.9209999999999998</v>
      </c>
      <c r="E12" s="5">
        <f t="shared" ref="E12:E22" si="7">K11</f>
        <v>0.6</v>
      </c>
      <c r="F12" s="28">
        <f t="shared" si="1"/>
        <v>-0.11850000000000005</v>
      </c>
      <c r="G12" s="3">
        <f t="shared" si="2"/>
        <v>-0.33673464544476395</v>
      </c>
      <c r="H12" s="3">
        <f t="shared" si="3"/>
        <v>-0.455234645444764</v>
      </c>
      <c r="I12" s="3">
        <v>-0.75</v>
      </c>
      <c r="J12" s="6">
        <f t="shared" ref="J12:J22" si="8">IF(N12="Yes",-E12*(H12-I12)/G12,0)</f>
        <v>0</v>
      </c>
      <c r="K12" s="6">
        <f t="shared" si="0"/>
        <v>0.6</v>
      </c>
      <c r="L12" s="31"/>
      <c r="N12" t="str">
        <f t="shared" si="4"/>
        <v>No</v>
      </c>
    </row>
    <row r="13" spans="2:14" x14ac:dyDescent="0.25">
      <c r="B13" s="10" t="s">
        <v>4</v>
      </c>
      <c r="C13" s="3">
        <f t="shared" si="5"/>
        <v>3.7074374999999997</v>
      </c>
      <c r="D13" s="3">
        <f t="shared" si="6"/>
        <v>3.8829750000000001</v>
      </c>
      <c r="E13" s="5">
        <f t="shared" si="7"/>
        <v>0.6</v>
      </c>
      <c r="F13" s="28">
        <f t="shared" si="1"/>
        <v>-0.17553750000000035</v>
      </c>
      <c r="G13" s="3">
        <f t="shared" si="2"/>
        <v>-0.33346906653809794</v>
      </c>
      <c r="H13" s="3">
        <f t="shared" si="3"/>
        <v>-0.50900656653809828</v>
      </c>
      <c r="I13" s="3">
        <v>-0.75</v>
      </c>
      <c r="J13" s="6">
        <f t="shared" si="8"/>
        <v>0</v>
      </c>
      <c r="K13" s="6">
        <f t="shared" si="0"/>
        <v>0.6</v>
      </c>
      <c r="L13" s="31"/>
      <c r="N13" t="str">
        <f t="shared" si="4"/>
        <v>No</v>
      </c>
    </row>
    <row r="14" spans="2:14" x14ac:dyDescent="0.25">
      <c r="B14" s="10" t="s">
        <v>5</v>
      </c>
      <c r="C14" s="3">
        <f t="shared" si="5"/>
        <v>3.6147515624999995</v>
      </c>
      <c r="D14" s="3">
        <f t="shared" si="6"/>
        <v>3.8459006249999996</v>
      </c>
      <c r="E14" s="5">
        <f t="shared" si="7"/>
        <v>0.6</v>
      </c>
      <c r="F14" s="28">
        <f t="shared" si="1"/>
        <v>-0.23114906250000011</v>
      </c>
      <c r="G14" s="3">
        <f t="shared" si="2"/>
        <v>-0.33028512710409874</v>
      </c>
      <c r="H14" s="3">
        <f t="shared" si="3"/>
        <v>-0.56143418960409885</v>
      </c>
      <c r="I14" s="3">
        <v>-0.75</v>
      </c>
      <c r="J14" s="6">
        <f t="shared" si="8"/>
        <v>0</v>
      </c>
      <c r="K14" s="6">
        <f t="shared" si="0"/>
        <v>0.6</v>
      </c>
      <c r="L14" s="31"/>
      <c r="N14" t="str">
        <f t="shared" si="4"/>
        <v>No</v>
      </c>
    </row>
    <row r="15" spans="2:14" x14ac:dyDescent="0.25">
      <c r="B15" s="10" t="s">
        <v>9</v>
      </c>
      <c r="C15" s="3">
        <f t="shared" si="5"/>
        <v>3.5243827734374995</v>
      </c>
      <c r="D15" s="3">
        <f t="shared" si="6"/>
        <v>3.8097531093749999</v>
      </c>
      <c r="E15" s="5">
        <f t="shared" si="7"/>
        <v>0.6</v>
      </c>
      <c r="F15" s="28">
        <f t="shared" si="1"/>
        <v>-0.28537033593750039</v>
      </c>
      <c r="G15" s="3">
        <f t="shared" si="2"/>
        <v>-0.32718078615594948</v>
      </c>
      <c r="H15" s="3">
        <f t="shared" si="3"/>
        <v>-0.61255112209344986</v>
      </c>
      <c r="I15" s="3">
        <v>-0.75</v>
      </c>
      <c r="J15" s="6">
        <f t="shared" si="8"/>
        <v>0</v>
      </c>
      <c r="K15" s="6">
        <f t="shared" si="0"/>
        <v>0.6</v>
      </c>
      <c r="L15" s="31"/>
      <c r="N15" t="str">
        <f t="shared" si="4"/>
        <v>No</v>
      </c>
    </row>
    <row r="16" spans="2:14" x14ac:dyDescent="0.25">
      <c r="B16" s="10" t="s">
        <v>10</v>
      </c>
      <c r="C16" s="3">
        <f t="shared" si="5"/>
        <v>3.4362732041015622</v>
      </c>
      <c r="D16" s="3">
        <f t="shared" si="6"/>
        <v>3.7745092816406247</v>
      </c>
      <c r="E16" s="5">
        <f t="shared" si="7"/>
        <v>0.6</v>
      </c>
      <c r="F16" s="28">
        <f t="shared" si="1"/>
        <v>-0.33823607753906249</v>
      </c>
      <c r="G16" s="3">
        <f t="shared" si="2"/>
        <v>-0.32415405373150374</v>
      </c>
      <c r="H16" s="3">
        <f t="shared" si="3"/>
        <v>-0.66239013127056623</v>
      </c>
      <c r="I16" s="3">
        <v>-0.75</v>
      </c>
      <c r="J16" s="6">
        <f t="shared" si="8"/>
        <v>0</v>
      </c>
      <c r="K16" s="6">
        <f t="shared" si="0"/>
        <v>0.6</v>
      </c>
      <c r="L16" s="31"/>
      <c r="N16" t="str">
        <f t="shared" si="4"/>
        <v>No</v>
      </c>
    </row>
    <row r="17" spans="2:14" x14ac:dyDescent="0.25">
      <c r="B17" s="10" t="s">
        <v>11</v>
      </c>
      <c r="C17" s="3">
        <f t="shared" si="5"/>
        <v>3.350366373999023</v>
      </c>
      <c r="D17" s="3">
        <f t="shared" si="6"/>
        <v>3.7401465495996091</v>
      </c>
      <c r="E17" s="5">
        <f t="shared" si="7"/>
        <v>0.6</v>
      </c>
      <c r="F17" s="28">
        <f t="shared" si="1"/>
        <v>-0.38978017560058609</v>
      </c>
      <c r="G17" s="3">
        <f t="shared" si="2"/>
        <v>-0.32120298961766935</v>
      </c>
      <c r="H17" s="3">
        <f t="shared" si="3"/>
        <v>-0.71098316521825544</v>
      </c>
      <c r="I17" s="3">
        <v>-0.75</v>
      </c>
      <c r="J17" s="6">
        <f t="shared" si="8"/>
        <v>0</v>
      </c>
      <c r="K17" s="6">
        <f t="shared" si="0"/>
        <v>0.6</v>
      </c>
      <c r="L17" s="31"/>
      <c r="N17" t="str">
        <f t="shared" si="4"/>
        <v>No</v>
      </c>
    </row>
    <row r="18" spans="2:14" x14ac:dyDescent="0.25">
      <c r="B18" s="10" t="s">
        <v>12</v>
      </c>
      <c r="C18" s="3">
        <f t="shared" si="5"/>
        <v>3.2666072146490475</v>
      </c>
      <c r="D18" s="3">
        <f t="shared" si="6"/>
        <v>3.706642885859619</v>
      </c>
      <c r="E18" s="5">
        <f t="shared" si="7"/>
        <v>0.6</v>
      </c>
      <c r="F18" s="28">
        <f t="shared" si="1"/>
        <v>-0.44003567121057152</v>
      </c>
      <c r="G18" s="3">
        <f t="shared" si="2"/>
        <v>-0.31832570210668082</v>
      </c>
      <c r="H18" s="3">
        <f t="shared" si="3"/>
        <v>-0.75836137331725229</v>
      </c>
      <c r="I18" s="3">
        <v>-0.75</v>
      </c>
      <c r="J18" s="6">
        <f t="shared" si="8"/>
        <v>-1.5760034320665937E-2</v>
      </c>
      <c r="K18" s="6">
        <f t="shared" si="0"/>
        <v>0.58423996567933401</v>
      </c>
      <c r="L18" s="31"/>
      <c r="N18" t="str">
        <f t="shared" si="4"/>
        <v>Yes</v>
      </c>
    </row>
    <row r="19" spans="2:14" x14ac:dyDescent="0.25">
      <c r="B19" s="10" t="s">
        <v>13</v>
      </c>
      <c r="C19" s="3">
        <f t="shared" si="5"/>
        <v>3.1849420342828214</v>
      </c>
      <c r="D19" s="3">
        <f t="shared" si="6"/>
        <v>3.6611314722000934</v>
      </c>
      <c r="E19" s="5">
        <f t="shared" si="7"/>
        <v>0.58423996567933401</v>
      </c>
      <c r="F19" s="28">
        <f t="shared" si="1"/>
        <v>-0.47618943791727197</v>
      </c>
      <c r="G19" s="3">
        <f t="shared" si="2"/>
        <v>-0.30615848203762813</v>
      </c>
      <c r="H19" s="3">
        <f t="shared" si="3"/>
        <v>-0.78234791995490016</v>
      </c>
      <c r="I19" s="3">
        <v>-0.75</v>
      </c>
      <c r="J19" s="6">
        <f t="shared" si="8"/>
        <v>-6.1729296273182965E-2</v>
      </c>
      <c r="K19" s="6">
        <f t="shared" si="0"/>
        <v>0.52251066940615098</v>
      </c>
      <c r="L19" s="31"/>
      <c r="N19" t="str">
        <f t="shared" si="4"/>
        <v>Yes</v>
      </c>
    </row>
    <row r="20" spans="2:14" x14ac:dyDescent="0.25">
      <c r="B20" s="10" t="s">
        <v>14</v>
      </c>
      <c r="C20" s="3">
        <f t="shared" si="5"/>
        <v>3.105318483425751</v>
      </c>
      <c r="D20" s="3">
        <f t="shared" si="6"/>
        <v>3.5727991215562724</v>
      </c>
      <c r="E20" s="5">
        <f t="shared" si="7"/>
        <v>0.52251066940615098</v>
      </c>
      <c r="F20" s="28">
        <f t="shared" si="1"/>
        <v>-0.46748063813052143</v>
      </c>
      <c r="G20" s="3">
        <f t="shared" si="2"/>
        <v>-0.26720431732928862</v>
      </c>
      <c r="H20" s="3">
        <f t="shared" si="3"/>
        <v>-0.73468495545981005</v>
      </c>
      <c r="I20" s="3">
        <v>-0.75</v>
      </c>
      <c r="J20" s="6">
        <f t="shared" si="8"/>
        <v>0</v>
      </c>
      <c r="K20" s="6">
        <f t="shared" si="0"/>
        <v>0.52251066940615098</v>
      </c>
      <c r="L20" s="31"/>
      <c r="N20" t="str">
        <f t="shared" si="4"/>
        <v>No</v>
      </c>
    </row>
    <row r="21" spans="2:14" x14ac:dyDescent="0.25">
      <c r="B21" s="10" t="s">
        <v>15</v>
      </c>
      <c r="C21" s="3">
        <f t="shared" si="5"/>
        <v>3.027685521340107</v>
      </c>
      <c r="D21" s="3">
        <f t="shared" si="6"/>
        <v>3.5357302104579804</v>
      </c>
      <c r="E21" s="5">
        <f t="shared" si="7"/>
        <v>0.52251066940615098</v>
      </c>
      <c r="F21" s="28">
        <f t="shared" si="1"/>
        <v>-0.50804468911787337</v>
      </c>
      <c r="G21" s="3">
        <f t="shared" si="2"/>
        <v>-0.26443198875800183</v>
      </c>
      <c r="H21" s="3">
        <f t="shared" si="3"/>
        <v>-0.77247667787587515</v>
      </c>
      <c r="I21" s="3">
        <v>-0.75</v>
      </c>
      <c r="J21" s="6">
        <f t="shared" si="8"/>
        <v>-4.4413325551538665E-2</v>
      </c>
      <c r="K21" s="6">
        <f t="shared" si="0"/>
        <v>0.47809734385461233</v>
      </c>
      <c r="L21" s="31"/>
      <c r="N21" t="str">
        <f t="shared" si="4"/>
        <v>Yes</v>
      </c>
    </row>
    <row r="22" spans="2:14" x14ac:dyDescent="0.25">
      <c r="B22" s="14" t="s">
        <v>16</v>
      </c>
      <c r="C22" s="4">
        <f t="shared" si="5"/>
        <v>2.9519933833066045</v>
      </c>
      <c r="D22" s="4">
        <f t="shared" si="6"/>
        <v>3.4530425630897756</v>
      </c>
      <c r="E22" s="22">
        <f t="shared" si="7"/>
        <v>0.47809734385461233</v>
      </c>
      <c r="F22" s="29">
        <f t="shared" si="1"/>
        <v>-0.50104917978317109</v>
      </c>
      <c r="G22" s="4">
        <f t="shared" si="2"/>
        <v>-0.23629687139884534</v>
      </c>
      <c r="H22" s="4">
        <f t="shared" si="3"/>
        <v>-0.73734605118201646</v>
      </c>
      <c r="I22" s="4">
        <v>-0.75</v>
      </c>
      <c r="J22" s="23">
        <f t="shared" si="8"/>
        <v>0</v>
      </c>
      <c r="K22" s="36">
        <f t="shared" si="0"/>
        <v>0.47809734385461233</v>
      </c>
      <c r="L22" s="32"/>
      <c r="N22" t="str">
        <f t="shared" si="4"/>
        <v>No</v>
      </c>
    </row>
    <row r="23" spans="2:14" x14ac:dyDescent="0.25">
      <c r="B23" s="10"/>
      <c r="C23" s="2"/>
      <c r="D23" s="2"/>
      <c r="E23" s="2"/>
      <c r="F23" s="2"/>
      <c r="G23" s="2"/>
      <c r="H23" s="2"/>
      <c r="I23" s="2"/>
      <c r="J23" s="2"/>
      <c r="K23" s="2"/>
      <c r="L23" s="11"/>
    </row>
    <row r="24" spans="2:14" ht="15.75" customHeight="1" x14ac:dyDescent="0.25">
      <c r="B24" s="33" t="s">
        <v>23</v>
      </c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2:14" x14ac:dyDescent="0.25">
      <c r="B25" s="15"/>
      <c r="C25" s="18" t="s">
        <v>25</v>
      </c>
      <c r="D25" s="16"/>
      <c r="E25" s="16"/>
      <c r="F25" s="16"/>
      <c r="G25" s="16"/>
      <c r="H25" s="16"/>
      <c r="I25" s="16"/>
      <c r="J25" s="16"/>
      <c r="K25" s="16"/>
      <c r="L25" s="17"/>
    </row>
    <row r="26" spans="2:14" ht="16.5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1"/>
    </row>
    <row r="27" spans="2:14" ht="16.5" thickTop="1" x14ac:dyDescent="0.25"/>
  </sheetData>
  <mergeCells count="2">
    <mergeCell ref="L10:L22"/>
    <mergeCell ref="B24:L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2013-10-30T07:00:00+00:00</OpenedDate>
    <Date1 xmlns="dc463f71-b30c-4ab2-9473-d307f9d35888">2015-07-28T22:19:00+00:00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132019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71865091E4C84C967B36836C045D32" ma:contentTypeVersion="127" ma:contentTypeDescription="" ma:contentTypeScope="" ma:versionID="8ff672fb98725e6cbf8e3d37a20a32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07C1D-1874-495E-948A-46F1A6E4D762}"/>
</file>

<file path=customXml/itemProps2.xml><?xml version="1.0" encoding="utf-8"?>
<ds:datastoreItem xmlns:ds="http://schemas.openxmlformats.org/officeDocument/2006/customXml" ds:itemID="{C4AF4110-1D85-47B1-BFC6-5D1F71FAD95B}"/>
</file>

<file path=customXml/itemProps3.xml><?xml version="1.0" encoding="utf-8"?>
<ds:datastoreItem xmlns:ds="http://schemas.openxmlformats.org/officeDocument/2006/customXml" ds:itemID="{7AA7D61B-42B7-491C-9D76-CEF9A747A51F}"/>
</file>

<file path=customXml/itemProps4.xml><?xml version="1.0" encoding="utf-8"?>
<ds:datastoreItem xmlns:ds="http://schemas.openxmlformats.org/officeDocument/2006/customXml" ds:itemID="{61A75758-62E2-4396-AEAF-183160B73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 (2)</vt:lpstr>
      <vt:lpstr>Figure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Gettings</dc:creator>
  <cp:lastModifiedBy>DP Kermode</cp:lastModifiedBy>
  <cp:lastPrinted>2015-07-23T23:12:06Z</cp:lastPrinted>
  <dcterms:created xsi:type="dcterms:W3CDTF">2015-04-06T16:40:58Z</dcterms:created>
  <dcterms:modified xsi:type="dcterms:W3CDTF">2015-07-24T00:12:21Z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0x0101006E56B4D1795A2E4DB2F0B01679ED314A005571865091E4C84C967B36836C045D32</vt:lpwstr>
  </property>
  <property fmtid="{D5CDD505-2E9C-101B-9397-08002B2CF9AE}" pid="3" name="_docset_NoMedatataSyncRequired">
    <vt:lpwstr>False</vt:lpwstr>
  </property>
</Properties>
</file>