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1" i="1" l="1"/>
  <c r="E20" i="1"/>
  <c r="E19" i="1"/>
  <c r="E18" i="1"/>
  <c r="E16" i="1"/>
  <c r="E17" i="1" s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<sst xmlns="http://schemas.openxmlformats.org/spreadsheetml/2006/main" count="34" uniqueCount="34">
  <si>
    <t>Rate Base</t>
  </si>
  <si>
    <t>NOI</t>
  </si>
  <si>
    <t>Revenue</t>
  </si>
  <si>
    <t>Rate or Return</t>
  </si>
  <si>
    <t>Weighted Average Cost of Debt</t>
  </si>
  <si>
    <t>Conversion Factor</t>
  </si>
  <si>
    <t>Adj. Description</t>
  </si>
  <si>
    <t>Adj No.</t>
  </si>
  <si>
    <r>
      <t>Requirement</t>
    </r>
    <r>
      <rPr>
        <vertAlign val="superscript"/>
        <sz val="11"/>
        <color theme="1"/>
        <rFont val="Calibri"/>
        <family val="2"/>
      </rPr>
      <t>(1)</t>
    </r>
  </si>
  <si>
    <t>Depreciation Study</t>
  </si>
  <si>
    <t>Environmental Remediation</t>
  </si>
  <si>
    <t>Payment Processing Costs</t>
  </si>
  <si>
    <t>South King Service Center</t>
  </si>
  <si>
    <t>Glacier Battery Strg</t>
  </si>
  <si>
    <t>Energy Imb Market</t>
  </si>
  <si>
    <t>Goldendale Capacity Upgrade</t>
  </si>
  <si>
    <t>Mint Farm Capacity Upgrade</t>
  </si>
  <si>
    <t>White River</t>
  </si>
  <si>
    <t>Offset to EIM Adj in Power Costs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</si>
  <si>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Includes the impact of the tax benefit of proforma interest.</t>
    </r>
  </si>
  <si>
    <t>Reclass of Hydro Treasury Grants</t>
  </si>
  <si>
    <t>Attachment A to PSE's Response to Public Counsel Data Request No. 477</t>
  </si>
  <si>
    <t>Electric Adjustments</t>
  </si>
  <si>
    <t>KJB 20.06</t>
  </si>
  <si>
    <t>KJB 20.19</t>
  </si>
  <si>
    <t>KJB 20.21</t>
  </si>
  <si>
    <t>KJB 20.20</t>
  </si>
  <si>
    <t>KJB 21.07</t>
  </si>
  <si>
    <t>KJB 21.08</t>
  </si>
  <si>
    <t>KJB 20.01</t>
  </si>
  <si>
    <t>KJB 21.09</t>
  </si>
  <si>
    <t>KJB 21.10</t>
  </si>
  <si>
    <t>KJB 21.11</t>
  </si>
  <si>
    <t>KJB 21.12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</si>
</sst>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.000000_);_(* \(#,##0.000000\);_(* &quot;-&quot;????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ill="1" applyBorder="1" applyAlignment="1">
      <alignment horizontal="center"/>
    </xf>
    <xf numFmtId="42" fontId="0" fillId="0" borderId="0" xfId="0" applyNumberFormat="1"/>
    <xf numFmtId="41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left" indent="25"/>
    </xf>
    <xf numFmtId="164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E30" sqref="E30"/>
    </sheetView>
  </sheetViews>
  <sheetFormatPr defaultRowHeight="15" x14ac:dyDescent="0.25"/>
  <cols>
    <col min="2" max="2" width="35.5703125" bestFit="1" customWidth="1"/>
    <col min="3" max="4" width="13.42578125" bestFit="1" customWidth="1"/>
    <col min="5" max="5" width="14.42578125" bestFit="1" customWidth="1"/>
    <col min="6" max="6" width="12.5703125" bestFit="1" customWidth="1"/>
  </cols>
  <sheetData>
    <row r="1" spans="1:6" x14ac:dyDescent="0.25">
      <c r="A1" t="s">
        <v>21</v>
      </c>
    </row>
    <row r="2" spans="1:6" x14ac:dyDescent="0.25">
      <c r="A2" t="s">
        <v>22</v>
      </c>
    </row>
    <row r="4" spans="1:6" x14ac:dyDescent="0.25">
      <c r="B4" s="8" t="s">
        <v>3</v>
      </c>
      <c r="E4" s="7">
        <v>7.7399999999999997E-2</v>
      </c>
    </row>
    <row r="5" spans="1:6" x14ac:dyDescent="0.25">
      <c r="B5" s="8" t="s">
        <v>4</v>
      </c>
      <c r="E5" s="7">
        <v>2.9899999999999999E-2</v>
      </c>
    </row>
    <row r="6" spans="1:6" x14ac:dyDescent="0.25">
      <c r="B6" s="8" t="s">
        <v>5</v>
      </c>
      <c r="E6" s="9">
        <v>0.61905100000000002</v>
      </c>
    </row>
    <row r="8" spans="1:6" x14ac:dyDescent="0.25">
      <c r="E8" s="1" t="s">
        <v>2</v>
      </c>
    </row>
    <row r="9" spans="1:6" ht="17.25" x14ac:dyDescent="0.25">
      <c r="A9" s="2" t="s">
        <v>7</v>
      </c>
      <c r="B9" s="2" t="s">
        <v>6</v>
      </c>
      <c r="C9" s="2" t="s">
        <v>0</v>
      </c>
      <c r="D9" s="2" t="s">
        <v>1</v>
      </c>
      <c r="E9" s="4" t="s">
        <v>8</v>
      </c>
    </row>
    <row r="11" spans="1:6" x14ac:dyDescent="0.25">
      <c r="A11" s="1" t="s">
        <v>23</v>
      </c>
      <c r="B11" s="11" t="s">
        <v>9</v>
      </c>
      <c r="C11" s="5">
        <v>-17305306</v>
      </c>
      <c r="D11" s="5">
        <v>-34610611</v>
      </c>
      <c r="E11" s="5">
        <f t="shared" ref="E11:E16" si="0">(((C11*$E$4)-((C11*$E$5*0.35)+D11))/$E$6)</f>
        <v>54038003.88480109</v>
      </c>
      <c r="F11" s="5"/>
    </row>
    <row r="12" spans="1:6" x14ac:dyDescent="0.25">
      <c r="A12" s="1" t="s">
        <v>24</v>
      </c>
      <c r="B12" s="11" t="s">
        <v>10</v>
      </c>
      <c r="C12" s="6">
        <v>0</v>
      </c>
      <c r="D12" s="6">
        <v>-925459.98811139446</v>
      </c>
      <c r="E12" s="6">
        <f t="shared" si="0"/>
        <v>1494965.6621367133</v>
      </c>
      <c r="F12" s="5"/>
    </row>
    <row r="13" spans="1:6" x14ac:dyDescent="0.25">
      <c r="A13" s="10" t="s">
        <v>26</v>
      </c>
      <c r="B13" s="11" t="s">
        <v>11</v>
      </c>
      <c r="C13" s="6">
        <v>0</v>
      </c>
      <c r="D13" s="6">
        <v>-2010221.1570587384</v>
      </c>
      <c r="E13" s="6">
        <f t="shared" si="0"/>
        <v>3247262.5955837863</v>
      </c>
      <c r="F13" s="5"/>
    </row>
    <row r="14" spans="1:6" x14ac:dyDescent="0.25">
      <c r="A14" s="1" t="s">
        <v>25</v>
      </c>
      <c r="B14" s="11" t="s">
        <v>12</v>
      </c>
      <c r="C14" s="6">
        <v>15915060.097866783</v>
      </c>
      <c r="D14" s="6">
        <v>434046.43987045588</v>
      </c>
      <c r="E14" s="6">
        <f t="shared" si="0"/>
        <v>1019670.6051363413</v>
      </c>
      <c r="F14" s="5"/>
    </row>
    <row r="15" spans="1:6" x14ac:dyDescent="0.25">
      <c r="A15" s="1" t="s">
        <v>27</v>
      </c>
      <c r="B15" s="11" t="s">
        <v>13</v>
      </c>
      <c r="C15" s="6">
        <v>2842787.0613208562</v>
      </c>
      <c r="D15" s="6">
        <v>-145490.32262849354</v>
      </c>
      <c r="E15" s="6">
        <f t="shared" si="0"/>
        <v>542398.40429626161</v>
      </c>
      <c r="F15" s="5"/>
    </row>
    <row r="16" spans="1:6" x14ac:dyDescent="0.25">
      <c r="A16" s="1" t="s">
        <v>28</v>
      </c>
      <c r="B16" s="11" t="s">
        <v>14</v>
      </c>
      <c r="C16" s="6">
        <v>5131869.0972135225</v>
      </c>
      <c r="D16" s="6">
        <v>-3492716.8900000006</v>
      </c>
      <c r="E16" s="6">
        <f t="shared" si="0"/>
        <v>6196934.5789312795</v>
      </c>
      <c r="F16" s="5"/>
    </row>
    <row r="17" spans="1:6" x14ac:dyDescent="0.25">
      <c r="A17" s="1" t="s">
        <v>29</v>
      </c>
      <c r="B17" s="11" t="s">
        <v>18</v>
      </c>
      <c r="C17" s="6"/>
      <c r="D17" s="6"/>
      <c r="E17" s="6">
        <f>-E16</f>
        <v>-6196934.5789312795</v>
      </c>
      <c r="F17" s="5"/>
    </row>
    <row r="18" spans="1:6" x14ac:dyDescent="0.25">
      <c r="A18" s="1" t="s">
        <v>30</v>
      </c>
      <c r="B18" s="11" t="s">
        <v>15</v>
      </c>
      <c r="C18" s="6">
        <v>18140954.4063752</v>
      </c>
      <c r="D18" s="6">
        <v>2156.0948424596518</v>
      </c>
      <c r="E18" s="6">
        <f>(((C18*$E$4)-((C18*$E$5*0.35)+D18))/$E$6)</f>
        <v>1958011.0335792438</v>
      </c>
      <c r="F18" s="5"/>
    </row>
    <row r="19" spans="1:6" x14ac:dyDescent="0.25">
      <c r="A19" s="10" t="s">
        <v>31</v>
      </c>
      <c r="B19" s="11" t="s">
        <v>16</v>
      </c>
      <c r="C19" s="6">
        <v>19004590.008907948</v>
      </c>
      <c r="D19" s="6">
        <v>0</v>
      </c>
      <c r="E19" s="6">
        <f>(((C19*$E$4)-((C19*$E$5*0.35)+D19))/$E$6)</f>
        <v>2054874.6908514057</v>
      </c>
      <c r="F19" s="5"/>
    </row>
    <row r="20" spans="1:6" x14ac:dyDescent="0.25">
      <c r="A20" s="1" t="s">
        <v>32</v>
      </c>
      <c r="B20" s="11" t="s">
        <v>17</v>
      </c>
      <c r="C20" s="6">
        <v>-4108724.3018971421</v>
      </c>
      <c r="D20" s="6">
        <v>-3288310.2380116768</v>
      </c>
      <c r="E20" s="6">
        <f>(((C20*$E$4)-((C20*$E$5*0.35)+D20))/$E$6)</f>
        <v>4867600.2088102456</v>
      </c>
      <c r="F20" s="5"/>
    </row>
    <row r="21" spans="1:6" x14ac:dyDescent="0.25">
      <c r="A21" s="1" t="s">
        <v>33</v>
      </c>
      <c r="B21" s="11" t="s">
        <v>20</v>
      </c>
      <c r="C21" s="6">
        <v>5739614.9999999851</v>
      </c>
      <c r="D21" s="6">
        <v>-2131857</v>
      </c>
      <c r="E21" s="6">
        <f>(((C21*$E$4)-((C21*$E$5*0.35)+D21))/$E$6)</f>
        <v>4064347.0893755099</v>
      </c>
      <c r="F21" s="5"/>
    </row>
    <row r="22" spans="1:6" x14ac:dyDescent="0.25">
      <c r="C22" s="6"/>
      <c r="D22" s="6"/>
      <c r="E22" s="6"/>
    </row>
    <row r="23" spans="1:6" x14ac:dyDescent="0.25">
      <c r="C23" s="6"/>
      <c r="D23" s="6"/>
      <c r="E23" s="6"/>
    </row>
    <row r="24" spans="1:6" ht="17.25" x14ac:dyDescent="0.25">
      <c r="A24" s="3" t="s">
        <v>19</v>
      </c>
      <c r="C24" s="6"/>
      <c r="D24" s="6"/>
      <c r="E24" s="6"/>
    </row>
    <row r="25" spans="1:6" x14ac:dyDescent="0.25">
      <c r="C25" s="6"/>
      <c r="D25" s="6"/>
      <c r="E25" s="6"/>
    </row>
    <row r="26" spans="1:6" x14ac:dyDescent="0.25">
      <c r="C26" s="6"/>
      <c r="D26" s="6"/>
      <c r="E26" s="6"/>
    </row>
    <row r="27" spans="1:6" x14ac:dyDescent="0.25">
      <c r="C27" s="6"/>
      <c r="D27" s="6"/>
      <c r="E27" s="6"/>
    </row>
    <row r="28" spans="1:6" x14ac:dyDescent="0.25">
      <c r="C28" s="6"/>
      <c r="D28" s="6"/>
      <c r="E28" s="6"/>
    </row>
    <row r="29" spans="1:6" x14ac:dyDescent="0.25">
      <c r="C29" s="6"/>
      <c r="D29" s="6"/>
      <c r="E29" s="6"/>
    </row>
    <row r="30" spans="1:6" x14ac:dyDescent="0.25">
      <c r="C30" s="6"/>
      <c r="D30" s="6"/>
      <c r="E30" s="6"/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9E7A593-B6DA-4DFD-B7B7-1354401493C3}"/>
</file>

<file path=customXml/itemProps2.xml><?xml version="1.0" encoding="utf-8"?>
<ds:datastoreItem xmlns:ds="http://schemas.openxmlformats.org/officeDocument/2006/customXml" ds:itemID="{CDF4BD15-69DD-4F98-9E34-87513D182354}"/>
</file>

<file path=customXml/itemProps3.xml><?xml version="1.0" encoding="utf-8"?>
<ds:datastoreItem xmlns:ds="http://schemas.openxmlformats.org/officeDocument/2006/customXml" ds:itemID="{F490152F-F274-49FC-949F-0611F4FE047F}"/>
</file>

<file path=customXml/itemProps4.xml><?xml version="1.0" encoding="utf-8"?>
<ds:datastoreItem xmlns:ds="http://schemas.openxmlformats.org/officeDocument/2006/customXml" ds:itemID="{FAA11E17-2FCE-4999-9ED2-AF581B766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