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barnd\Desktop\PCA\PCA 17\Docket UE-190882\Response testimony\"/>
    </mc:Choice>
  </mc:AlternateContent>
  <xr:revisionPtr revIDLastSave="0" documentId="13_ncr:1_{36768017-24A3-4D09-8C53-E898784A30C4}" xr6:coauthVersionLast="41" xr6:coauthVersionMax="41" xr10:uidLastSave="{00000000-0000-0000-0000-000000000000}"/>
  <bookViews>
    <workbookView xWindow="2340" yWindow="345" windowWidth="18510" windowHeight="10920" activeTab="1" xr2:uid="{00000000-000D-0000-FFFF-FFFF00000000}"/>
  </bookViews>
  <sheets>
    <sheet name="Confidential" sheetId="4" r:id="rId1"/>
    <sheet name="Exh. PKW-8CC" sheetId="1" r:id="rId2"/>
  </sheets>
  <definedNames>
    <definedName name="_xlnm.Print_Area" localSheetId="1">'Exh. PKW-8CC'!$A$1:$J$85</definedName>
    <definedName name="_xlnm.Print_Titles" localSheetId="1">'Exh. PKW-8CC'!$1:$14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1" i="1" l="1"/>
  <c r="F82" i="1" l="1"/>
  <c r="H82" i="1" s="1"/>
  <c r="F78" i="1"/>
  <c r="H78" i="1" s="1"/>
  <c r="F74" i="1"/>
  <c r="H74" i="1" s="1"/>
  <c r="F70" i="1"/>
  <c r="H70" i="1" s="1"/>
  <c r="F66" i="1"/>
  <c r="H66" i="1" s="1"/>
  <c r="F62" i="1"/>
  <c r="H62" i="1" s="1"/>
  <c r="F58" i="1"/>
  <c r="H58" i="1" s="1"/>
  <c r="F54" i="1"/>
  <c r="H54" i="1" s="1"/>
  <c r="F50" i="1"/>
  <c r="H50" i="1" s="1"/>
  <c r="F46" i="1"/>
  <c r="H46" i="1" s="1"/>
  <c r="F42" i="1"/>
  <c r="H42" i="1" s="1"/>
  <c r="F38" i="1"/>
  <c r="H38" i="1" s="1"/>
  <c r="F34" i="1"/>
  <c r="H34" i="1" s="1"/>
  <c r="F30" i="1"/>
  <c r="H30" i="1" s="1"/>
  <c r="F26" i="1"/>
  <c r="H26" i="1" s="1"/>
  <c r="F22" i="1"/>
  <c r="H22" i="1" s="1"/>
  <c r="F18" i="1"/>
  <c r="H18" i="1" s="1"/>
  <c r="F83" i="1"/>
  <c r="H83" i="1" s="1"/>
  <c r="F75" i="1"/>
  <c r="H75" i="1" s="1"/>
  <c r="F71" i="1"/>
  <c r="H71" i="1" s="1"/>
  <c r="F67" i="1"/>
  <c r="H67" i="1" s="1"/>
  <c r="F63" i="1"/>
  <c r="H63" i="1" s="1"/>
  <c r="F59" i="1"/>
  <c r="H59" i="1" s="1"/>
  <c r="F55" i="1"/>
  <c r="H55" i="1" s="1"/>
  <c r="F51" i="1"/>
  <c r="H51" i="1" s="1"/>
  <c r="F47" i="1"/>
  <c r="H47" i="1" s="1"/>
  <c r="F43" i="1"/>
  <c r="H43" i="1" s="1"/>
  <c r="F39" i="1"/>
  <c r="H39" i="1" s="1"/>
  <c r="F35" i="1"/>
  <c r="H35" i="1" s="1"/>
  <c r="F31" i="1"/>
  <c r="H31" i="1" s="1"/>
  <c r="F27" i="1"/>
  <c r="H27" i="1" s="1"/>
  <c r="F23" i="1"/>
  <c r="H23" i="1" s="1"/>
  <c r="F19" i="1"/>
  <c r="H19" i="1" s="1"/>
  <c r="F15" i="1"/>
  <c r="F81" i="1"/>
  <c r="H81" i="1" s="1"/>
  <c r="F77" i="1"/>
  <c r="H77" i="1" s="1"/>
  <c r="F73" i="1"/>
  <c r="H73" i="1" s="1"/>
  <c r="F69" i="1"/>
  <c r="H69" i="1" s="1"/>
  <c r="F65" i="1"/>
  <c r="H65" i="1" s="1"/>
  <c r="F61" i="1"/>
  <c r="H61" i="1" s="1"/>
  <c r="F57" i="1"/>
  <c r="H57" i="1" s="1"/>
  <c r="F53" i="1"/>
  <c r="H53" i="1" s="1"/>
  <c r="F49" i="1"/>
  <c r="H49" i="1" s="1"/>
  <c r="F45" i="1"/>
  <c r="H45" i="1" s="1"/>
  <c r="F41" i="1"/>
  <c r="H41" i="1" s="1"/>
  <c r="F37" i="1"/>
  <c r="H37" i="1" s="1"/>
  <c r="F33" i="1"/>
  <c r="H33" i="1" s="1"/>
  <c r="F29" i="1"/>
  <c r="H29" i="1" s="1"/>
  <c r="F25" i="1"/>
  <c r="H25" i="1" s="1"/>
  <c r="F21" i="1"/>
  <c r="H21" i="1" s="1"/>
  <c r="F80" i="1"/>
  <c r="H80" i="1" s="1"/>
  <c r="F76" i="1"/>
  <c r="H76" i="1" s="1"/>
  <c r="F72" i="1"/>
  <c r="H72" i="1" s="1"/>
  <c r="F68" i="1"/>
  <c r="H68" i="1" s="1"/>
  <c r="F64" i="1"/>
  <c r="H64" i="1" s="1"/>
  <c r="F60" i="1"/>
  <c r="H60" i="1" s="1"/>
  <c r="F56" i="1"/>
  <c r="H56" i="1" s="1"/>
  <c r="F52" i="1"/>
  <c r="H52" i="1" s="1"/>
  <c r="F44" i="1"/>
  <c r="H44" i="1" s="1"/>
  <c r="F40" i="1"/>
  <c r="H40" i="1" s="1"/>
  <c r="F36" i="1"/>
  <c r="H36" i="1" s="1"/>
  <c r="F32" i="1"/>
  <c r="H32" i="1" s="1"/>
  <c r="F28" i="1"/>
  <c r="H28" i="1" s="1"/>
  <c r="F24" i="1"/>
  <c r="H24" i="1" s="1"/>
  <c r="F20" i="1"/>
  <c r="H20" i="1" s="1"/>
  <c r="F16" i="1"/>
  <c r="H16" i="1" s="1"/>
  <c r="H15" i="1" l="1"/>
  <c r="F10" i="1" s="1"/>
  <c r="F12" i="1" s="1"/>
  <c r="F9" i="1"/>
  <c r="F48" i="1"/>
  <c r="F17" i="1"/>
  <c r="F79" i="1"/>
  <c r="H48" i="1" l="1"/>
  <c r="H10" i="1" s="1"/>
  <c r="H12" i="1" s="1"/>
  <c r="H9" i="1"/>
  <c r="H17" i="1"/>
  <c r="G10" i="1" s="1"/>
  <c r="G12" i="1" s="1"/>
  <c r="G9" i="1"/>
  <c r="H79" i="1"/>
  <c r="I10" i="1" s="1"/>
  <c r="I12" i="1" s="1"/>
  <c r="I9" i="1"/>
  <c r="J10" i="1"/>
  <c r="J9" i="1"/>
  <c r="J12" i="1" l="1"/>
</calcChain>
</file>

<file path=xl/sharedStrings.xml><?xml version="1.0" encoding="utf-8"?>
<sst xmlns="http://schemas.openxmlformats.org/spreadsheetml/2006/main" count="22" uniqueCount="22">
  <si>
    <t xml:space="preserve">Colstrip Units 3 &amp; 4 </t>
  </si>
  <si>
    <t>Summer 2018 outage replacement power costs</t>
  </si>
  <si>
    <t>Net power cost increase:</t>
  </si>
  <si>
    <t>Puget Sound Energy</t>
  </si>
  <si>
    <t>This file contains confidential information</t>
  </si>
  <si>
    <t>Total cost increase / revenue reduction from lost generation:</t>
  </si>
  <si>
    <t>Shaded information is designated as Company-confidential per Protective Order in Docket UE-190882</t>
  </si>
  <si>
    <t>July</t>
  </si>
  <si>
    <t>August</t>
  </si>
  <si>
    <t>June 29-30</t>
  </si>
  <si>
    <t>Total generation reduction relative to volume in rates (MWh):</t>
  </si>
  <si>
    <t>Actual 3&amp;4 fuel cost reduction relative to rates:*</t>
  </si>
  <si>
    <t>*Fuel cost data is only available on a monthly basis and a pro-rata allocation is not appropriate given the daily shape of actual generation differences. Minor fuel cost savings in June and September are therefore excluded from this calculation.</t>
  </si>
  <si>
    <t>Net Actual Output (MWh)</t>
  </si>
  <si>
    <t>Average Output in Rates (MWh)</t>
  </si>
  <si>
    <t>Increase / (Decrease) Relative to Rates</t>
  </si>
  <si>
    <t>ICE Daily Mid C Price ($/MWh)</t>
  </si>
  <si>
    <t>Market Value of Lost Generation</t>
  </si>
  <si>
    <t>Period Total</t>
  </si>
  <si>
    <t>Date</t>
  </si>
  <si>
    <t>June 29, 2018 through September 5, 2018</t>
  </si>
  <si>
    <t>September 1-5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</si>
</sst>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$&quot;#,##0_);\(&quot;$&quot;#,##0\)"/>
    <numFmt numFmtId="7" formatCode="&quot;$&quot;#,##0.00_);\(&quot;$&quot;#,##0.00\)"/>
    <numFmt numFmtId="164" formatCode="[$-409]d\-mmm\-yy;@"/>
  </numFmts>
  <fonts count="11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medium">
        <color rgb="FFFFFF00"/>
      </left>
      <right/>
      <top style="medium">
        <color rgb="FFFFFF00"/>
      </top>
      <bottom/>
      <diagonal/>
    </border>
    <border>
      <left/>
      <right style="medium">
        <color rgb="FFFFFF00"/>
      </right>
      <top style="medium">
        <color rgb="FFFFFF00"/>
      </top>
      <bottom/>
      <diagonal/>
    </border>
    <border>
      <left style="medium">
        <color rgb="FFFFFF00"/>
      </left>
      <right/>
      <top/>
      <bottom/>
      <diagonal/>
    </border>
    <border>
      <left/>
      <right style="medium">
        <color rgb="FFFFFF00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FFFF00"/>
      </left>
      <right/>
      <top style="medium">
        <color rgb="FFFFFF00"/>
      </top>
      <bottom style="medium">
        <color rgb="FFFFFF00"/>
      </bottom>
      <diagonal/>
    </border>
    <border>
      <left/>
      <right/>
      <top style="medium">
        <color rgb="FFFFFF00"/>
      </top>
      <bottom style="medium">
        <color rgb="FFFFFF00"/>
      </bottom>
      <diagonal/>
    </border>
    <border>
      <left/>
      <right style="medium">
        <color rgb="FFFFFF00"/>
      </right>
      <top style="medium">
        <color rgb="FFFFFF00"/>
      </top>
      <bottom style="medium">
        <color rgb="FFFFFF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FFFF00"/>
      </left>
      <right/>
      <top/>
      <bottom style="thin">
        <color rgb="FFFFFF00"/>
      </bottom>
      <diagonal/>
    </border>
    <border>
      <left/>
      <right style="medium">
        <color rgb="FFFFFF00"/>
      </right>
      <top/>
      <bottom style="thin">
        <color rgb="FFFFFF00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>
      <alignment horizontal="right"/>
    </xf>
    <xf numFmtId="0" fontId="0" fillId="0" borderId="0" xfId="0" applyAlignment="1">
      <alignment horizontal="center" wrapText="1"/>
    </xf>
    <xf numFmtId="37" fontId="3" fillId="0" borderId="0" xfId="0" applyNumberFormat="1" applyFont="1"/>
    <xf numFmtId="5" fontId="0" fillId="0" borderId="0" xfId="0" applyNumberFormat="1"/>
    <xf numFmtId="7" fontId="0" fillId="0" borderId="0" xfId="0" applyNumberFormat="1"/>
    <xf numFmtId="0" fontId="0" fillId="0" borderId="0" xfId="0" applyAlignment="1">
      <alignment horizontal="right"/>
    </xf>
    <xf numFmtId="37" fontId="4" fillId="0" borderId="0" xfId="0" applyNumberFormat="1" applyFont="1"/>
    <xf numFmtId="5" fontId="5" fillId="0" borderId="0" xfId="0" applyNumberFormat="1" applyFont="1"/>
    <xf numFmtId="0" fontId="0" fillId="0" borderId="0" xfId="0" applyAlignment="1"/>
    <xf numFmtId="0" fontId="8" fillId="0" borderId="0" xfId="0" applyFont="1" applyAlignment="1">
      <alignment horizontal="right"/>
    </xf>
    <xf numFmtId="0" fontId="6" fillId="0" borderId="0" xfId="0" applyFont="1" applyAlignment="1">
      <alignment horizontal="center" wrapText="1"/>
    </xf>
    <xf numFmtId="0" fontId="9" fillId="0" borderId="0" xfId="0" applyFont="1"/>
    <xf numFmtId="0" fontId="6" fillId="0" borderId="0" xfId="0" applyFont="1"/>
    <xf numFmtId="37" fontId="0" fillId="2" borderId="1" xfId="0" applyNumberFormat="1" applyFill="1" applyBorder="1"/>
    <xf numFmtId="37" fontId="3" fillId="2" borderId="2" xfId="0" applyNumberFormat="1" applyFont="1" applyFill="1" applyBorder="1"/>
    <xf numFmtId="37" fontId="0" fillId="2" borderId="3" xfId="0" applyNumberFormat="1" applyFill="1" applyBorder="1"/>
    <xf numFmtId="37" fontId="3" fillId="2" borderId="4" xfId="0" applyNumberFormat="1" applyFont="1" applyFill="1" applyBorder="1"/>
    <xf numFmtId="0" fontId="0" fillId="0" borderId="0" xfId="0" applyBorder="1" applyAlignment="1"/>
    <xf numFmtId="37" fontId="0" fillId="0" borderId="0" xfId="0" applyNumberFormat="1"/>
    <xf numFmtId="5" fontId="6" fillId="0" borderId="0" xfId="0" applyNumberFormat="1" applyFont="1" applyBorder="1"/>
    <xf numFmtId="164" fontId="0" fillId="0" borderId="0" xfId="0" applyNumberFormat="1" applyAlignment="1">
      <alignment horizontal="right" indent="1"/>
    </xf>
    <xf numFmtId="5" fontId="7" fillId="0" borderId="12" xfId="0" applyNumberFormat="1" applyFont="1" applyBorder="1"/>
    <xf numFmtId="0" fontId="0" fillId="0" borderId="11" xfId="0" applyBorder="1" applyAlignment="1">
      <alignment horizontal="right"/>
    </xf>
    <xf numFmtId="5" fontId="0" fillId="0" borderId="11" xfId="0" applyNumberFormat="1" applyBorder="1"/>
    <xf numFmtId="5" fontId="5" fillId="0" borderId="11" xfId="0" applyNumberFormat="1" applyFont="1" applyBorder="1"/>
    <xf numFmtId="0" fontId="0" fillId="0" borderId="11" xfId="0" applyBorder="1"/>
    <xf numFmtId="0" fontId="0" fillId="0" borderId="11" xfId="0" applyBorder="1" applyAlignment="1">
      <alignment horizontal="center" wrapText="1"/>
    </xf>
    <xf numFmtId="0" fontId="0" fillId="0" borderId="11" xfId="0" applyBorder="1" applyAlignment="1">
      <alignment horizontal="center"/>
    </xf>
    <xf numFmtId="0" fontId="0" fillId="0" borderId="11" xfId="0" applyBorder="1" applyAlignment="1">
      <alignment horizontal="right" indent="1"/>
    </xf>
    <xf numFmtId="0" fontId="0" fillId="0" borderId="0" xfId="0" applyBorder="1" applyAlignment="1">
      <alignment horizontal="center" wrapText="1"/>
    </xf>
    <xf numFmtId="37" fontId="0" fillId="2" borderId="13" xfId="0" applyNumberFormat="1" applyFill="1" applyBorder="1"/>
    <xf numFmtId="37" fontId="3" fillId="2" borderId="14" xfId="0" applyNumberFormat="1" applyFont="1" applyFill="1" applyBorder="1"/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5</xdr:row>
      <xdr:rowOff>142874</xdr:rowOff>
    </xdr:from>
    <xdr:to>
      <xdr:col>8</xdr:col>
      <xdr:colOff>266700</xdr:colOff>
      <xdr:row>7</xdr:row>
      <xdr:rowOff>47625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95250" y="1219199"/>
          <a:ext cx="6153150" cy="476251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Company-confidential per Protective Order in Docket UE-190882</a:t>
          </a:r>
          <a:endParaRPr lang="en-US" sz="1100" b="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N6"/>
  <sheetViews>
    <sheetView workbookViewId="0">
      <selection activeCell="M20" sqref="M20"/>
    </sheetView>
  </sheetViews>
  <sheetFormatPr defaultColWidth="8.85546875" defaultRowHeight="15" x14ac:dyDescent="0.25"/>
  <cols>
    <col min="1" max="16384" width="8.85546875" style="11"/>
  </cols>
  <sheetData>
    <row r="2" spans="2:14" ht="15.75" thickBot="1" x14ac:dyDescent="0.3"/>
    <row r="3" spans="2:14" ht="27" thickBot="1" x14ac:dyDescent="0.3">
      <c r="B3" s="35" t="s">
        <v>4</v>
      </c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7"/>
    </row>
    <row r="4" spans="2:14" x14ac:dyDescent="0.25">
      <c r="C4" s="20"/>
    </row>
    <row r="5" spans="2:14" ht="15.75" thickBot="1" x14ac:dyDescent="0.3"/>
    <row r="6" spans="2:14" ht="57.75" customHeight="1" thickBot="1" x14ac:dyDescent="0.3">
      <c r="B6" s="38" t="s">
        <v>6</v>
      </c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40"/>
    </row>
  </sheetData>
  <mergeCells count="2">
    <mergeCell ref="B3:N3"/>
    <mergeCell ref="B6:N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A1:Q85"/>
  <sheetViews>
    <sheetView tabSelected="1" zoomScaleNormal="100" workbookViewId="0">
      <selection activeCell="J6" sqref="J6"/>
    </sheetView>
  </sheetViews>
  <sheetFormatPr defaultRowHeight="15" x14ac:dyDescent="0.25"/>
  <cols>
    <col min="1" max="1" width="9.28515625" customWidth="1"/>
    <col min="2" max="2" width="12.85546875" customWidth="1"/>
    <col min="3" max="3" width="11.5703125" customWidth="1"/>
    <col min="4" max="4" width="11.28515625" customWidth="1"/>
    <col min="5" max="5" width="11.7109375" customWidth="1"/>
    <col min="6" max="6" width="11.28515625" customWidth="1"/>
    <col min="7" max="7" width="10.85546875" customWidth="1"/>
    <col min="8" max="8" width="10.85546875" bestFit="1" customWidth="1"/>
    <col min="9" max="9" width="10.5703125" customWidth="1"/>
    <col min="10" max="10" width="13" customWidth="1"/>
    <col min="11" max="11" width="17.85546875" customWidth="1"/>
    <col min="14" max="14" width="10.28515625" customWidth="1"/>
    <col min="15" max="15" width="11" customWidth="1"/>
    <col min="16" max="16" width="13.28515625" customWidth="1"/>
    <col min="17" max="17" width="12.7109375" customWidth="1"/>
  </cols>
  <sheetData>
    <row r="1" spans="1:17" x14ac:dyDescent="0.25">
      <c r="A1" s="15" t="s">
        <v>3</v>
      </c>
    </row>
    <row r="2" spans="1:17" ht="21" x14ac:dyDescent="0.35">
      <c r="A2" s="2" t="s">
        <v>0</v>
      </c>
    </row>
    <row r="3" spans="1:17" ht="18.75" x14ac:dyDescent="0.3">
      <c r="A3" s="1" t="s">
        <v>1</v>
      </c>
    </row>
    <row r="4" spans="1:17" x14ac:dyDescent="0.25">
      <c r="A4" s="14" t="s">
        <v>20</v>
      </c>
    </row>
    <row r="5" spans="1:17" x14ac:dyDescent="0.25">
      <c r="A5" s="14"/>
    </row>
    <row r="6" spans="1:17" ht="22.5" customHeight="1" x14ac:dyDescent="0.25">
      <c r="A6" s="14"/>
    </row>
    <row r="7" spans="1:17" ht="22.5" customHeight="1" x14ac:dyDescent="0.25">
      <c r="A7" s="14"/>
    </row>
    <row r="8" spans="1:17" ht="33.75" customHeight="1" x14ac:dyDescent="0.25">
      <c r="F8" s="29" t="s">
        <v>9</v>
      </c>
      <c r="G8" s="30" t="s">
        <v>7</v>
      </c>
      <c r="H8" s="30" t="s">
        <v>8</v>
      </c>
      <c r="I8" s="29" t="s">
        <v>21</v>
      </c>
      <c r="J8" s="30" t="s">
        <v>18</v>
      </c>
    </row>
    <row r="9" spans="1:17" ht="15.75" x14ac:dyDescent="0.25">
      <c r="C9" s="11"/>
      <c r="D9" s="11"/>
      <c r="E9" s="8" t="s">
        <v>10</v>
      </c>
      <c r="F9" s="5">
        <f>SUM(F15:F16)*-1</f>
        <v>5751.4105350000009</v>
      </c>
      <c r="G9" s="21">
        <f>SUM(F17:F47)*-1</f>
        <v>159453.68787499995</v>
      </c>
      <c r="H9" s="21">
        <f>SUM(F48:F78)*-1</f>
        <v>114386.11375000005</v>
      </c>
      <c r="I9" s="21">
        <f>SUM(F79:F83)*-1</f>
        <v>13004.714687500003</v>
      </c>
      <c r="J9" s="9">
        <f>SUM(F15:F83)*-1</f>
        <v>292595.92684750014</v>
      </c>
    </row>
    <row r="10" spans="1:17" ht="15.75" x14ac:dyDescent="0.25">
      <c r="C10" s="11"/>
      <c r="D10" s="11"/>
      <c r="E10" s="8" t="s">
        <v>5</v>
      </c>
      <c r="F10" s="6">
        <f>SUM(H15:H16)</f>
        <v>33223.981525767143</v>
      </c>
      <c r="G10" s="6">
        <f>SUM(H17:H47)</f>
        <v>7656439.3496131999</v>
      </c>
      <c r="H10" s="6">
        <f>SUM(H48:H78)</f>
        <v>6398679.3520298414</v>
      </c>
      <c r="I10" s="6">
        <f>SUM(H79:H83)</f>
        <v>358182.30890414579</v>
      </c>
      <c r="J10" s="10">
        <f>SUM(H15:H83)</f>
        <v>14446524.992072951</v>
      </c>
    </row>
    <row r="11" spans="1:17" ht="17.25" customHeight="1" x14ac:dyDescent="0.25">
      <c r="B11" s="28"/>
      <c r="C11" s="28"/>
      <c r="D11" s="28"/>
      <c r="E11" s="25" t="s">
        <v>11</v>
      </c>
      <c r="F11" s="26">
        <v>0</v>
      </c>
      <c r="G11" s="26">
        <v>1811111</v>
      </c>
      <c r="H11" s="26">
        <v>895865</v>
      </c>
      <c r="I11" s="26">
        <v>0</v>
      </c>
      <c r="J11" s="27">
        <f>SUM(F11:I11)</f>
        <v>2706976</v>
      </c>
      <c r="K11" s="7"/>
    </row>
    <row r="12" spans="1:17" ht="18.75" x14ac:dyDescent="0.3">
      <c r="E12" s="12" t="s">
        <v>2</v>
      </c>
      <c r="F12" s="22">
        <f t="shared" ref="F12:I12" si="0">F10-F11</f>
        <v>33223.981525767143</v>
      </c>
      <c r="G12" s="22">
        <f t="shared" si="0"/>
        <v>5845328.3496131999</v>
      </c>
      <c r="H12" s="22">
        <f t="shared" si="0"/>
        <v>5502814.3520298414</v>
      </c>
      <c r="I12" s="22">
        <f t="shared" si="0"/>
        <v>358182.30890414579</v>
      </c>
      <c r="J12" s="24">
        <f>J10-J11</f>
        <v>11739548.992072951</v>
      </c>
    </row>
    <row r="13" spans="1:17" ht="15.75" customHeight="1" x14ac:dyDescent="0.25">
      <c r="E13" s="3"/>
      <c r="F13" s="6"/>
    </row>
    <row r="14" spans="1:17" ht="62.25" customHeight="1" thickBot="1" x14ac:dyDescent="0.3">
      <c r="C14" s="31" t="s">
        <v>19</v>
      </c>
      <c r="D14" s="32" t="s">
        <v>13</v>
      </c>
      <c r="E14" s="32" t="s">
        <v>14</v>
      </c>
      <c r="F14" s="29" t="s">
        <v>15</v>
      </c>
      <c r="G14" s="29" t="s">
        <v>16</v>
      </c>
      <c r="H14" s="29" t="s">
        <v>17</v>
      </c>
      <c r="L14" s="4"/>
      <c r="M14" s="4"/>
      <c r="N14" s="4"/>
      <c r="O14" s="4"/>
      <c r="P14" s="13"/>
      <c r="Q14" s="4"/>
    </row>
    <row r="15" spans="1:17" x14ac:dyDescent="0.25">
      <c r="C15" s="23">
        <v>43280</v>
      </c>
      <c r="D15" s="16">
        <v>2759</v>
      </c>
      <c r="E15" s="17">
        <v>4195.2052675000004</v>
      </c>
      <c r="F15" s="5">
        <f t="shared" ref="F15:F51" si="1">D15-E15</f>
        <v>-1436.2052675000004</v>
      </c>
      <c r="G15" s="7">
        <v>5.7766666669999998</v>
      </c>
      <c r="H15" s="6">
        <f t="shared" ref="H15:H46" si="2">-F15*G15</f>
        <v>8296.4790957370715</v>
      </c>
    </row>
    <row r="16" spans="1:17" x14ac:dyDescent="0.25">
      <c r="C16" s="23">
        <v>43281</v>
      </c>
      <c r="D16" s="18">
        <v>-120</v>
      </c>
      <c r="E16" s="19">
        <v>4195.2052675000004</v>
      </c>
      <c r="F16" s="5">
        <f t="shared" si="1"/>
        <v>-4315.2052675000004</v>
      </c>
      <c r="G16" s="7">
        <v>5.7766666669999998</v>
      </c>
      <c r="H16" s="6">
        <f t="shared" si="2"/>
        <v>24927.502430030068</v>
      </c>
    </row>
    <row r="17" spans="3:9" x14ac:dyDescent="0.25">
      <c r="C17" s="23">
        <v>43282</v>
      </c>
      <c r="D17" s="18">
        <v>-240</v>
      </c>
      <c r="E17" s="19">
        <v>6826.0221895161294</v>
      </c>
      <c r="F17" s="5">
        <f t="shared" si="1"/>
        <v>-7066.0221895161294</v>
      </c>
      <c r="G17" s="7">
        <v>5.78</v>
      </c>
      <c r="H17" s="6">
        <f t="shared" si="2"/>
        <v>40841.608255403233</v>
      </c>
      <c r="I17" s="7"/>
    </row>
    <row r="18" spans="3:9" x14ac:dyDescent="0.25">
      <c r="C18" s="23">
        <v>43283</v>
      </c>
      <c r="D18" s="18">
        <v>-120</v>
      </c>
      <c r="E18" s="19">
        <v>6826.0221895161294</v>
      </c>
      <c r="F18" s="5">
        <f t="shared" si="1"/>
        <v>-6946.0221895161294</v>
      </c>
      <c r="G18" s="7">
        <v>12.986666666666659</v>
      </c>
      <c r="H18" s="6">
        <f t="shared" si="2"/>
        <v>90205.674834516089</v>
      </c>
      <c r="I18" s="7"/>
    </row>
    <row r="19" spans="3:9" x14ac:dyDescent="0.25">
      <c r="C19" s="23">
        <v>43284</v>
      </c>
      <c r="D19" s="18">
        <v>-120</v>
      </c>
      <c r="E19" s="19">
        <v>6826.0221895161294</v>
      </c>
      <c r="F19" s="5">
        <f t="shared" si="1"/>
        <v>-6946.0221895161294</v>
      </c>
      <c r="G19" s="7">
        <v>22.939999999999994</v>
      </c>
      <c r="H19" s="6">
        <f t="shared" si="2"/>
        <v>159341.74902749996</v>
      </c>
      <c r="I19" s="7"/>
    </row>
    <row r="20" spans="3:9" x14ac:dyDescent="0.25">
      <c r="C20" s="23">
        <v>43285</v>
      </c>
      <c r="D20" s="18">
        <v>-96</v>
      </c>
      <c r="E20" s="19">
        <v>6826.0221895161294</v>
      </c>
      <c r="F20" s="5">
        <f t="shared" si="1"/>
        <v>-6922.0221895161294</v>
      </c>
      <c r="G20" s="7">
        <v>21.709999999999983</v>
      </c>
      <c r="H20" s="6">
        <f t="shared" si="2"/>
        <v>150277.10173439505</v>
      </c>
      <c r="I20" s="7"/>
    </row>
    <row r="21" spans="3:9" x14ac:dyDescent="0.25">
      <c r="C21" s="23">
        <v>43286</v>
      </c>
      <c r="D21" s="18">
        <v>-96</v>
      </c>
      <c r="E21" s="19">
        <v>6826.0221895161294</v>
      </c>
      <c r="F21" s="5">
        <f t="shared" si="1"/>
        <v>-6922.0221895161294</v>
      </c>
      <c r="G21" s="7">
        <v>35.77666666666665</v>
      </c>
      <c r="H21" s="6">
        <f t="shared" si="2"/>
        <v>247646.88053358861</v>
      </c>
      <c r="I21" s="7"/>
    </row>
    <row r="22" spans="3:9" x14ac:dyDescent="0.25">
      <c r="C22" s="23">
        <v>43287</v>
      </c>
      <c r="D22" s="18">
        <v>-96</v>
      </c>
      <c r="E22" s="19">
        <v>6826.0221895161294</v>
      </c>
      <c r="F22" s="5">
        <f t="shared" si="1"/>
        <v>-6922.0221895161294</v>
      </c>
      <c r="G22" s="7">
        <v>27.269999999999992</v>
      </c>
      <c r="H22" s="6">
        <f t="shared" si="2"/>
        <v>188763.54510810479</v>
      </c>
      <c r="I22" s="7"/>
    </row>
    <row r="23" spans="3:9" x14ac:dyDescent="0.25">
      <c r="C23" s="23">
        <v>43288</v>
      </c>
      <c r="D23" s="18">
        <v>-144</v>
      </c>
      <c r="E23" s="19">
        <v>6826.0221895161294</v>
      </c>
      <c r="F23" s="5">
        <f t="shared" si="1"/>
        <v>-6970.0221895161294</v>
      </c>
      <c r="G23" s="7">
        <v>27.269999999999992</v>
      </c>
      <c r="H23" s="6">
        <f t="shared" si="2"/>
        <v>190072.50510810479</v>
      </c>
      <c r="I23" s="7"/>
    </row>
    <row r="24" spans="3:9" x14ac:dyDescent="0.25">
      <c r="C24" s="23">
        <v>43289</v>
      </c>
      <c r="D24" s="18">
        <v>3339</v>
      </c>
      <c r="E24" s="19">
        <v>6826.0221895161294</v>
      </c>
      <c r="F24" s="5">
        <f t="shared" si="1"/>
        <v>-3487.0221895161294</v>
      </c>
      <c r="G24" s="7">
        <v>24.38</v>
      </c>
      <c r="H24" s="6">
        <f t="shared" si="2"/>
        <v>85013.600980403236</v>
      </c>
      <c r="I24" s="7"/>
    </row>
    <row r="25" spans="3:9" x14ac:dyDescent="0.25">
      <c r="C25" s="23">
        <v>43290</v>
      </c>
      <c r="D25" s="18">
        <v>4031</v>
      </c>
      <c r="E25" s="19">
        <v>6826.0221895161294</v>
      </c>
      <c r="F25" s="5">
        <f t="shared" si="1"/>
        <v>-2795.0221895161294</v>
      </c>
      <c r="G25" s="7">
        <v>25.86000000000001</v>
      </c>
      <c r="H25" s="6">
        <f t="shared" si="2"/>
        <v>72279.273820887131</v>
      </c>
      <c r="I25" s="7"/>
    </row>
    <row r="26" spans="3:9" x14ac:dyDescent="0.25">
      <c r="C26" s="23">
        <v>43291</v>
      </c>
      <c r="D26" s="18">
        <v>2125</v>
      </c>
      <c r="E26" s="19">
        <v>6826.0221895161294</v>
      </c>
      <c r="F26" s="5">
        <f t="shared" si="1"/>
        <v>-4701.0221895161294</v>
      </c>
      <c r="G26" s="7">
        <v>24.083333333333329</v>
      </c>
      <c r="H26" s="6">
        <f t="shared" si="2"/>
        <v>113216.28439751343</v>
      </c>
      <c r="I26" s="7"/>
    </row>
    <row r="27" spans="3:9" x14ac:dyDescent="0.25">
      <c r="C27" s="23">
        <v>43292</v>
      </c>
      <c r="D27" s="18">
        <v>-158</v>
      </c>
      <c r="E27" s="19">
        <v>6826.0221895161294</v>
      </c>
      <c r="F27" s="5">
        <f t="shared" si="1"/>
        <v>-6984.0221895161294</v>
      </c>
      <c r="G27" s="7">
        <v>34.29666666666666</v>
      </c>
      <c r="H27" s="6">
        <f t="shared" si="2"/>
        <v>239528.68102643813</v>
      </c>
      <c r="I27" s="7"/>
    </row>
    <row r="28" spans="3:9" x14ac:dyDescent="0.25">
      <c r="C28" s="23">
        <v>43293</v>
      </c>
      <c r="D28" s="18">
        <v>-144</v>
      </c>
      <c r="E28" s="19">
        <v>6826.0221895161294</v>
      </c>
      <c r="F28" s="5">
        <f t="shared" si="1"/>
        <v>-6970.0221895161294</v>
      </c>
      <c r="G28" s="7">
        <v>43.406666666666645</v>
      </c>
      <c r="H28" s="6">
        <f t="shared" si="2"/>
        <v>302545.42983959662</v>
      </c>
      <c r="I28" s="7"/>
    </row>
    <row r="29" spans="3:9" x14ac:dyDescent="0.25">
      <c r="C29" s="23">
        <v>43294</v>
      </c>
      <c r="D29" s="18">
        <v>1299</v>
      </c>
      <c r="E29" s="19">
        <v>6826.0221895161294</v>
      </c>
      <c r="F29" s="5">
        <f t="shared" si="1"/>
        <v>-5527.0221895161294</v>
      </c>
      <c r="G29" s="7">
        <v>33.849999999999994</v>
      </c>
      <c r="H29" s="6">
        <f t="shared" si="2"/>
        <v>187089.70111512096</v>
      </c>
      <c r="I29" s="7"/>
    </row>
    <row r="30" spans="3:9" x14ac:dyDescent="0.25">
      <c r="C30" s="23">
        <v>43295</v>
      </c>
      <c r="D30" s="18">
        <v>4091</v>
      </c>
      <c r="E30" s="19">
        <v>6826.0221895161294</v>
      </c>
      <c r="F30" s="5">
        <f t="shared" si="1"/>
        <v>-2735.0221895161294</v>
      </c>
      <c r="G30" s="7">
        <v>33.849999999999994</v>
      </c>
      <c r="H30" s="6">
        <f t="shared" si="2"/>
        <v>92580.501115120962</v>
      </c>
      <c r="I30" s="7"/>
    </row>
    <row r="31" spans="3:9" x14ac:dyDescent="0.25">
      <c r="C31" s="23">
        <v>43296</v>
      </c>
      <c r="D31" s="18">
        <v>4273</v>
      </c>
      <c r="E31" s="19">
        <v>6826.0221895161294</v>
      </c>
      <c r="F31" s="5">
        <f t="shared" si="1"/>
        <v>-2553.0221895161294</v>
      </c>
      <c r="G31" s="7">
        <v>28.720000000000024</v>
      </c>
      <c r="H31" s="6">
        <f t="shared" si="2"/>
        <v>73322.797282903295</v>
      </c>
    </row>
    <row r="32" spans="3:9" x14ac:dyDescent="0.25">
      <c r="C32" s="23">
        <v>43297</v>
      </c>
      <c r="D32" s="18">
        <v>4211</v>
      </c>
      <c r="E32" s="19">
        <v>6826.0221895161294</v>
      </c>
      <c r="F32" s="5">
        <f t="shared" si="1"/>
        <v>-2615.0221895161294</v>
      </c>
      <c r="G32" s="7">
        <v>45.853333333333332</v>
      </c>
      <c r="H32" s="6">
        <f t="shared" si="2"/>
        <v>119907.48412994624</v>
      </c>
    </row>
    <row r="33" spans="3:8" x14ac:dyDescent="0.25">
      <c r="C33" s="23">
        <v>43298</v>
      </c>
      <c r="D33" s="18">
        <v>5034</v>
      </c>
      <c r="E33" s="19">
        <v>6826.0221895161294</v>
      </c>
      <c r="F33" s="5">
        <f t="shared" si="1"/>
        <v>-1792.0221895161294</v>
      </c>
      <c r="G33" s="7">
        <v>35.230000000000011</v>
      </c>
      <c r="H33" s="6">
        <f t="shared" si="2"/>
        <v>63132.941736653258</v>
      </c>
    </row>
    <row r="34" spans="3:8" x14ac:dyDescent="0.25">
      <c r="C34" s="23">
        <v>43299</v>
      </c>
      <c r="D34" s="18">
        <v>3894</v>
      </c>
      <c r="E34" s="19">
        <v>6826.0221895161294</v>
      </c>
      <c r="F34" s="5">
        <f t="shared" si="1"/>
        <v>-2932.0221895161294</v>
      </c>
      <c r="G34" s="7">
        <v>27.916666666666661</v>
      </c>
      <c r="H34" s="6">
        <f t="shared" si="2"/>
        <v>81852.286123991929</v>
      </c>
    </row>
    <row r="35" spans="3:8" x14ac:dyDescent="0.25">
      <c r="C35" s="23">
        <v>43300</v>
      </c>
      <c r="D35" s="18">
        <v>3724</v>
      </c>
      <c r="E35" s="19">
        <v>6826.0221895161294</v>
      </c>
      <c r="F35" s="5">
        <f t="shared" si="1"/>
        <v>-3102.0221895161294</v>
      </c>
      <c r="G35" s="7">
        <v>27.666666666666661</v>
      </c>
      <c r="H35" s="6">
        <f t="shared" si="2"/>
        <v>85822.613909946231</v>
      </c>
    </row>
    <row r="36" spans="3:8" x14ac:dyDescent="0.25">
      <c r="C36" s="23">
        <v>43301</v>
      </c>
      <c r="D36" s="18">
        <v>2254</v>
      </c>
      <c r="E36" s="19">
        <v>6826.0221895161294</v>
      </c>
      <c r="F36" s="5">
        <f t="shared" si="1"/>
        <v>-4572.0221895161294</v>
      </c>
      <c r="G36" s="7">
        <v>35.913333333333306</v>
      </c>
      <c r="H36" s="6">
        <f t="shared" si="2"/>
        <v>164196.55689948914</v>
      </c>
    </row>
    <row r="37" spans="3:8" x14ac:dyDescent="0.25">
      <c r="C37" s="23">
        <v>43302</v>
      </c>
      <c r="D37" s="18">
        <v>-216</v>
      </c>
      <c r="E37" s="19">
        <v>6826.0221895161294</v>
      </c>
      <c r="F37" s="5">
        <f t="shared" si="1"/>
        <v>-7042.0221895161294</v>
      </c>
      <c r="G37" s="7">
        <v>35.913333333333306</v>
      </c>
      <c r="H37" s="6">
        <f t="shared" si="2"/>
        <v>252902.4902328224</v>
      </c>
    </row>
    <row r="38" spans="3:8" x14ac:dyDescent="0.25">
      <c r="C38" s="23">
        <v>43303</v>
      </c>
      <c r="D38" s="18">
        <v>-109</v>
      </c>
      <c r="E38" s="19">
        <v>6826.0221895161294</v>
      </c>
      <c r="F38" s="5">
        <f t="shared" si="1"/>
        <v>-6935.0221895161294</v>
      </c>
      <c r="G38" s="7">
        <v>58.089999999999982</v>
      </c>
      <c r="H38" s="6">
        <f t="shared" si="2"/>
        <v>402855.43898899184</v>
      </c>
    </row>
    <row r="39" spans="3:8" x14ac:dyDescent="0.25">
      <c r="C39" s="23">
        <v>43304</v>
      </c>
      <c r="D39" s="18">
        <v>3473</v>
      </c>
      <c r="E39" s="19">
        <v>6826.0221895161294</v>
      </c>
      <c r="F39" s="5">
        <f t="shared" si="1"/>
        <v>-3353.0221895161294</v>
      </c>
      <c r="G39" s="7">
        <v>151.3233333333333</v>
      </c>
      <c r="H39" s="6">
        <f t="shared" si="2"/>
        <v>507390.49445821228</v>
      </c>
    </row>
    <row r="40" spans="3:8" x14ac:dyDescent="0.25">
      <c r="C40" s="23">
        <v>43305</v>
      </c>
      <c r="D40" s="18">
        <v>4039</v>
      </c>
      <c r="E40" s="19">
        <v>6826.0221895161294</v>
      </c>
      <c r="F40" s="5">
        <f t="shared" si="1"/>
        <v>-2787.0221895161294</v>
      </c>
      <c r="G40" s="7">
        <v>159.69999999999993</v>
      </c>
      <c r="H40" s="6">
        <f t="shared" si="2"/>
        <v>445087.4436657257</v>
      </c>
    </row>
    <row r="41" spans="3:8" x14ac:dyDescent="0.25">
      <c r="C41" s="23">
        <v>43306</v>
      </c>
      <c r="D41" s="18">
        <v>5171</v>
      </c>
      <c r="E41" s="19">
        <v>6826.0221895161294</v>
      </c>
      <c r="F41" s="5">
        <f t="shared" si="1"/>
        <v>-1655.0221895161294</v>
      </c>
      <c r="G41" s="7">
        <v>157.23666666666665</v>
      </c>
      <c r="H41" s="6">
        <f t="shared" si="2"/>
        <v>260230.17233888444</v>
      </c>
    </row>
    <row r="42" spans="3:8" x14ac:dyDescent="0.25">
      <c r="C42" s="23">
        <v>43307</v>
      </c>
      <c r="D42" s="18">
        <v>2762</v>
      </c>
      <c r="E42" s="19">
        <v>6826.0221895161294</v>
      </c>
      <c r="F42" s="5">
        <f t="shared" si="1"/>
        <v>-4064.0221895161294</v>
      </c>
      <c r="G42" s="7">
        <v>143.57666666666668</v>
      </c>
      <c r="H42" s="6">
        <f t="shared" si="2"/>
        <v>583498.75923009415</v>
      </c>
    </row>
    <row r="43" spans="3:8" x14ac:dyDescent="0.25">
      <c r="C43" s="23">
        <v>43308</v>
      </c>
      <c r="D43" s="18">
        <v>507</v>
      </c>
      <c r="E43" s="19">
        <v>6826.0221895161294</v>
      </c>
      <c r="F43" s="5">
        <f t="shared" si="1"/>
        <v>-6319.0221895161294</v>
      </c>
      <c r="G43" s="7">
        <v>70.986666666666665</v>
      </c>
      <c r="H43" s="6">
        <f t="shared" si="2"/>
        <v>448566.32182645163</v>
      </c>
    </row>
    <row r="44" spans="3:8" x14ac:dyDescent="0.25">
      <c r="C44" s="23">
        <v>43309</v>
      </c>
      <c r="D44" s="18">
        <v>-216</v>
      </c>
      <c r="E44" s="19">
        <v>6826.0221895161294</v>
      </c>
      <c r="F44" s="5">
        <f t="shared" si="1"/>
        <v>-7042.0221895161294</v>
      </c>
      <c r="G44" s="7">
        <v>70.986666666666665</v>
      </c>
      <c r="H44" s="6">
        <f t="shared" si="2"/>
        <v>499889.68182645162</v>
      </c>
    </row>
    <row r="45" spans="3:8" x14ac:dyDescent="0.25">
      <c r="C45" s="23">
        <v>43310</v>
      </c>
      <c r="D45" s="18">
        <v>-144</v>
      </c>
      <c r="E45" s="19">
        <v>6826.0221895161294</v>
      </c>
      <c r="F45" s="5">
        <f t="shared" si="1"/>
        <v>-6970.0221895161294</v>
      </c>
      <c r="G45" s="7">
        <v>54.09</v>
      </c>
      <c r="H45" s="6">
        <f t="shared" si="2"/>
        <v>377008.50023092749</v>
      </c>
    </row>
    <row r="46" spans="3:8" x14ac:dyDescent="0.25">
      <c r="C46" s="23">
        <v>43311</v>
      </c>
      <c r="D46" s="18">
        <v>-120</v>
      </c>
      <c r="E46" s="19">
        <v>6826.0221895161294</v>
      </c>
      <c r="F46" s="5">
        <f t="shared" si="1"/>
        <v>-6946.0221895161294</v>
      </c>
      <c r="G46" s="7">
        <v>88.496666666666684</v>
      </c>
      <c r="H46" s="6">
        <f t="shared" si="2"/>
        <v>614699.8103648792</v>
      </c>
    </row>
    <row r="47" spans="3:8" x14ac:dyDescent="0.25">
      <c r="C47" s="23">
        <v>43312</v>
      </c>
      <c r="D47" s="18">
        <v>-55</v>
      </c>
      <c r="E47" s="19">
        <v>6826.0221895161294</v>
      </c>
      <c r="F47" s="5">
        <f t="shared" si="1"/>
        <v>-6881.0221895161294</v>
      </c>
      <c r="G47" s="7">
        <v>75.086666666666602</v>
      </c>
      <c r="H47" s="6">
        <f t="shared" ref="H47:H78" si="3">-F47*G47</f>
        <v>516673.01947013399</v>
      </c>
    </row>
    <row r="48" spans="3:8" x14ac:dyDescent="0.25">
      <c r="C48" s="23">
        <v>43313</v>
      </c>
      <c r="D48" s="18">
        <v>2103</v>
      </c>
      <c r="E48" s="19">
        <v>7430.6810887096772</v>
      </c>
      <c r="F48" s="5">
        <f t="shared" si="1"/>
        <v>-5327.6810887096772</v>
      </c>
      <c r="G48" s="7">
        <v>60.986666666666672</v>
      </c>
      <c r="H48" s="6">
        <f t="shared" si="3"/>
        <v>324917.51066344086</v>
      </c>
    </row>
    <row r="49" spans="3:8" x14ac:dyDescent="0.25">
      <c r="C49" s="23">
        <v>43314</v>
      </c>
      <c r="D49" s="18">
        <v>3116</v>
      </c>
      <c r="E49" s="19">
        <v>7430.6810887096772</v>
      </c>
      <c r="F49" s="5">
        <f t="shared" si="1"/>
        <v>-4314.6810887096772</v>
      </c>
      <c r="G49" s="7">
        <v>53.480000000000011</v>
      </c>
      <c r="H49" s="6">
        <f t="shared" si="3"/>
        <v>230749.14462419358</v>
      </c>
    </row>
    <row r="50" spans="3:8" x14ac:dyDescent="0.25">
      <c r="C50" s="23">
        <v>43315</v>
      </c>
      <c r="D50" s="18">
        <v>4368</v>
      </c>
      <c r="E50" s="19">
        <v>7430.6810887096772</v>
      </c>
      <c r="F50" s="5">
        <f t="shared" si="1"/>
        <v>-3062.6810887096772</v>
      </c>
      <c r="G50" s="7">
        <v>51.853333333333381</v>
      </c>
      <c r="H50" s="6">
        <f t="shared" si="3"/>
        <v>158810.22338655929</v>
      </c>
    </row>
    <row r="51" spans="3:8" x14ac:dyDescent="0.25">
      <c r="C51" s="23">
        <v>43316</v>
      </c>
      <c r="D51" s="18">
        <v>2801</v>
      </c>
      <c r="E51" s="19">
        <v>7430.6810887096772</v>
      </c>
      <c r="F51" s="5">
        <f t="shared" si="1"/>
        <v>-4629.6810887096772</v>
      </c>
      <c r="G51" s="7">
        <v>51.853333333333381</v>
      </c>
      <c r="H51" s="6">
        <f t="shared" si="3"/>
        <v>240064.39671989268</v>
      </c>
    </row>
    <row r="52" spans="3:8" x14ac:dyDescent="0.25">
      <c r="C52" s="23">
        <v>43317</v>
      </c>
      <c r="D52" s="18">
        <v>2780</v>
      </c>
      <c r="E52" s="19">
        <v>7430.6810887096772</v>
      </c>
      <c r="F52" s="5">
        <f t="shared" ref="F52:F83" si="4">D52-E52</f>
        <v>-4650.6810887096772</v>
      </c>
      <c r="G52" s="7">
        <v>63.289999999999971</v>
      </c>
      <c r="H52" s="6">
        <f t="shared" si="3"/>
        <v>294341.60610443534</v>
      </c>
    </row>
    <row r="53" spans="3:8" x14ac:dyDescent="0.25">
      <c r="C53" s="23">
        <v>43318</v>
      </c>
      <c r="D53" s="18">
        <v>5989</v>
      </c>
      <c r="E53" s="19">
        <v>7430.6810887096772</v>
      </c>
      <c r="F53" s="5">
        <f t="shared" si="4"/>
        <v>-1441.6810887096772</v>
      </c>
      <c r="G53" s="7">
        <v>190.63666666666668</v>
      </c>
      <c r="H53" s="6">
        <f t="shared" si="3"/>
        <v>274837.27714798384</v>
      </c>
    </row>
    <row r="54" spans="3:8" x14ac:dyDescent="0.25">
      <c r="C54" s="23">
        <v>43319</v>
      </c>
      <c r="D54" s="18">
        <v>3738</v>
      </c>
      <c r="E54" s="19">
        <v>7430.6810887096772</v>
      </c>
      <c r="F54" s="5">
        <f t="shared" si="4"/>
        <v>-3692.6810887096772</v>
      </c>
      <c r="G54" s="7">
        <v>223.11666666666676</v>
      </c>
      <c r="H54" s="6">
        <f t="shared" si="3"/>
        <v>823898.69557594112</v>
      </c>
    </row>
    <row r="55" spans="3:8" x14ac:dyDescent="0.25">
      <c r="C55" s="23">
        <v>43320</v>
      </c>
      <c r="D55" s="18">
        <v>2395</v>
      </c>
      <c r="E55" s="19">
        <v>7430.6810887096772</v>
      </c>
      <c r="F55" s="5">
        <f t="shared" si="4"/>
        <v>-5035.6810887096772</v>
      </c>
      <c r="G55" s="7">
        <v>115.97333333333334</v>
      </c>
      <c r="H55" s="6">
        <f t="shared" si="3"/>
        <v>584004.72146129038</v>
      </c>
    </row>
    <row r="56" spans="3:8" x14ac:dyDescent="0.25">
      <c r="C56" s="23">
        <v>43321</v>
      </c>
      <c r="D56" s="18">
        <v>2535</v>
      </c>
      <c r="E56" s="19">
        <v>7430.6810887096772</v>
      </c>
      <c r="F56" s="5">
        <f t="shared" si="4"/>
        <v>-4895.6810887096772</v>
      </c>
      <c r="G56" s="7">
        <v>101.66000000000003</v>
      </c>
      <c r="H56" s="6">
        <f t="shared" si="3"/>
        <v>497694.93947822589</v>
      </c>
    </row>
    <row r="57" spans="3:8" x14ac:dyDescent="0.25">
      <c r="C57" s="23">
        <v>43322</v>
      </c>
      <c r="D57" s="18">
        <v>2825</v>
      </c>
      <c r="E57" s="19">
        <v>7430.6810887096772</v>
      </c>
      <c r="F57" s="5">
        <f t="shared" si="4"/>
        <v>-4605.6810887096772</v>
      </c>
      <c r="G57" s="7">
        <v>45.27666666666665</v>
      </c>
      <c r="H57" s="6">
        <f t="shared" si="3"/>
        <v>208529.88742647841</v>
      </c>
    </row>
    <row r="58" spans="3:8" x14ac:dyDescent="0.25">
      <c r="C58" s="23">
        <v>43323</v>
      </c>
      <c r="D58" s="18">
        <v>902</v>
      </c>
      <c r="E58" s="19">
        <v>7430.6810887096772</v>
      </c>
      <c r="F58" s="5">
        <f t="shared" si="4"/>
        <v>-6528.6810887096772</v>
      </c>
      <c r="G58" s="7">
        <v>45.27666666666665</v>
      </c>
      <c r="H58" s="6">
        <f t="shared" si="3"/>
        <v>295596.91742647835</v>
      </c>
    </row>
    <row r="59" spans="3:8" x14ac:dyDescent="0.25">
      <c r="C59" s="23">
        <v>43324</v>
      </c>
      <c r="D59" s="18">
        <v>666</v>
      </c>
      <c r="E59" s="19">
        <v>7430.6810887096772</v>
      </c>
      <c r="F59" s="5">
        <f t="shared" si="4"/>
        <v>-6764.6810887096772</v>
      </c>
      <c r="G59" s="7">
        <v>45.950000000000038</v>
      </c>
      <c r="H59" s="6">
        <f t="shared" si="3"/>
        <v>310837.09602620994</v>
      </c>
    </row>
    <row r="60" spans="3:8" x14ac:dyDescent="0.25">
      <c r="C60" s="23">
        <v>43325</v>
      </c>
      <c r="D60" s="18">
        <v>2566</v>
      </c>
      <c r="E60" s="19">
        <v>7430.6810887096772</v>
      </c>
      <c r="F60" s="5">
        <f t="shared" si="4"/>
        <v>-4864.6810887096772</v>
      </c>
      <c r="G60" s="7">
        <v>71.130000000000038</v>
      </c>
      <c r="H60" s="6">
        <f t="shared" si="3"/>
        <v>346024.76583991951</v>
      </c>
    </row>
    <row r="61" spans="3:8" x14ac:dyDescent="0.25">
      <c r="C61" s="23">
        <v>43326</v>
      </c>
      <c r="D61" s="18">
        <v>5235</v>
      </c>
      <c r="E61" s="19">
        <v>7430.6810887096772</v>
      </c>
      <c r="F61" s="5">
        <f t="shared" si="4"/>
        <v>-2195.6810887096772</v>
      </c>
      <c r="G61" s="7">
        <v>69.410000000000011</v>
      </c>
      <c r="H61" s="6">
        <f t="shared" si="3"/>
        <v>152402.22436733873</v>
      </c>
    </row>
    <row r="62" spans="3:8" x14ac:dyDescent="0.25">
      <c r="C62" s="23">
        <v>43327</v>
      </c>
      <c r="D62" s="18">
        <v>5739</v>
      </c>
      <c r="E62" s="19">
        <v>7430.6810887096772</v>
      </c>
      <c r="F62" s="5">
        <f t="shared" si="4"/>
        <v>-1691.6810887096772</v>
      </c>
      <c r="G62" s="7">
        <v>54.996666666666663</v>
      </c>
      <c r="H62" s="6">
        <f t="shared" si="3"/>
        <v>93036.820942069869</v>
      </c>
    </row>
    <row r="63" spans="3:8" x14ac:dyDescent="0.25">
      <c r="C63" s="23">
        <v>43328</v>
      </c>
      <c r="D63" s="18">
        <v>5696</v>
      </c>
      <c r="E63" s="19">
        <v>7430.6810887096772</v>
      </c>
      <c r="F63" s="5">
        <f t="shared" si="4"/>
        <v>-1734.6810887096772</v>
      </c>
      <c r="G63" s="7">
        <v>42.836666666666673</v>
      </c>
      <c r="H63" s="6">
        <f t="shared" si="3"/>
        <v>74307.955570026883</v>
      </c>
    </row>
    <row r="64" spans="3:8" x14ac:dyDescent="0.25">
      <c r="C64" s="23">
        <v>43329</v>
      </c>
      <c r="D64" s="18">
        <v>5608</v>
      </c>
      <c r="E64" s="19">
        <v>7430.6810887096772</v>
      </c>
      <c r="F64" s="5">
        <f t="shared" si="4"/>
        <v>-1822.6810887096772</v>
      </c>
      <c r="G64" s="7">
        <v>33.47333333333335</v>
      </c>
      <c r="H64" s="6">
        <f t="shared" si="3"/>
        <v>61011.211642741961</v>
      </c>
    </row>
    <row r="65" spans="3:8" x14ac:dyDescent="0.25">
      <c r="C65" s="23">
        <v>43330</v>
      </c>
      <c r="D65" s="18">
        <v>1092</v>
      </c>
      <c r="E65" s="19">
        <v>7430.6810887096772</v>
      </c>
      <c r="F65" s="5">
        <f t="shared" si="4"/>
        <v>-6338.6810887096772</v>
      </c>
      <c r="G65" s="7">
        <v>33.47333333333335</v>
      </c>
      <c r="H65" s="6">
        <f t="shared" si="3"/>
        <v>212176.78497607537</v>
      </c>
    </row>
    <row r="66" spans="3:8" x14ac:dyDescent="0.25">
      <c r="C66" s="23">
        <v>43331</v>
      </c>
      <c r="D66" s="18">
        <v>1013</v>
      </c>
      <c r="E66" s="19">
        <v>7430.6810887096772</v>
      </c>
      <c r="F66" s="5">
        <f t="shared" si="4"/>
        <v>-6417.6810887096772</v>
      </c>
      <c r="G66" s="7">
        <v>34.909999999999975</v>
      </c>
      <c r="H66" s="6">
        <f t="shared" si="3"/>
        <v>224041.24680685467</v>
      </c>
    </row>
    <row r="67" spans="3:8" x14ac:dyDescent="0.25">
      <c r="C67" s="23">
        <v>43332</v>
      </c>
      <c r="D67" s="18">
        <v>1701</v>
      </c>
      <c r="E67" s="19">
        <v>7430.6810887096772</v>
      </c>
      <c r="F67" s="5">
        <f t="shared" si="4"/>
        <v>-5729.6810887096772</v>
      </c>
      <c r="G67" s="7">
        <v>44.496666666666663</v>
      </c>
      <c r="H67" s="6">
        <f t="shared" si="3"/>
        <v>254951.70951061824</v>
      </c>
    </row>
    <row r="68" spans="3:8" x14ac:dyDescent="0.25">
      <c r="C68" s="23">
        <v>43333</v>
      </c>
      <c r="D68" s="18">
        <v>4931</v>
      </c>
      <c r="E68" s="19">
        <v>7430.6810887096772</v>
      </c>
      <c r="F68" s="5">
        <f t="shared" si="4"/>
        <v>-2499.6810887096772</v>
      </c>
      <c r="G68" s="7">
        <v>39.043333333333315</v>
      </c>
      <c r="H68" s="6">
        <f t="shared" si="3"/>
        <v>97595.881973521449</v>
      </c>
    </row>
    <row r="69" spans="3:8" x14ac:dyDescent="0.25">
      <c r="C69" s="23">
        <v>43334</v>
      </c>
      <c r="D69" s="18">
        <v>5716</v>
      </c>
      <c r="E69" s="19">
        <v>7430.6810887096772</v>
      </c>
      <c r="F69" s="5">
        <f t="shared" si="4"/>
        <v>-1714.6810887096772</v>
      </c>
      <c r="G69" s="7">
        <v>30.659999999999979</v>
      </c>
      <c r="H69" s="6">
        <f t="shared" si="3"/>
        <v>52572.122179838669</v>
      </c>
    </row>
    <row r="70" spans="3:8" x14ac:dyDescent="0.25">
      <c r="C70" s="23">
        <v>43335</v>
      </c>
      <c r="D70" s="18">
        <v>5657</v>
      </c>
      <c r="E70" s="19">
        <v>7430.6810887096772</v>
      </c>
      <c r="F70" s="5">
        <f t="shared" si="4"/>
        <v>-1773.6810887096772</v>
      </c>
      <c r="G70" s="7">
        <v>23.846666666666682</v>
      </c>
      <c r="H70" s="6">
        <f t="shared" si="3"/>
        <v>42296.381695430129</v>
      </c>
    </row>
    <row r="71" spans="3:8" x14ac:dyDescent="0.25">
      <c r="C71" s="23">
        <v>43336</v>
      </c>
      <c r="D71" s="18">
        <v>5459</v>
      </c>
      <c r="E71" s="19">
        <v>7430.6810887096772</v>
      </c>
      <c r="F71" s="5">
        <f t="shared" si="4"/>
        <v>-1971.6810887096772</v>
      </c>
      <c r="G71" s="7">
        <v>22.13999999999999</v>
      </c>
      <c r="H71" s="6">
        <f t="shared" si="3"/>
        <v>43653.019304032234</v>
      </c>
    </row>
    <row r="72" spans="3:8" x14ac:dyDescent="0.25">
      <c r="C72" s="23">
        <v>43337</v>
      </c>
      <c r="D72" s="18">
        <v>2683</v>
      </c>
      <c r="E72" s="19">
        <v>7430.6810887096772</v>
      </c>
      <c r="F72" s="5">
        <f t="shared" si="4"/>
        <v>-4747.6810887096772</v>
      </c>
      <c r="G72" s="7">
        <v>22.13999999999999</v>
      </c>
      <c r="H72" s="6">
        <f t="shared" si="3"/>
        <v>105113.6593040322</v>
      </c>
    </row>
    <row r="73" spans="3:8" x14ac:dyDescent="0.25">
      <c r="C73" s="23">
        <v>43338</v>
      </c>
      <c r="D73" s="18">
        <v>2900</v>
      </c>
      <c r="E73" s="19">
        <v>7430.6810887096772</v>
      </c>
      <c r="F73" s="5">
        <f t="shared" si="4"/>
        <v>-4530.6810887096772</v>
      </c>
      <c r="G73" s="7">
        <v>20.11000000000001</v>
      </c>
      <c r="H73" s="6">
        <f t="shared" si="3"/>
        <v>91111.99669395166</v>
      </c>
    </row>
    <row r="74" spans="3:8" x14ac:dyDescent="0.25">
      <c r="C74" s="23">
        <v>43339</v>
      </c>
      <c r="D74" s="18">
        <v>5925</v>
      </c>
      <c r="E74" s="19">
        <v>7430.6810887096772</v>
      </c>
      <c r="F74" s="5">
        <f t="shared" si="4"/>
        <v>-1505.6810887096772</v>
      </c>
      <c r="G74" s="7">
        <v>25.469999999999988</v>
      </c>
      <c r="H74" s="6">
        <f t="shared" si="3"/>
        <v>38349.697329435461</v>
      </c>
    </row>
    <row r="75" spans="3:8" x14ac:dyDescent="0.25">
      <c r="C75" s="23">
        <v>43340</v>
      </c>
      <c r="D75" s="18">
        <v>5358</v>
      </c>
      <c r="E75" s="19">
        <v>7430.6810887096772</v>
      </c>
      <c r="F75" s="5">
        <f t="shared" si="4"/>
        <v>-2072.6810887096772</v>
      </c>
      <c r="G75" s="7">
        <v>30.736666666666679</v>
      </c>
      <c r="H75" s="6">
        <f t="shared" si="3"/>
        <v>63707.307729973138</v>
      </c>
    </row>
    <row r="76" spans="3:8" x14ac:dyDescent="0.25">
      <c r="C76" s="23">
        <v>43341</v>
      </c>
      <c r="D76" s="18">
        <v>5323</v>
      </c>
      <c r="E76" s="19">
        <v>7430.6810887096772</v>
      </c>
      <c r="F76" s="5">
        <f t="shared" si="4"/>
        <v>-2107.6810887096772</v>
      </c>
      <c r="G76" s="7">
        <v>25.986666666666668</v>
      </c>
      <c r="H76" s="6">
        <f t="shared" si="3"/>
        <v>54771.605891935484</v>
      </c>
    </row>
    <row r="77" spans="3:8" x14ac:dyDescent="0.25">
      <c r="C77" s="23">
        <v>43342</v>
      </c>
      <c r="D77" s="18">
        <v>4433</v>
      </c>
      <c r="E77" s="19">
        <v>7430.6810887096772</v>
      </c>
      <c r="F77" s="5">
        <f t="shared" si="4"/>
        <v>-2997.6810887096772</v>
      </c>
      <c r="G77" s="7">
        <v>25.763333333333332</v>
      </c>
      <c r="H77" s="6">
        <f t="shared" si="3"/>
        <v>77230.257115456974</v>
      </c>
    </row>
    <row r="78" spans="3:8" x14ac:dyDescent="0.25">
      <c r="C78" s="23">
        <v>43343</v>
      </c>
      <c r="D78" s="18">
        <v>4712</v>
      </c>
      <c r="E78" s="19">
        <v>7430.6810887096772</v>
      </c>
      <c r="F78" s="5">
        <f t="shared" si="4"/>
        <v>-2718.6810887096772</v>
      </c>
      <c r="G78" s="7">
        <v>25.763333333333332</v>
      </c>
      <c r="H78" s="6">
        <f t="shared" si="3"/>
        <v>70042.287115456973</v>
      </c>
    </row>
    <row r="79" spans="3:8" x14ac:dyDescent="0.25">
      <c r="C79" s="23">
        <v>43344</v>
      </c>
      <c r="D79" s="18">
        <v>5018</v>
      </c>
      <c r="E79" s="19">
        <v>7475.1429375000007</v>
      </c>
      <c r="F79" s="5">
        <f t="shared" si="4"/>
        <v>-2457.1429375000007</v>
      </c>
      <c r="G79" s="7">
        <v>23.483333333000001</v>
      </c>
      <c r="H79" s="6">
        <f t="shared" ref="H79:H83" si="5">-F79*G79</f>
        <v>57701.906648139302</v>
      </c>
    </row>
    <row r="80" spans="3:8" x14ac:dyDescent="0.25">
      <c r="C80" s="23">
        <v>43345</v>
      </c>
      <c r="D80" s="18">
        <v>5217</v>
      </c>
      <c r="E80" s="19">
        <v>7475.1429375000007</v>
      </c>
      <c r="F80" s="5">
        <f t="shared" si="4"/>
        <v>-2258.1429375000007</v>
      </c>
      <c r="G80" s="7">
        <v>23.33</v>
      </c>
      <c r="H80" s="6">
        <f t="shared" si="5"/>
        <v>52682.474731875016</v>
      </c>
    </row>
    <row r="81" spans="1:10" x14ac:dyDescent="0.25">
      <c r="C81" s="23">
        <v>43346</v>
      </c>
      <c r="D81" s="18">
        <v>4080</v>
      </c>
      <c r="E81" s="19">
        <v>7475.1429375000007</v>
      </c>
      <c r="F81" s="5">
        <f t="shared" si="4"/>
        <v>-3395.1429375000007</v>
      </c>
      <c r="G81" s="7">
        <v>26.24</v>
      </c>
      <c r="H81" s="6">
        <f t="shared" si="5"/>
        <v>89088.550680000015</v>
      </c>
    </row>
    <row r="82" spans="1:10" x14ac:dyDescent="0.25">
      <c r="C82" s="23">
        <v>43347</v>
      </c>
      <c r="D82" s="18">
        <v>4034</v>
      </c>
      <c r="E82" s="19">
        <v>7475.1429375000007</v>
      </c>
      <c r="F82" s="5">
        <f t="shared" si="4"/>
        <v>-3441.1429375000007</v>
      </c>
      <c r="G82" s="7">
        <v>30.586666666999999</v>
      </c>
      <c r="H82" s="6">
        <f t="shared" si="5"/>
        <v>105253.09198281373</v>
      </c>
    </row>
    <row r="83" spans="1:10" x14ac:dyDescent="0.25">
      <c r="C83" s="23">
        <v>43348</v>
      </c>
      <c r="D83" s="33">
        <v>6022</v>
      </c>
      <c r="E83" s="34">
        <v>7475.1429375000007</v>
      </c>
      <c r="F83" s="5">
        <f t="shared" si="4"/>
        <v>-1453.1429375000007</v>
      </c>
      <c r="G83" s="7">
        <v>36.786666666999999</v>
      </c>
      <c r="H83" s="6">
        <f t="shared" si="5"/>
        <v>53456.284861317741</v>
      </c>
    </row>
    <row r="85" spans="1:10" ht="37.5" customHeight="1" x14ac:dyDescent="0.25">
      <c r="A85" s="41" t="s">
        <v>12</v>
      </c>
      <c r="B85" s="41"/>
      <c r="C85" s="41"/>
      <c r="D85" s="41"/>
      <c r="E85" s="41"/>
      <c r="F85" s="41"/>
      <c r="G85" s="41"/>
      <c r="H85" s="41"/>
      <c r="I85" s="41"/>
      <c r="J85" s="41"/>
    </row>
  </sheetData>
  <mergeCells count="1">
    <mergeCell ref="A85:J85"/>
  </mergeCells>
  <pageMargins left="0.7" right="0.7" top="0.75" bottom="0.75" header="0.3" footer="0.3"/>
  <pageSetup scale="70" fitToHeight="2" orientation="portrait" r:id="rId1"/>
  <rowBreaks count="1" manualBreakCount="1">
    <brk id="45" max="16383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592362B7DF54949B73F5FF5A0815C7E" ma:contentTypeVersion="56" ma:contentTypeDescription="" ma:contentTypeScope="" ma:versionID="5d4c263a48c28cfac417fa45243e6006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2019-10-24T07:00:00+00:00</OpenedDate>
    <SignificantOrder xmlns="dc463f71-b30c-4ab2-9473-d307f9d35888">false</SignificantOrder>
    <Date1 xmlns="dc463f71-b30c-4ab2-9473-d307f9d35888">2020-01-24T08:00:00+00:00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Corporation;Puget Sound Energy;Pacific Power &amp; Light Company</CaseCompanyNames>
    <Nickname xmlns="http://schemas.microsoft.com/sharepoint/v3" xsi:nil="true"/>
    <DocketNumber xmlns="dc463f71-b30c-4ab2-9473-d307f9d35888">190882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89638216-1FB3-4625-8158-2E3CE4F27164}"/>
</file>

<file path=customXml/itemProps2.xml><?xml version="1.0" encoding="utf-8"?>
<ds:datastoreItem xmlns:ds="http://schemas.openxmlformats.org/officeDocument/2006/customXml" ds:itemID="{55079023-D342-4057-AB17-75E98D35992F}"/>
</file>

<file path=customXml/itemProps3.xml><?xml version="1.0" encoding="utf-8"?>
<ds:datastoreItem xmlns:ds="http://schemas.openxmlformats.org/officeDocument/2006/customXml" ds:itemID="{66038D7B-44FD-4F90-9262-D16CB12DFE2A}"/>
</file>

<file path=customXml/itemProps4.xml><?xml version="1.0" encoding="utf-8"?>
<ds:datastoreItem xmlns:ds="http://schemas.openxmlformats.org/officeDocument/2006/customXml" ds:itemID="{74AAE796-E17A-4F30-B33D-6B74F317097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Confidential</vt:lpstr>
      <vt:lpstr>Exh. PKW-8CC</vt:lpstr>
      <vt:lpstr>'Exh. PKW-8CC'!Print_Area</vt:lpstr>
      <vt:lpstr>'Exh. PKW-8CC'!Print_Titles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Puget Sound Energy</dc:creator>
  <cp:lastModifiedBy>Barnett, Donna L. (BEL)</cp:lastModifiedBy>
  <cp:lastPrinted>2020-01-23T18:36:33Z</cp:lastPrinted>
  <dcterms:created xsi:type="dcterms:W3CDTF">2019-10-09T17:14:06Z</dcterms:created>
  <dcterms:modified xsi:type="dcterms:W3CDTF">2020-01-23T20:49:35Z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0x0101006E56B4D1795A2E4DB2F0B01679ED314A007592362B7DF54949B73F5FF5A0815C7E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