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1835" activeTab="2"/>
  </bookViews>
  <sheets>
    <sheet name="Chart Trend" sheetId="2" r:id="rId1"/>
    <sheet name="Chart with Estimates" sheetId="5" r:id="rId2"/>
    <sheet name="Chart Data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21" i="1"/>
  <c r="J21" i="1" s="1"/>
  <c r="D21" i="1"/>
  <c r="E20" i="1"/>
  <c r="D20" i="1"/>
  <c r="E19" i="1"/>
  <c r="J19" i="1" s="1"/>
  <c r="D19" i="1"/>
  <c r="E18" i="1"/>
  <c r="D18" i="1"/>
  <c r="J18" i="1" s="1"/>
  <c r="E17" i="1"/>
  <c r="J17" i="1" s="1"/>
  <c r="D17" i="1"/>
  <c r="E16" i="1"/>
  <c r="D16" i="1"/>
  <c r="E15" i="1"/>
  <c r="J15" i="1" s="1"/>
  <c r="D15" i="1"/>
  <c r="E14" i="1"/>
  <c r="D14" i="1"/>
  <c r="E13" i="1"/>
  <c r="J13" i="1" s="1"/>
  <c r="D13" i="1"/>
  <c r="E12" i="1"/>
  <c r="D12" i="1"/>
  <c r="E11" i="1"/>
  <c r="J11" i="1" s="1"/>
  <c r="D11" i="1"/>
  <c r="E10" i="1"/>
  <c r="J10" i="1" s="1"/>
  <c r="D10" i="1"/>
  <c r="E9" i="1"/>
  <c r="J9" i="1" s="1"/>
  <c r="D9" i="1"/>
  <c r="E8" i="1"/>
  <c r="D8" i="1"/>
  <c r="E7" i="1"/>
  <c r="J7" i="1" s="1"/>
  <c r="D7" i="1"/>
  <c r="E6" i="1"/>
  <c r="J6" i="1" s="1"/>
  <c r="D6" i="1"/>
  <c r="J16" i="1" l="1"/>
  <c r="J20" i="1"/>
  <c r="J14" i="1"/>
  <c r="J8" i="1"/>
  <c r="J12" i="1"/>
</calcChain>
</file>

<file path=xl/sharedStrings.xml><?xml version="1.0" encoding="utf-8"?>
<sst xmlns="http://schemas.openxmlformats.org/spreadsheetml/2006/main" count="12" uniqueCount="10">
  <si>
    <t>TOTAL</t>
  </si>
  <si>
    <t>Retirements</t>
  </si>
  <si>
    <t>Net Salvage</t>
  </si>
  <si>
    <t>Three Year Avg</t>
  </si>
  <si>
    <t>Year</t>
  </si>
  <si>
    <t>Net Salvage %</t>
  </si>
  <si>
    <t>Net Salvage % (Three Year Avg)</t>
  </si>
  <si>
    <t>PSE</t>
  </si>
  <si>
    <t>Public Counsel</t>
  </si>
  <si>
    <t>Current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</si>
</sst>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164" fontId="2" fillId="0" borderId="0" xfId="1" applyNumberFormat="1" applyFont="1" applyAlignment="1">
      <alignment horizontal="right" vertical="center" wrapText="1"/>
    </xf>
    <xf numFmtId="164" fontId="2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Continuous"/>
    </xf>
    <xf numFmtId="164" fontId="4" fillId="0" borderId="0" xfId="1" applyNumberFormat="1" applyFont="1" applyAlignment="1">
      <alignment horizontal="right" vertical="center" wrapText="1"/>
    </xf>
    <xf numFmtId="164" fontId="2" fillId="0" borderId="0" xfId="0" applyNumberFormat="1" applyFont="1"/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'Chart Data'!$I$3</c:f>
              <c:strCache>
                <c:ptCount val="1"/>
                <c:pt idx="0">
                  <c:v>Net Salvage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0.15389105482710713"/>
                  <c:y val="-1.615728287935503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BB-44DE-9014-8B00F9CDE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olid"/>
                <a:tailEnd type="triangle"/>
              </a:ln>
              <a:effectLst/>
            </c:spPr>
            <c:trendlineType val="linear"/>
            <c:dispRSqr val="0"/>
            <c:dispEq val="0"/>
          </c:trendline>
          <c:xVal>
            <c:numRef>
              <c:f>'Chart Data'!$H$4:$H$21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'Chart Data'!$I$4:$I$21</c:f>
              <c:numCache>
                <c:formatCode>_(* #,##0_);_(* \(#,##0\);_(* "-"??_);_(@_)</c:formatCode>
                <c:ptCount val="18"/>
                <c:pt idx="0">
                  <c:v>67.849672393218199</c:v>
                </c:pt>
                <c:pt idx="1">
                  <c:v>35.134715178351421</c:v>
                </c:pt>
                <c:pt idx="2">
                  <c:v>30.948066922370991</c:v>
                </c:pt>
                <c:pt idx="3">
                  <c:v>0.97701778561953456</c:v>
                </c:pt>
                <c:pt idx="4">
                  <c:v>39.052739513485065</c:v>
                </c:pt>
                <c:pt idx="5">
                  <c:v>32.402195102263768</c:v>
                </c:pt>
                <c:pt idx="6">
                  <c:v>32.485799755274002</c:v>
                </c:pt>
                <c:pt idx="7">
                  <c:v>27.618758605661313</c:v>
                </c:pt>
                <c:pt idx="8">
                  <c:v>40.606981931631317</c:v>
                </c:pt>
                <c:pt idx="9">
                  <c:v>19.780720688944804</c:v>
                </c:pt>
                <c:pt idx="10">
                  <c:v>72.287093292639824</c:v>
                </c:pt>
                <c:pt idx="11">
                  <c:v>53.159536327260327</c:v>
                </c:pt>
                <c:pt idx="12">
                  <c:v>59.498957081567191</c:v>
                </c:pt>
                <c:pt idx="13">
                  <c:v>71.68602285969078</c:v>
                </c:pt>
                <c:pt idx="14">
                  <c:v>117.6921574298551</c:v>
                </c:pt>
                <c:pt idx="15">
                  <c:v>102.80548581706448</c:v>
                </c:pt>
                <c:pt idx="16">
                  <c:v>53.895359397355783</c:v>
                </c:pt>
                <c:pt idx="17">
                  <c:v>17.927278947739616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BB-44DE-9014-8B00F9CDE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16640"/>
        <c:axId val="64818560"/>
      </c:scatterChart>
      <c:scatterChart>
        <c:scatterStyle val="smoothMarker"/>
        <c:varyColors val="0"/>
        <c:ser>
          <c:idx val="1"/>
          <c:order val="1"/>
          <c:tx>
            <c:strRef>
              <c:f>'Chart Data'!$J$3</c:f>
              <c:strCache>
                <c:ptCount val="1"/>
                <c:pt idx="0">
                  <c:v>Net Salvage % (Three Year Avg)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0.21105058947717559"/>
                  <c:y val="-6.66487918773395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BB-44DE-9014-8B00F9CDE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'Chart Data'!$H$4:$H$21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'Chart Data'!$J$4:$J$21</c:f>
              <c:numCache>
                <c:formatCode>_(* #,##0_);_(* \(#,##0\);_(* "-"??_);_(@_)</c:formatCode>
                <c:ptCount val="18"/>
                <c:pt idx="2">
                  <c:v>54.055124753801408</c:v>
                </c:pt>
                <c:pt idx="3">
                  <c:v>17.875468806000718</c:v>
                </c:pt>
                <c:pt idx="4">
                  <c:v>26.188246337088295</c:v>
                </c:pt>
                <c:pt idx="5">
                  <c:v>29.184774522281721</c:v>
                </c:pt>
                <c:pt idx="6">
                  <c:v>34.194439326271706</c:v>
                </c:pt>
                <c:pt idx="7">
                  <c:v>31.069903759721758</c:v>
                </c:pt>
                <c:pt idx="8">
                  <c:v>32.969480373634212</c:v>
                </c:pt>
                <c:pt idx="9">
                  <c:v>26.603520092161521</c:v>
                </c:pt>
                <c:pt idx="10">
                  <c:v>34.199452505940378</c:v>
                </c:pt>
                <c:pt idx="11">
                  <c:v>38.477910429013981</c:v>
                </c:pt>
                <c:pt idx="12">
                  <c:v>59.704576095768815</c:v>
                </c:pt>
                <c:pt idx="13">
                  <c:v>60.334500269630787</c:v>
                </c:pt>
                <c:pt idx="14">
                  <c:v>86.375477134746035</c:v>
                </c:pt>
                <c:pt idx="15">
                  <c:v>98.392602684094285</c:v>
                </c:pt>
                <c:pt idx="16">
                  <c:v>85.059912765947999</c:v>
                </c:pt>
                <c:pt idx="17">
                  <c:v>41.385213280086873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2BB-44DE-9014-8B00F9CDE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34560"/>
        <c:axId val="64833024"/>
      </c:scatterChart>
      <c:valAx>
        <c:axId val="6481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8560"/>
        <c:crosses val="autoZero"/>
        <c:crossBetween val="midCat"/>
      </c:valAx>
      <c:valAx>
        <c:axId val="648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Salvage Percent (negative)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6640"/>
        <c:crosses val="autoZero"/>
        <c:crossBetween val="midCat"/>
      </c:valAx>
      <c:valAx>
        <c:axId val="6483302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64834560"/>
        <c:crosses val="max"/>
        <c:crossBetween val="midCat"/>
      </c:valAx>
      <c:valAx>
        <c:axId val="648345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48330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'Chart Data'!$I$3</c:f>
              <c:strCache>
                <c:ptCount val="1"/>
                <c:pt idx="0">
                  <c:v>Net Salvage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0.15389105482710713"/>
                  <c:y val="-1.615728287935503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0A-44C8-A4B0-915255B99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'Chart Data'!$H$4:$H$21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'Chart Data'!$I$4:$I$21</c:f>
              <c:numCache>
                <c:formatCode>_(* #,##0_);_(* \(#,##0\);_(* "-"??_);_(@_)</c:formatCode>
                <c:ptCount val="18"/>
                <c:pt idx="0">
                  <c:v>67.849672393218199</c:v>
                </c:pt>
                <c:pt idx="1">
                  <c:v>35.134715178351421</c:v>
                </c:pt>
                <c:pt idx="2">
                  <c:v>30.948066922370991</c:v>
                </c:pt>
                <c:pt idx="3">
                  <c:v>0.97701778561953456</c:v>
                </c:pt>
                <c:pt idx="4">
                  <c:v>39.052739513485065</c:v>
                </c:pt>
                <c:pt idx="5">
                  <c:v>32.402195102263768</c:v>
                </c:pt>
                <c:pt idx="6">
                  <c:v>32.485799755274002</c:v>
                </c:pt>
                <c:pt idx="7">
                  <c:v>27.618758605661313</c:v>
                </c:pt>
                <c:pt idx="8">
                  <c:v>40.606981931631317</c:v>
                </c:pt>
                <c:pt idx="9">
                  <c:v>19.780720688944804</c:v>
                </c:pt>
                <c:pt idx="10">
                  <c:v>72.287093292639824</c:v>
                </c:pt>
                <c:pt idx="11">
                  <c:v>53.159536327260327</c:v>
                </c:pt>
                <c:pt idx="12">
                  <c:v>59.498957081567191</c:v>
                </c:pt>
                <c:pt idx="13">
                  <c:v>71.68602285969078</c:v>
                </c:pt>
                <c:pt idx="14">
                  <c:v>117.6921574298551</c:v>
                </c:pt>
                <c:pt idx="15">
                  <c:v>102.80548581706448</c:v>
                </c:pt>
                <c:pt idx="16">
                  <c:v>53.895359397355783</c:v>
                </c:pt>
                <c:pt idx="17">
                  <c:v>17.927278947739616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0A-44C8-A4B0-915255B99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2704"/>
        <c:axId val="67211264"/>
      </c:scatterChart>
      <c:scatterChart>
        <c:scatterStyle val="smoothMarker"/>
        <c:varyColors val="0"/>
        <c:ser>
          <c:idx val="1"/>
          <c:order val="1"/>
          <c:tx>
            <c:strRef>
              <c:f>'Chart Data'!$J$3</c:f>
              <c:strCache>
                <c:ptCount val="1"/>
                <c:pt idx="0">
                  <c:v>Net Salvage % (Three Year Avg)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0.21105058947717559"/>
                  <c:y val="-6.66487918773395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0A-44C8-A4B0-915255B99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'Chart Data'!$H$4:$H$21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'Chart Data'!$J$4:$J$21</c:f>
              <c:numCache>
                <c:formatCode>_(* #,##0_);_(* \(#,##0\);_(* "-"??_);_(@_)</c:formatCode>
                <c:ptCount val="18"/>
                <c:pt idx="2">
                  <c:v>54.055124753801408</c:v>
                </c:pt>
                <c:pt idx="3">
                  <c:v>17.875468806000718</c:v>
                </c:pt>
                <c:pt idx="4">
                  <c:v>26.188246337088295</c:v>
                </c:pt>
                <c:pt idx="5">
                  <c:v>29.184774522281721</c:v>
                </c:pt>
                <c:pt idx="6">
                  <c:v>34.194439326271706</c:v>
                </c:pt>
                <c:pt idx="7">
                  <c:v>31.069903759721758</c:v>
                </c:pt>
                <c:pt idx="8">
                  <c:v>32.969480373634212</c:v>
                </c:pt>
                <c:pt idx="9">
                  <c:v>26.603520092161521</c:v>
                </c:pt>
                <c:pt idx="10">
                  <c:v>34.199452505940378</c:v>
                </c:pt>
                <c:pt idx="11">
                  <c:v>38.477910429013981</c:v>
                </c:pt>
                <c:pt idx="12">
                  <c:v>59.704576095768815</c:v>
                </c:pt>
                <c:pt idx="13">
                  <c:v>60.334500269630787</c:v>
                </c:pt>
                <c:pt idx="14">
                  <c:v>86.375477134746035</c:v>
                </c:pt>
                <c:pt idx="15">
                  <c:v>98.392602684094285</c:v>
                </c:pt>
                <c:pt idx="16">
                  <c:v>85.059912765947999</c:v>
                </c:pt>
                <c:pt idx="17">
                  <c:v>41.385213280086873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10A-44C8-A4B0-915255B992F7}"/>
            </c:ext>
          </c:extLst>
        </c:ser>
        <c:ser>
          <c:idx val="2"/>
          <c:order val="2"/>
          <c:tx>
            <c:strRef>
              <c:f>'Chart Data'!$K$3</c:f>
              <c:strCache>
                <c:ptCount val="1"/>
                <c:pt idx="0">
                  <c:v>Current Estimate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7.3281454679575897E-3"/>
                  <c:y val="-4.443252791822641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0A-44C8-A4B0-915255B99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'Chart Data'!$H$4:$H$21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'Chart Data'!$K$4:$K$21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10A-44C8-A4B0-915255B992F7}"/>
            </c:ext>
          </c:extLst>
        </c:ser>
        <c:ser>
          <c:idx val="3"/>
          <c:order val="3"/>
          <c:tx>
            <c:strRef>
              <c:f>'Chart Data'!$L$3</c:f>
              <c:strCache>
                <c:ptCount val="1"/>
                <c:pt idx="0">
                  <c:v>PSE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3.6640727339787516E-2"/>
                  <c:y val="-7.87667540368557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0A-44C8-A4B0-915255B99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'Chart Data'!$H$4:$H$21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'Chart Data'!$L$4:$L$21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10A-44C8-A4B0-915255B992F7}"/>
            </c:ext>
          </c:extLst>
        </c:ser>
        <c:ser>
          <c:idx val="4"/>
          <c:order val="4"/>
          <c:tx>
            <c:strRef>
              <c:f>'Chart Data'!$M$3</c:f>
              <c:strCache>
                <c:ptCount val="1"/>
                <c:pt idx="0">
                  <c:v>Public Counsel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1.6121920029506354E-2"/>
                  <c:y val="3.83735468384681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0A-44C8-A4B0-915255B99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'Chart Data'!$H$4:$H$21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'Chart Data'!$M$4:$M$21</c:f>
              <c:numCache>
                <c:formatCode>General</c:formatCode>
                <c:ptCount val="1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C10A-44C8-A4B0-915255B99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720"/>
        <c:axId val="67213184"/>
      </c:scatterChart>
      <c:valAx>
        <c:axId val="67192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11264"/>
        <c:crosses val="autoZero"/>
        <c:crossBetween val="midCat"/>
      </c:valAx>
      <c:valAx>
        <c:axId val="6721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Salvage Percent (negative)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92704"/>
        <c:crosses val="autoZero"/>
        <c:crossBetween val="midCat"/>
      </c:valAx>
      <c:valAx>
        <c:axId val="6721318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67214720"/>
        <c:crosses val="max"/>
        <c:crossBetween val="midCat"/>
      </c:valAx>
      <c:valAx>
        <c:axId val="672147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721318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chart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2.xml" />
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"/>
  <sheetViews>
    <sheetView tabSelected="1" zoomScaleNormal="100" workbookViewId="0">
      <selection activeCell="K26" sqref="K26"/>
    </sheetView>
  </sheetViews>
  <sheetFormatPr defaultColWidth="9.140625" defaultRowHeight="12.75" x14ac:dyDescent="0.2"/>
  <cols>
    <col min="1" max="1" width="6.85546875" style="3" bestFit="1" customWidth="1"/>
    <col min="2" max="5" width="12.85546875" style="3" bestFit="1" customWidth="1"/>
    <col min="6" max="7" width="9.140625" style="3"/>
    <col min="8" max="8" width="9.28515625" style="3" bestFit="1" customWidth="1"/>
    <col min="9" max="9" width="14.140625" style="3" bestFit="1" customWidth="1"/>
    <col min="10" max="10" width="30.42578125" style="3" bestFit="1" customWidth="1"/>
    <col min="11" max="11" width="16.140625" style="3" bestFit="1" customWidth="1"/>
    <col min="12" max="12" width="4.7109375" style="3" bestFit="1" customWidth="1"/>
    <col min="13" max="13" width="14.7109375" style="3" bestFit="1" customWidth="1"/>
    <col min="14" max="16384" width="9.140625" style="3"/>
  </cols>
  <sheetData>
    <row r="2" spans="1:13" x14ac:dyDescent="0.2">
      <c r="D2" s="7" t="s">
        <v>3</v>
      </c>
      <c r="E2" s="7"/>
    </row>
    <row r="3" spans="1:13" x14ac:dyDescent="0.2">
      <c r="B3" s="6" t="s">
        <v>1</v>
      </c>
      <c r="C3" s="6" t="s">
        <v>2</v>
      </c>
      <c r="D3" s="6" t="s">
        <v>1</v>
      </c>
      <c r="E3" s="6" t="s">
        <v>2</v>
      </c>
      <c r="H3" s="6" t="s">
        <v>4</v>
      </c>
      <c r="I3" s="6" t="s">
        <v>5</v>
      </c>
      <c r="J3" s="6" t="s">
        <v>6</v>
      </c>
      <c r="K3" s="6" t="s">
        <v>9</v>
      </c>
      <c r="L3" s="6" t="s">
        <v>7</v>
      </c>
      <c r="M3" s="6" t="s">
        <v>8</v>
      </c>
    </row>
    <row r="4" spans="1:13" x14ac:dyDescent="0.2">
      <c r="A4" s="1">
        <v>1998</v>
      </c>
      <c r="B4" s="4">
        <v>1776520</v>
      </c>
      <c r="C4" s="4">
        <v>1205363</v>
      </c>
      <c r="D4" s="5"/>
      <c r="E4" s="5"/>
      <c r="H4" s="3">
        <f>+A4</f>
        <v>1998</v>
      </c>
      <c r="I4" s="5">
        <f>+C4/B4*100</f>
        <v>67.849672393218199</v>
      </c>
      <c r="J4" s="5"/>
      <c r="K4" s="3">
        <v>35</v>
      </c>
      <c r="L4" s="3">
        <v>50</v>
      </c>
      <c r="M4" s="3">
        <v>20</v>
      </c>
    </row>
    <row r="5" spans="1:13" x14ac:dyDescent="0.2">
      <c r="A5" s="1">
        <v>1999</v>
      </c>
      <c r="B5" s="4">
        <v>1087628</v>
      </c>
      <c r="C5" s="4">
        <v>382135</v>
      </c>
      <c r="D5" s="5"/>
      <c r="E5" s="5"/>
      <c r="H5" s="3">
        <f t="shared" ref="H5:H21" si="0">+A5</f>
        <v>1999</v>
      </c>
      <c r="I5" s="5">
        <f>+C5/B5*100</f>
        <v>35.134715178351421</v>
      </c>
      <c r="J5" s="5"/>
      <c r="K5" s="3">
        <v>35</v>
      </c>
      <c r="L5" s="3">
        <v>50</v>
      </c>
      <c r="M5" s="3">
        <v>20</v>
      </c>
    </row>
    <row r="6" spans="1:13" x14ac:dyDescent="0.2">
      <c r="A6" s="1">
        <v>2000</v>
      </c>
      <c r="B6" s="4">
        <v>169988</v>
      </c>
      <c r="C6" s="4">
        <v>52608</v>
      </c>
      <c r="D6" s="5">
        <f t="shared" ref="D6:D21" si="1">+AVERAGE(B4:B6)</f>
        <v>1011378.6666666666</v>
      </c>
      <c r="E6" s="5">
        <f t="shared" ref="E6:E21" si="2">+AVERAGE(C4:C6)</f>
        <v>546702</v>
      </c>
      <c r="H6" s="3">
        <f t="shared" si="0"/>
        <v>2000</v>
      </c>
      <c r="I6" s="5">
        <f t="shared" ref="I6:I21" si="3">+C6/B6*100</f>
        <v>30.948066922370991</v>
      </c>
      <c r="J6" s="5">
        <f t="shared" ref="J6:J21" si="4">+E6/D6*100</f>
        <v>54.055124753801408</v>
      </c>
      <c r="K6" s="3">
        <v>35</v>
      </c>
      <c r="L6" s="3">
        <v>50</v>
      </c>
      <c r="M6" s="3">
        <v>20</v>
      </c>
    </row>
    <row r="7" spans="1:13" x14ac:dyDescent="0.2">
      <c r="A7" s="1">
        <v>2001</v>
      </c>
      <c r="B7" s="4">
        <v>1242352</v>
      </c>
      <c r="C7" s="4">
        <v>12138</v>
      </c>
      <c r="D7" s="5">
        <f t="shared" si="1"/>
        <v>833322.66666666663</v>
      </c>
      <c r="E7" s="5">
        <f t="shared" si="2"/>
        <v>148960.33333333334</v>
      </c>
      <c r="H7" s="3">
        <f t="shared" si="0"/>
        <v>2001</v>
      </c>
      <c r="I7" s="5">
        <f t="shared" si="3"/>
        <v>0.97701778561953456</v>
      </c>
      <c r="J7" s="5">
        <f t="shared" si="4"/>
        <v>17.875468806000718</v>
      </c>
      <c r="K7" s="3">
        <v>35</v>
      </c>
      <c r="L7" s="3">
        <v>50</v>
      </c>
      <c r="M7" s="3">
        <v>20</v>
      </c>
    </row>
    <row r="8" spans="1:13" x14ac:dyDescent="0.2">
      <c r="A8" s="1">
        <v>2002</v>
      </c>
      <c r="B8" s="4">
        <v>2371808</v>
      </c>
      <c r="C8" s="4">
        <v>926256</v>
      </c>
      <c r="D8" s="5">
        <f t="shared" si="1"/>
        <v>1261382.6666666667</v>
      </c>
      <c r="E8" s="5">
        <f t="shared" si="2"/>
        <v>330334</v>
      </c>
      <c r="H8" s="3">
        <f t="shared" si="0"/>
        <v>2002</v>
      </c>
      <c r="I8" s="5">
        <f t="shared" si="3"/>
        <v>39.052739513485065</v>
      </c>
      <c r="J8" s="5">
        <f t="shared" si="4"/>
        <v>26.188246337088295</v>
      </c>
      <c r="K8" s="3">
        <v>35</v>
      </c>
      <c r="L8" s="3">
        <v>50</v>
      </c>
      <c r="M8" s="3">
        <v>20</v>
      </c>
    </row>
    <row r="9" spans="1:13" x14ac:dyDescent="0.2">
      <c r="A9" s="1">
        <v>2003</v>
      </c>
      <c r="B9" s="4">
        <v>3617508</v>
      </c>
      <c r="C9" s="4">
        <v>1172152</v>
      </c>
      <c r="D9" s="5">
        <f t="shared" si="1"/>
        <v>2410556</v>
      </c>
      <c r="E9" s="5">
        <f t="shared" si="2"/>
        <v>703515.33333333337</v>
      </c>
      <c r="H9" s="3">
        <f t="shared" si="0"/>
        <v>2003</v>
      </c>
      <c r="I9" s="5">
        <f t="shared" si="3"/>
        <v>32.402195102263768</v>
      </c>
      <c r="J9" s="5">
        <f t="shared" si="4"/>
        <v>29.184774522281721</v>
      </c>
      <c r="K9" s="3">
        <v>35</v>
      </c>
      <c r="L9" s="3">
        <v>50</v>
      </c>
      <c r="M9" s="3">
        <v>20</v>
      </c>
    </row>
    <row r="10" spans="1:13" x14ac:dyDescent="0.2">
      <c r="A10" s="1">
        <v>2004</v>
      </c>
      <c r="B10" s="4">
        <v>2949421</v>
      </c>
      <c r="C10" s="4">
        <v>958143</v>
      </c>
      <c r="D10" s="5">
        <f t="shared" si="1"/>
        <v>2979579</v>
      </c>
      <c r="E10" s="5">
        <f t="shared" si="2"/>
        <v>1018850.3333333334</v>
      </c>
      <c r="H10" s="3">
        <f t="shared" si="0"/>
        <v>2004</v>
      </c>
      <c r="I10" s="5">
        <f t="shared" si="3"/>
        <v>32.485799755274002</v>
      </c>
      <c r="J10" s="5">
        <f t="shared" si="4"/>
        <v>34.194439326271706</v>
      </c>
      <c r="K10" s="3">
        <v>35</v>
      </c>
      <c r="L10" s="3">
        <v>50</v>
      </c>
      <c r="M10" s="3">
        <v>20</v>
      </c>
    </row>
    <row r="11" spans="1:13" x14ac:dyDescent="0.2">
      <c r="A11" s="1">
        <v>2005</v>
      </c>
      <c r="B11" s="4">
        <v>2606569</v>
      </c>
      <c r="C11" s="4">
        <v>719902</v>
      </c>
      <c r="D11" s="5">
        <f t="shared" si="1"/>
        <v>3057832.6666666665</v>
      </c>
      <c r="E11" s="5">
        <f t="shared" si="2"/>
        <v>950065.66666666663</v>
      </c>
      <c r="H11" s="3">
        <f t="shared" si="0"/>
        <v>2005</v>
      </c>
      <c r="I11" s="5">
        <f t="shared" si="3"/>
        <v>27.618758605661313</v>
      </c>
      <c r="J11" s="5">
        <f t="shared" si="4"/>
        <v>31.069903759721758</v>
      </c>
      <c r="K11" s="3">
        <v>35</v>
      </c>
      <c r="L11" s="3">
        <v>50</v>
      </c>
      <c r="M11" s="3">
        <v>20</v>
      </c>
    </row>
    <row r="12" spans="1:13" x14ac:dyDescent="0.2">
      <c r="A12" s="1">
        <v>2006</v>
      </c>
      <c r="B12" s="4">
        <v>2012910</v>
      </c>
      <c r="C12" s="4">
        <v>817382</v>
      </c>
      <c r="D12" s="5">
        <f t="shared" si="1"/>
        <v>2522966.6666666665</v>
      </c>
      <c r="E12" s="5">
        <f t="shared" si="2"/>
        <v>831809</v>
      </c>
      <c r="H12" s="3">
        <f t="shared" si="0"/>
        <v>2006</v>
      </c>
      <c r="I12" s="5">
        <f t="shared" si="3"/>
        <v>40.606981931631317</v>
      </c>
      <c r="J12" s="5">
        <f t="shared" si="4"/>
        <v>32.969480373634212</v>
      </c>
      <c r="K12" s="3">
        <v>35</v>
      </c>
      <c r="L12" s="3">
        <v>50</v>
      </c>
      <c r="M12" s="3">
        <v>20</v>
      </c>
    </row>
    <row r="13" spans="1:13" x14ac:dyDescent="0.2">
      <c r="A13" s="1">
        <v>2007</v>
      </c>
      <c r="B13" s="4">
        <v>4519259</v>
      </c>
      <c r="C13" s="4">
        <v>893942</v>
      </c>
      <c r="D13" s="5">
        <f t="shared" si="1"/>
        <v>3046246</v>
      </c>
      <c r="E13" s="5">
        <f t="shared" si="2"/>
        <v>810408.66666666663</v>
      </c>
      <c r="H13" s="3">
        <f t="shared" si="0"/>
        <v>2007</v>
      </c>
      <c r="I13" s="5">
        <f t="shared" si="3"/>
        <v>19.780720688944804</v>
      </c>
      <c r="J13" s="5">
        <f t="shared" si="4"/>
        <v>26.603520092161521</v>
      </c>
      <c r="K13" s="3">
        <v>35</v>
      </c>
      <c r="L13" s="3">
        <v>50</v>
      </c>
      <c r="M13" s="3">
        <v>20</v>
      </c>
    </row>
    <row r="14" spans="1:13" x14ac:dyDescent="0.2">
      <c r="A14" s="1">
        <v>2008</v>
      </c>
      <c r="B14" s="4">
        <v>1372209</v>
      </c>
      <c r="C14" s="4">
        <v>991930</v>
      </c>
      <c r="D14" s="5">
        <f t="shared" si="1"/>
        <v>2634792.6666666665</v>
      </c>
      <c r="E14" s="5">
        <f t="shared" si="2"/>
        <v>901084.66666666663</v>
      </c>
      <c r="H14" s="3">
        <f t="shared" si="0"/>
        <v>2008</v>
      </c>
      <c r="I14" s="5">
        <f t="shared" si="3"/>
        <v>72.287093292639824</v>
      </c>
      <c r="J14" s="5">
        <f t="shared" si="4"/>
        <v>34.199452505940378</v>
      </c>
      <c r="K14" s="3">
        <v>35</v>
      </c>
      <c r="L14" s="3">
        <v>50</v>
      </c>
      <c r="M14" s="3">
        <v>20</v>
      </c>
    </row>
    <row r="15" spans="1:13" x14ac:dyDescent="0.2">
      <c r="A15" s="1">
        <v>2009</v>
      </c>
      <c r="B15" s="4">
        <v>2595365</v>
      </c>
      <c r="C15" s="4">
        <v>1379684</v>
      </c>
      <c r="D15" s="5">
        <f t="shared" si="1"/>
        <v>2828944.3333333335</v>
      </c>
      <c r="E15" s="5">
        <f t="shared" si="2"/>
        <v>1088518.6666666667</v>
      </c>
      <c r="H15" s="3">
        <f t="shared" si="0"/>
        <v>2009</v>
      </c>
      <c r="I15" s="5">
        <f t="shared" si="3"/>
        <v>53.159536327260327</v>
      </c>
      <c r="J15" s="5">
        <f t="shared" si="4"/>
        <v>38.477910429013981</v>
      </c>
      <c r="K15" s="3">
        <v>35</v>
      </c>
      <c r="L15" s="3">
        <v>50</v>
      </c>
      <c r="M15" s="3">
        <v>20</v>
      </c>
    </row>
    <row r="16" spans="1:13" x14ac:dyDescent="0.2">
      <c r="A16" s="1">
        <v>2010</v>
      </c>
      <c r="B16" s="4">
        <v>1357249</v>
      </c>
      <c r="C16" s="4">
        <v>807549</v>
      </c>
      <c r="D16" s="5">
        <f t="shared" si="1"/>
        <v>1774941</v>
      </c>
      <c r="E16" s="5">
        <f t="shared" si="2"/>
        <v>1059721</v>
      </c>
      <c r="H16" s="3">
        <f t="shared" si="0"/>
        <v>2010</v>
      </c>
      <c r="I16" s="5">
        <f t="shared" si="3"/>
        <v>59.498957081567191</v>
      </c>
      <c r="J16" s="5">
        <f t="shared" si="4"/>
        <v>59.704576095768815</v>
      </c>
      <c r="K16" s="3">
        <v>35</v>
      </c>
      <c r="L16" s="3">
        <v>50</v>
      </c>
      <c r="M16" s="3">
        <v>20</v>
      </c>
    </row>
    <row r="17" spans="1:13" x14ac:dyDescent="0.2">
      <c r="A17" s="1">
        <v>2011</v>
      </c>
      <c r="B17" s="4">
        <v>1740356</v>
      </c>
      <c r="C17" s="4">
        <v>1247592</v>
      </c>
      <c r="D17" s="5">
        <f t="shared" si="1"/>
        <v>1897656.6666666667</v>
      </c>
      <c r="E17" s="5">
        <f t="shared" si="2"/>
        <v>1144941.6666666667</v>
      </c>
      <c r="H17" s="3">
        <f t="shared" si="0"/>
        <v>2011</v>
      </c>
      <c r="I17" s="5">
        <f t="shared" si="3"/>
        <v>71.68602285969078</v>
      </c>
      <c r="J17" s="5">
        <f t="shared" si="4"/>
        <v>60.334500269630787</v>
      </c>
      <c r="K17" s="3">
        <v>35</v>
      </c>
      <c r="L17" s="3">
        <v>50</v>
      </c>
      <c r="M17" s="3">
        <v>20</v>
      </c>
    </row>
    <row r="18" spans="1:13" x14ac:dyDescent="0.2">
      <c r="A18" s="1">
        <v>2012</v>
      </c>
      <c r="B18" s="4">
        <v>1981149</v>
      </c>
      <c r="C18" s="4">
        <v>2331657</v>
      </c>
      <c r="D18" s="5">
        <f t="shared" si="1"/>
        <v>1692918</v>
      </c>
      <c r="E18" s="5">
        <f t="shared" si="2"/>
        <v>1462266</v>
      </c>
      <c r="H18" s="3">
        <f t="shared" si="0"/>
        <v>2012</v>
      </c>
      <c r="I18" s="5">
        <f t="shared" si="3"/>
        <v>117.6921574298551</v>
      </c>
      <c r="J18" s="5">
        <f t="shared" si="4"/>
        <v>86.375477134746035</v>
      </c>
      <c r="K18" s="3">
        <v>35</v>
      </c>
      <c r="L18" s="3">
        <v>50</v>
      </c>
      <c r="M18" s="3">
        <v>20</v>
      </c>
    </row>
    <row r="19" spans="1:13" x14ac:dyDescent="0.2">
      <c r="A19" s="1">
        <v>2013</v>
      </c>
      <c r="B19" s="4">
        <v>1868090</v>
      </c>
      <c r="C19" s="4">
        <v>1920499</v>
      </c>
      <c r="D19" s="5">
        <f t="shared" si="1"/>
        <v>1863198.3333333333</v>
      </c>
      <c r="E19" s="5">
        <f t="shared" si="2"/>
        <v>1833249.3333333333</v>
      </c>
      <c r="H19" s="3">
        <f t="shared" si="0"/>
        <v>2013</v>
      </c>
      <c r="I19" s="5">
        <f t="shared" si="3"/>
        <v>102.80548581706448</v>
      </c>
      <c r="J19" s="5">
        <f t="shared" si="4"/>
        <v>98.392602684094285</v>
      </c>
      <c r="K19" s="3">
        <v>35</v>
      </c>
      <c r="L19" s="3">
        <v>50</v>
      </c>
      <c r="M19" s="3">
        <v>20</v>
      </c>
    </row>
    <row r="20" spans="1:13" x14ac:dyDescent="0.2">
      <c r="A20" s="1">
        <v>2014</v>
      </c>
      <c r="B20" s="4">
        <v>3138170</v>
      </c>
      <c r="C20" s="4">
        <v>1691328</v>
      </c>
      <c r="D20" s="5">
        <f t="shared" si="1"/>
        <v>2329136.3333333335</v>
      </c>
      <c r="E20" s="5">
        <f t="shared" si="2"/>
        <v>1981161.3333333333</v>
      </c>
      <c r="H20" s="3">
        <f t="shared" si="0"/>
        <v>2014</v>
      </c>
      <c r="I20" s="5">
        <f t="shared" si="3"/>
        <v>53.895359397355783</v>
      </c>
      <c r="J20" s="5">
        <f t="shared" si="4"/>
        <v>85.059912765947999</v>
      </c>
      <c r="K20" s="3">
        <v>35</v>
      </c>
      <c r="L20" s="3">
        <v>50</v>
      </c>
      <c r="M20" s="3">
        <v>20</v>
      </c>
    </row>
    <row r="21" spans="1:13" ht="15" x14ac:dyDescent="0.2">
      <c r="A21" s="1">
        <v>2015</v>
      </c>
      <c r="B21" s="8">
        <v>6564839</v>
      </c>
      <c r="C21" s="8">
        <v>1176897</v>
      </c>
      <c r="D21" s="5">
        <f t="shared" si="1"/>
        <v>3857033</v>
      </c>
      <c r="E21" s="5">
        <f t="shared" si="2"/>
        <v>1596241.3333333333</v>
      </c>
      <c r="H21" s="3">
        <f t="shared" si="0"/>
        <v>2015</v>
      </c>
      <c r="I21" s="5">
        <f t="shared" si="3"/>
        <v>17.927278947739616</v>
      </c>
      <c r="J21" s="5">
        <f t="shared" si="4"/>
        <v>41.385213280086873</v>
      </c>
      <c r="K21" s="3">
        <v>35</v>
      </c>
      <c r="L21" s="3">
        <v>50</v>
      </c>
      <c r="M21" s="3">
        <v>20</v>
      </c>
    </row>
    <row r="22" spans="1:13" x14ac:dyDescent="0.2">
      <c r="A22" s="10"/>
      <c r="B22" s="10"/>
      <c r="C22" s="10"/>
      <c r="I22" s="9"/>
      <c r="J22" s="9"/>
    </row>
    <row r="23" spans="1:13" x14ac:dyDescent="0.2">
      <c r="A23" s="1" t="s">
        <v>0</v>
      </c>
      <c r="B23" s="2">
        <f>+SUM(B4:B21)</f>
        <v>42971390</v>
      </c>
      <c r="C23" s="2">
        <f>+SUM(C4:C21)</f>
        <v>18687157</v>
      </c>
    </row>
  </sheetData>
  <mergeCells count="1">
    <mergeCell ref="A22:C22"/>
  </mergeCells>
  <pageMargins left="0.7" right="0.7" top="0.75" bottom="0.75" header="0.3" footer="0.3"/>
  <pageSetup scale="73" fitToHeight="0" orientation="landscape" r:id="rId1"/>
  <headerFooter>
    <oddFooter>&amp;L1700333-UE 1700334-UG PSE Resp PC DR 450_Attach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2017-08-24T07:00:00+00:00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5478CEA-8976-4DD1-9CC1-334DA60D87FA}"/>
</file>

<file path=customXml/itemProps2.xml><?xml version="1.0" encoding="utf-8"?>
<ds:datastoreItem xmlns:ds="http://schemas.openxmlformats.org/officeDocument/2006/customXml" ds:itemID="{7C180A7B-90AD-420E-B83A-4B6F843793D8}"/>
</file>

<file path=customXml/itemProps3.xml><?xml version="1.0" encoding="utf-8"?>
<ds:datastoreItem xmlns:ds="http://schemas.openxmlformats.org/officeDocument/2006/customXml" ds:itemID="{085A3A2B-2CCE-4AF3-AA2D-D6A290A5C05B}"/>
</file>

<file path=customXml/itemProps4.xml><?xml version="1.0" encoding="utf-8"?>
<ds:datastoreItem xmlns:ds="http://schemas.openxmlformats.org/officeDocument/2006/customXml" ds:itemID="{32305610-D0C0-49F7-8708-8DC4FF410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Chart Data</vt:lpstr>
      <vt:lpstr>Chart Trend</vt:lpstr>
      <vt:lpstr>Chart with Estimates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