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2"/>
  </bookViews>
  <sheets>
    <sheet name="Page 1" sheetId="1" r:id="rId1"/>
    <sheet name="Page 2" sheetId="2" r:id="rId2"/>
    <sheet name="Page 3" sheetId="3" r:id="rId3"/>
  </sheets>
  <externalReferences>
    <externalReference r:id="rId6"/>
  </externalReferences>
  <definedNames>
    <definedName name="_xlnm.Print_Area" localSheetId="0">'Page 1'!$A$1:$M$61</definedName>
    <definedName name="_xlnm.Print_Area" localSheetId="1">'Page 2'!$A$1:$M$69</definedName>
    <definedName name="_xlnm.Print_Area" localSheetId="2">'Page 3'!$A$1:$M$62</definedName>
  </definedNames>
  <calcPr fullCalcOnLoad="1"/>
</workbook>
</file>

<file path=xl/sharedStrings.xml><?xml version="1.0" encoding="utf-8"?>
<sst xmlns="http://schemas.openxmlformats.org/spreadsheetml/2006/main" count="182" uniqueCount="97">
  <si>
    <t>AVISTA UTILITIES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</si>
  <si>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</si>
  <si>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</si>
  <si>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</si>
  <si>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</si>
  <si>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</si>
  <si>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</si>
  <si>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</si>
  <si>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</si>
  <si>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</si>
  <si>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</si>
  <si>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</si>
  <si>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</si>
  <si>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 xml:space="preserve"> </t>
  </si>
  <si>
    <t>System</t>
  </si>
  <si>
    <t>Description</t>
  </si>
  <si>
    <t>Total</t>
  </si>
  <si>
    <t>Plant In Service</t>
  </si>
  <si>
    <t xml:space="preserve"> Production Plant</t>
  </si>
  <si>
    <t xml:space="preserve"> Transmission Plant</t>
  </si>
  <si>
    <t xml:space="preserve"> Distribution Plant</t>
  </si>
  <si>
    <t xml:space="preserve"> Intangible Plant</t>
  </si>
  <si>
    <t xml:space="preserve"> General Plant</t>
  </si>
  <si>
    <t xml:space="preserve">   Total Plant In Service</t>
  </si>
  <si>
    <t>Accum Depreciation</t>
  </si>
  <si>
    <t xml:space="preserve">   Total Accumulated Depreciation</t>
  </si>
  <si>
    <t>Net Plant</t>
  </si>
  <si>
    <t>Accumulated Deferred FIT</t>
  </si>
  <si>
    <t>Miscellaneous Rate Base</t>
  </si>
  <si>
    <t xml:space="preserve">   Total Rate Base</t>
  </si>
  <si>
    <t>Revenue From Retail Rates</t>
  </si>
  <si>
    <t>Other Operating Revenues</t>
  </si>
  <si>
    <t xml:space="preserve">   Total Revenues</t>
  </si>
  <si>
    <t>Operating Expenses</t>
  </si>
  <si>
    <t xml:space="preserve"> Production Expenses</t>
  </si>
  <si>
    <t xml:space="preserve"> Transmission Expenses</t>
  </si>
  <si>
    <t xml:space="preserve"> Distribution Expenses</t>
  </si>
  <si>
    <t xml:space="preserve"> Customer Accounting Expenses</t>
  </si>
  <si>
    <t xml:space="preserve"> Customer Information Expenses</t>
  </si>
  <si>
    <t xml:space="preserve"> Sales Expenses</t>
  </si>
  <si>
    <t xml:space="preserve"> Admin &amp; General Expenses</t>
  </si>
  <si>
    <t xml:space="preserve">   Total O&amp;M Expenses</t>
  </si>
  <si>
    <t>Taxes Other Than Income Taxes</t>
  </si>
  <si>
    <t>Other Income Related Items</t>
  </si>
  <si>
    <t>Depreciation Expense</t>
  </si>
  <si>
    <t xml:space="preserve"> Production Plant Depreciation</t>
  </si>
  <si>
    <t xml:space="preserve"> Transmission Plant Depreciation</t>
  </si>
  <si>
    <t xml:space="preserve"> Distribution Plant Depreciation</t>
  </si>
  <si>
    <t xml:space="preserve"> General Plant Depreciation</t>
  </si>
  <si>
    <t xml:space="preserve"> Amortization Expense</t>
  </si>
  <si>
    <t xml:space="preserve">   Total Depreciation Expense</t>
  </si>
  <si>
    <t>Income Tax</t>
  </si>
  <si>
    <t xml:space="preserve">   Total Operating Expenses</t>
  </si>
  <si>
    <t>Net Income</t>
  </si>
  <si>
    <t>Rate of Return</t>
  </si>
  <si>
    <t>Return Ratio</t>
  </si>
  <si>
    <t>Interest Expense</t>
  </si>
  <si>
    <t>Page 1 of 3</t>
  </si>
  <si>
    <t>Revenue to Cost by Functional Component Summary</t>
  </si>
  <si>
    <t>Functional Cost Components at Current Return by Schedule</t>
  </si>
  <si>
    <t>Production</t>
  </si>
  <si>
    <t>Transmission</t>
  </si>
  <si>
    <t xml:space="preserve">Distribution </t>
  </si>
  <si>
    <t>Common</t>
  </si>
  <si>
    <t xml:space="preserve">     Total Current Rate Revenue</t>
  </si>
  <si>
    <t>Expressed as $/kWh</t>
  </si>
  <si>
    <t xml:space="preserve">     Total Current Melded Rates</t>
  </si>
  <si>
    <t>Functional Cost Components at Uniform Current Return</t>
  </si>
  <si>
    <t xml:space="preserve">     Total Uniform Current Cost</t>
  </si>
  <si>
    <t xml:space="preserve">     Total Current Uniform Melded Rates</t>
  </si>
  <si>
    <t>Revenue to Cost Ratio at Current Rates</t>
  </si>
  <si>
    <t>Functional Cost Components at Proposed Return by Schedule</t>
  </si>
  <si>
    <t xml:space="preserve">     Total Proposed Rate Revenue</t>
  </si>
  <si>
    <t xml:space="preserve">     Total Proposed Melded Rates</t>
  </si>
  <si>
    <t>Functional Cost Components at Uniform Requested Return</t>
  </si>
  <si>
    <t xml:space="preserve">     Total Uniform Cost</t>
  </si>
  <si>
    <t xml:space="preserve">     Total Uniform Melded Rates</t>
  </si>
  <si>
    <t>Revenue to Cost Ratio at Proposed Rates</t>
  </si>
  <si>
    <t>Current Revenue to Proposed Cost Ratio</t>
  </si>
  <si>
    <t>Page 2 of 3</t>
  </si>
  <si>
    <t>Revenue to Cost By Classification Summary</t>
  </si>
  <si>
    <t>Cost Classifications at Current Return by Schedule</t>
  </si>
  <si>
    <t>Energy</t>
  </si>
  <si>
    <t>Demand</t>
  </si>
  <si>
    <t>Customer</t>
  </si>
  <si>
    <t>Expressed as Unit Cost</t>
  </si>
  <si>
    <t>$/kWh</t>
  </si>
  <si>
    <t>$/kW/mo</t>
  </si>
  <si>
    <t>$/Cust/mo</t>
  </si>
  <si>
    <t>Cost Classifications at Uniform Current Return</t>
  </si>
  <si>
    <t>Cost Classifications at Proposed Return by Schedule</t>
  </si>
  <si>
    <t>Cost Classifications at Uniform Requested Return</t>
  </si>
  <si>
    <t>Page 3 of 3</t>
  </si>
  <si>
    <t>Exhibit No. ___(DWS-3)</t>
  </si>
  <si>
    <t>ICNU Cost of Service Summary</t>
  </si>
  <si>
    <t>For the Twelve Months Ended September 30, 2008</t>
  </si>
  <si>
    <t>Revenue to Cost Proposed Rates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</si>
</sst>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000_);[Red]\(&quot;$&quot;#,##0.00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37" fontId="2" fillId="0" borderId="0" xfId="0" applyNumberFormat="1" applyFont="1" applyAlignment="1">
      <alignment/>
    </xf>
    <xf numFmtId="37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65" fontId="2" fillId="0" borderId="0" xfId="44" applyNumberFormat="1" applyFont="1" applyAlignment="1">
      <alignment/>
    </xf>
    <xf numFmtId="165" fontId="2" fillId="0" borderId="1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10" xfId="44" applyNumberFormat="1" applyFont="1" applyBorder="1" applyAlignment="1">
      <alignment/>
    </xf>
    <xf numFmtId="165" fontId="2" fillId="0" borderId="0" xfId="44" applyNumberFormat="1" applyFont="1" applyBorder="1" applyAlignment="1">
      <alignment/>
    </xf>
    <xf numFmtId="40" fontId="2" fillId="0" borderId="0" xfId="42" applyNumberFormat="1" applyFont="1" applyAlignment="1">
      <alignment/>
    </xf>
    <xf numFmtId="0" fontId="0" fillId="0" borderId="11" xfId="0" applyBorder="1" applyAlignment="1">
      <alignment/>
    </xf>
    <xf numFmtId="40" fontId="3" fillId="0" borderId="0" xfId="42" applyNumberFormat="1" applyFont="1" applyAlignment="1">
      <alignment/>
    </xf>
    <xf numFmtId="8" fontId="2" fillId="0" borderId="0" xfId="44" applyNumberFormat="1" applyFont="1" applyAlignment="1">
      <alignment/>
    </xf>
    <xf numFmtId="38" fontId="2" fillId="0" borderId="10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8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Project%20Data\Avista\UE090134\RCS%20Workpapers\RCS%20Elec%20COS%20Demand%20Sensitivity%20w%20IEP%207-17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IGN"/>
      <sheetName val="Sumcost Exhibits"/>
      <sheetName val="SUMCOST"/>
      <sheetName val="MACROS"/>
    </sheetNames>
    <sheetDataSet>
      <sheetData sheetId="2">
        <row r="6">
          <cell r="G6" t="str">
            <v>Residential</v>
          </cell>
          <cell r="H6" t="str">
            <v>General</v>
          </cell>
          <cell r="I6" t="str">
            <v>Large Gen</v>
          </cell>
          <cell r="J6" t="str">
            <v>Extra Large</v>
          </cell>
          <cell r="K6" t="str">
            <v>Pumping</v>
          </cell>
          <cell r="L6" t="str">
            <v>Street &amp;</v>
          </cell>
          <cell r="M6" t="str">
            <v>Extra Large</v>
          </cell>
        </row>
        <row r="7">
          <cell r="G7" t="str">
            <v>Service</v>
          </cell>
          <cell r="H7" t="str">
            <v>Service</v>
          </cell>
          <cell r="I7" t="str">
            <v>Service</v>
          </cell>
          <cell r="J7" t="str">
            <v>Gen Service</v>
          </cell>
          <cell r="K7" t="str">
            <v>Service</v>
          </cell>
          <cell r="L7" t="str">
            <v>Area Lights</v>
          </cell>
          <cell r="M7" t="str">
            <v>Gen Service</v>
          </cell>
        </row>
        <row r="8">
          <cell r="G8" t="str">
            <v>Sch 1</v>
          </cell>
          <cell r="H8" t="str">
            <v>Sch 11-12</v>
          </cell>
          <cell r="I8" t="str">
            <v>Sch 21-22</v>
          </cell>
          <cell r="J8" t="str">
            <v>Sch 25 - IEP</v>
          </cell>
          <cell r="K8" t="str">
            <v>Sch 31-32</v>
          </cell>
          <cell r="L8" t="str">
            <v>Sch 41-49</v>
          </cell>
          <cell r="M8" t="str">
            <v>IEP</v>
          </cell>
        </row>
        <row r="10">
          <cell r="G10">
            <v>351364304.1719389</v>
          </cell>
          <cell r="H10">
            <v>59321332.379422635</v>
          </cell>
          <cell r="I10">
            <v>212788257.42058942</v>
          </cell>
          <cell r="J10">
            <v>74818806.15792528</v>
          </cell>
          <cell r="K10">
            <v>18722764.487674378</v>
          </cell>
          <cell r="L10">
            <v>2687450.034188732</v>
          </cell>
          <cell r="M10">
            <v>38329085.348260686</v>
          </cell>
        </row>
        <row r="11">
          <cell r="G11">
            <v>136852548.0912721</v>
          </cell>
          <cell r="H11">
            <v>23165003.381384145</v>
          </cell>
          <cell r="I11">
            <v>83372375.00407635</v>
          </cell>
          <cell r="J11">
            <v>29376842.26459199</v>
          </cell>
          <cell r="K11">
            <v>7307576.974147969</v>
          </cell>
          <cell r="L11">
            <v>1074772.2079996737</v>
          </cell>
          <cell r="M11">
            <v>15166882.076527847</v>
          </cell>
        </row>
        <row r="12">
          <cell r="G12">
            <v>331666640.2240046</v>
          </cell>
          <cell r="H12">
            <v>55452237.429452784</v>
          </cell>
          <cell r="I12">
            <v>150673386.70687634</v>
          </cell>
          <cell r="J12">
            <v>19855086.769364618</v>
          </cell>
          <cell r="K12">
            <v>19103329.99371718</v>
          </cell>
          <cell r="L12">
            <v>30360996.292788893</v>
          </cell>
          <cell r="M12">
            <v>427322.5837955559</v>
          </cell>
        </row>
        <row r="13">
          <cell r="G13">
            <v>36802614.81338512</v>
          </cell>
          <cell r="H13">
            <v>6224567.236174352</v>
          </cell>
          <cell r="I13">
            <v>21843134.56502943</v>
          </cell>
          <cell r="J13">
            <v>7357375.718618465</v>
          </cell>
          <cell r="K13">
            <v>1975445.05847635</v>
          </cell>
          <cell r="L13">
            <v>573216.8431504159</v>
          </cell>
          <cell r="M13">
            <v>3701645.7651658715</v>
          </cell>
        </row>
        <row r="14">
          <cell r="G14">
            <v>59446022.62267865</v>
          </cell>
          <cell r="H14">
            <v>10026477.176762344</v>
          </cell>
          <cell r="I14">
            <v>25639696.832372695</v>
          </cell>
          <cell r="J14">
            <v>6647952.125581977</v>
          </cell>
          <cell r="K14">
            <v>2802758.0972637245</v>
          </cell>
          <cell r="L14">
            <v>2285589.124562078</v>
          </cell>
          <cell r="M14">
            <v>2749504.020778516</v>
          </cell>
        </row>
        <row r="18">
          <cell r="G18">
            <v>-144276035.4752912</v>
          </cell>
          <cell r="H18">
            <v>-24500431.894304134</v>
          </cell>
          <cell r="I18">
            <v>-88543753.30000003</v>
          </cell>
          <cell r="J18">
            <v>-31280224.395051636</v>
          </cell>
          <cell r="K18">
            <v>-7724036.931897903</v>
          </cell>
          <cell r="L18">
            <v>-1169928.1825146459</v>
          </cell>
          <cell r="M18">
            <v>-16302589.820940472</v>
          </cell>
        </row>
        <row r="19">
          <cell r="G19">
            <v>-47597452.56327168</v>
          </cell>
          <cell r="H19">
            <v>-8056811.253803605</v>
          </cell>
          <cell r="I19">
            <v>-28996995.08479158</v>
          </cell>
          <cell r="J19">
            <v>-10217295.005826838</v>
          </cell>
          <cell r="K19">
            <v>-2541582.55166348</v>
          </cell>
          <cell r="L19">
            <v>-373806.84466663416</v>
          </cell>
          <cell r="M19">
            <v>-5275056.695976199</v>
          </cell>
        </row>
        <row r="20">
          <cell r="G20">
            <v>-106150830.29751885</v>
          </cell>
          <cell r="H20">
            <v>-17426848.473211516</v>
          </cell>
          <cell r="I20">
            <v>-47044631.49587523</v>
          </cell>
          <cell r="J20">
            <v>-5663828.592198593</v>
          </cell>
          <cell r="K20">
            <v>-5967551.198557774</v>
          </cell>
          <cell r="L20">
            <v>-15272488.025404334</v>
          </cell>
          <cell r="M20">
            <v>-135821.9172336922</v>
          </cell>
        </row>
        <row r="21">
          <cell r="G21">
            <v>-6157069.178134977</v>
          </cell>
          <cell r="H21">
            <v>-1037698.1431838903</v>
          </cell>
          <cell r="I21">
            <v>-3414198.095188341</v>
          </cell>
          <cell r="J21">
            <v>-1011719.792424026</v>
          </cell>
          <cell r="K21">
            <v>-334079.8938020085</v>
          </cell>
          <cell r="L21">
            <v>-206346.40505986966</v>
          </cell>
          <cell r="M21">
            <v>-464888.49220688693</v>
          </cell>
        </row>
        <row r="22">
          <cell r="G22">
            <v>-26221659.85377786</v>
          </cell>
          <cell r="H22">
            <v>-4422364.275106667</v>
          </cell>
          <cell r="I22">
            <v>-11366613.202840686</v>
          </cell>
          <cell r="J22">
            <v>-2947896.904806655</v>
          </cell>
          <cell r="K22">
            <v>-1240888.1055300247</v>
          </cell>
          <cell r="L22">
            <v>-1013503.0231234981</v>
          </cell>
          <cell r="M22">
            <v>-1219074.634814606</v>
          </cell>
        </row>
        <row r="25">
          <cell r="G25">
            <v>585729082.5552847</v>
          </cell>
          <cell r="H25">
            <v>98745463.56358646</v>
          </cell>
          <cell r="I25">
            <v>314950659.35024834</v>
          </cell>
          <cell r="J25">
            <v>86935098.34577458</v>
          </cell>
          <cell r="K25">
            <v>32103735.929828413</v>
          </cell>
          <cell r="L25">
            <v>18945952.02192081</v>
          </cell>
          <cell r="M25">
            <v>36977008.233356625</v>
          </cell>
        </row>
        <row r="26">
          <cell r="G26">
            <v>-84457804.73885208</v>
          </cell>
          <cell r="H26">
            <v>-14220562.595973825</v>
          </cell>
          <cell r="I26">
            <v>-45721694.35444039</v>
          </cell>
          <cell r="J26">
            <v>-13133570.187979233</v>
          </cell>
          <cell r="K26">
            <v>-4559850.695773074</v>
          </cell>
          <cell r="L26">
            <v>-3101908.083824679</v>
          </cell>
          <cell r="M26">
            <v>-5877609.343156727</v>
          </cell>
        </row>
        <row r="27">
          <cell r="G27">
            <v>1627971.162801221</v>
          </cell>
          <cell r="H27">
            <v>282644.2100127619</v>
          </cell>
          <cell r="I27">
            <v>1130178.024360016</v>
          </cell>
          <cell r="J27">
            <v>403848.87984662876</v>
          </cell>
          <cell r="K27">
            <v>95946.21611024905</v>
          </cell>
          <cell r="L27">
            <v>11237.23531668447</v>
          </cell>
          <cell r="M27">
            <v>210174.2715524435</v>
          </cell>
        </row>
        <row r="30">
          <cell r="G30">
            <v>170783000</v>
          </cell>
          <cell r="H30">
            <v>41837000</v>
          </cell>
          <cell r="I30">
            <v>118120000</v>
          </cell>
          <cell r="J30">
            <v>30342000</v>
          </cell>
          <cell r="K30">
            <v>8504000</v>
          </cell>
          <cell r="L30">
            <v>5674000</v>
          </cell>
          <cell r="M30">
            <v>15693000</v>
          </cell>
        </row>
        <row r="31">
          <cell r="G31">
            <v>35581998.29766807</v>
          </cell>
          <cell r="H31">
            <v>6003376.790431604</v>
          </cell>
          <cell r="I31">
            <v>21279930.7847113</v>
          </cell>
          <cell r="J31">
            <v>7310073.278975867</v>
          </cell>
          <cell r="K31">
            <v>1903101.7833388802</v>
          </cell>
          <cell r="L31">
            <v>415226.1935840901</v>
          </cell>
          <cell r="M31">
            <v>3692292.871290192</v>
          </cell>
        </row>
        <row r="35">
          <cell r="G35">
            <v>107821965.50985405</v>
          </cell>
          <cell r="H35">
            <v>18640862.17477758</v>
          </cell>
          <cell r="I35">
            <v>68894635.83237256</v>
          </cell>
          <cell r="J35">
            <v>24677008.551602412</v>
          </cell>
          <cell r="K35">
            <v>5856616.155127071</v>
          </cell>
          <cell r="L35">
            <v>1028991.6290537543</v>
          </cell>
          <cell r="M35">
            <v>13496920.14721257</v>
          </cell>
        </row>
        <row r="36">
          <cell r="G36">
            <v>8539544.318253556</v>
          </cell>
          <cell r="H36">
            <v>1445486.9548785517</v>
          </cell>
          <cell r="I36">
            <v>5202402.886868652</v>
          </cell>
          <cell r="J36">
            <v>1833103.2191049617</v>
          </cell>
          <cell r="K36">
            <v>455989.88327324874</v>
          </cell>
          <cell r="L36">
            <v>67065.35632876377</v>
          </cell>
          <cell r="M36">
            <v>946407.3812922689</v>
          </cell>
        </row>
        <row r="37">
          <cell r="G37">
            <v>10828184.437834356</v>
          </cell>
          <cell r="H37">
            <v>2113652.46922572</v>
          </cell>
          <cell r="I37">
            <v>5180677.719132401</v>
          </cell>
          <cell r="J37">
            <v>717738.4436242112</v>
          </cell>
          <cell r="K37">
            <v>694813.8632264091</v>
          </cell>
          <cell r="L37">
            <v>1369492.5640950382</v>
          </cell>
          <cell r="M37">
            <v>17440.5028618638</v>
          </cell>
        </row>
        <row r="38">
          <cell r="G38">
            <v>6708890.207113685</v>
          </cell>
          <cell r="H38">
            <v>1187732.9731906622</v>
          </cell>
          <cell r="I38">
            <v>442862.2137642211</v>
          </cell>
          <cell r="J38">
            <v>73198.57042216625</v>
          </cell>
          <cell r="K38">
            <v>113649.76438337428</v>
          </cell>
          <cell r="L38">
            <v>20469.329330273817</v>
          </cell>
          <cell r="M38">
            <v>37196.94179561679</v>
          </cell>
        </row>
        <row r="39">
          <cell r="G39">
            <v>594808.1673452593</v>
          </cell>
          <cell r="H39">
            <v>80389.66031658684</v>
          </cell>
          <cell r="I39">
            <v>9910.170813528774</v>
          </cell>
          <cell r="J39">
            <v>62.97407885138188</v>
          </cell>
          <cell r="K39">
            <v>6905.907416896579</v>
          </cell>
          <cell r="L39">
            <v>920.1212632174129</v>
          </cell>
          <cell r="M39">
            <v>2.9987656595896137</v>
          </cell>
        </row>
        <row r="40">
          <cell r="G40">
            <v>297936.14725930826</v>
          </cell>
          <cell r="H40">
            <v>52555.08998900307</v>
          </cell>
          <cell r="I40">
            <v>198980.44871214603</v>
          </cell>
          <cell r="J40">
            <v>72299.05725439342</v>
          </cell>
          <cell r="K40">
            <v>16449.34585145417</v>
          </cell>
          <cell r="L40">
            <v>3332.3161886235202</v>
          </cell>
          <cell r="M40">
            <v>41447.59474507156</v>
          </cell>
        </row>
        <row r="41">
          <cell r="G41">
            <v>21242202.3669445</v>
          </cell>
          <cell r="H41">
            <v>3714519.0236364095</v>
          </cell>
          <cell r="I41">
            <v>9753978.569230406</v>
          </cell>
          <cell r="J41">
            <v>2682542.6775251133</v>
          </cell>
          <cell r="K41">
            <v>1037609.8982525273</v>
          </cell>
          <cell r="L41">
            <v>870697.8328951198</v>
          </cell>
          <cell r="M41">
            <v>1174449.6315159341</v>
          </cell>
        </row>
        <row r="44">
          <cell r="G44">
            <v>14167646.785266763</v>
          </cell>
          <cell r="H44">
            <v>2900217.1352120875</v>
          </cell>
          <cell r="I44">
            <v>8837680.386027087</v>
          </cell>
          <cell r="J44">
            <v>2457554.3342892025</v>
          </cell>
          <cell r="K44">
            <v>740564.3283937358</v>
          </cell>
          <cell r="L44">
            <v>460941.2892466461</v>
          </cell>
          <cell r="M44">
            <v>1207395.7415644813</v>
          </cell>
        </row>
        <row r="45">
          <cell r="G45">
            <v>-66602.02901760805</v>
          </cell>
          <cell r="H45">
            <v>-11135.372324070127</v>
          </cell>
          <cell r="I45">
            <v>-30256.745950858985</v>
          </cell>
          <cell r="J45">
            <v>-3987.103026904419</v>
          </cell>
          <cell r="K45">
            <v>-3836.1426332029655</v>
          </cell>
          <cell r="L45">
            <v>-6096.796333602033</v>
          </cell>
          <cell r="M45">
            <v>-85.81071375345095</v>
          </cell>
        </row>
        <row r="47">
          <cell r="G47">
            <v>8994574.913530815</v>
          </cell>
          <cell r="H47">
            <v>1515493.1734227436</v>
          </cell>
          <cell r="I47">
            <v>5421874.399804396</v>
          </cell>
          <cell r="J47">
            <v>1903209.3371523358</v>
          </cell>
          <cell r="K47">
            <v>478501.98023684823</v>
          </cell>
          <cell r="L47">
            <v>67359.49192443787</v>
          </cell>
          <cell r="M47">
            <v>968986.7039284254</v>
          </cell>
        </row>
        <row r="48">
          <cell r="G48">
            <v>2756300.7296558795</v>
          </cell>
          <cell r="H48">
            <v>466558.4719694535</v>
          </cell>
          <cell r="I48">
            <v>1679174.7122137435</v>
          </cell>
          <cell r="J48">
            <v>591669.0109041864</v>
          </cell>
          <cell r="K48">
            <v>147179.42798132764</v>
          </cell>
          <cell r="L48">
            <v>21646.622313145603</v>
          </cell>
          <cell r="M48">
            <v>305471.0249622639</v>
          </cell>
        </row>
        <row r="49">
          <cell r="G49">
            <v>8836454.960467411</v>
          </cell>
          <cell r="H49">
            <v>1490621.281163387</v>
          </cell>
          <cell r="I49">
            <v>4362339.567447376</v>
          </cell>
          <cell r="J49">
            <v>646856.6025033145</v>
          </cell>
          <cell r="K49">
            <v>540867.6451253534</v>
          </cell>
          <cell r="L49">
            <v>673921.4118860539</v>
          </cell>
          <cell r="M49">
            <v>10938.531407104929</v>
          </cell>
        </row>
        <row r="50">
          <cell r="G50">
            <v>4787238.357589749</v>
          </cell>
          <cell r="H50">
            <v>806921.3112460076</v>
          </cell>
          <cell r="I50">
            <v>2222726.1358935</v>
          </cell>
          <cell r="J50">
            <v>592994.0597080545</v>
          </cell>
          <cell r="K50">
            <v>236271.6886250491</v>
          </cell>
          <cell r="L50">
            <v>186027.52242732007</v>
          </cell>
          <cell r="M50">
            <v>250820.92451031855</v>
          </cell>
        </row>
        <row r="51">
          <cell r="G51">
            <v>1382492.8327697248</v>
          </cell>
          <cell r="H51">
            <v>233375.46057993773</v>
          </cell>
          <cell r="I51">
            <v>836976.094491</v>
          </cell>
          <cell r="J51">
            <v>294256.5121015537</v>
          </cell>
          <cell r="K51">
            <v>73659.04447008607</v>
          </cell>
          <cell r="L51">
            <v>10558.843390382845</v>
          </cell>
          <cell r="M51">
            <v>150681.21219731538</v>
          </cell>
        </row>
        <row r="53">
          <cell r="G53">
            <v>-3705843.8117191354</v>
          </cell>
          <cell r="H53">
            <v>4835331.327278298</v>
          </cell>
          <cell r="I53">
            <v>8025864.748902023</v>
          </cell>
          <cell r="J53">
            <v>-680564.771292538</v>
          </cell>
          <cell r="K53">
            <v>-443063.74138630263</v>
          </cell>
          <cell r="L53">
            <v>360813.8228527587</v>
          </cell>
          <cell r="M53">
            <v>-142537.5746351039</v>
          </cell>
        </row>
        <row r="60">
          <cell r="G60">
            <v>17349963.16716365</v>
          </cell>
          <cell r="H60">
            <v>2925850.0348051344</v>
          </cell>
          <cell r="I60">
            <v>9327357.682133935</v>
          </cell>
          <cell r="J60">
            <v>2560076.5183519735</v>
          </cell>
          <cell r="K60">
            <v>953570.8366643161</v>
          </cell>
          <cell r="L60">
            <v>547005.2797296876</v>
          </cell>
          <cell r="M60">
            <v>1080176.4811512965</v>
          </cell>
        </row>
        <row r="148">
          <cell r="G148">
            <v>99768783.95975086</v>
          </cell>
          <cell r="H148">
            <v>22076114.34304134</v>
          </cell>
          <cell r="I148">
            <v>74014566.07154259</v>
          </cell>
          <cell r="J148">
            <v>22888456.004655417</v>
          </cell>
          <cell r="K148">
            <v>5230828.715125593</v>
          </cell>
          <cell r="L148">
            <v>1076071.4542448225</v>
          </cell>
          <cell r="M148">
            <v>12844982.802612372</v>
          </cell>
        </row>
        <row r="159">
          <cell r="G159">
            <v>12383550.269416688</v>
          </cell>
          <cell r="H159">
            <v>3968702.7449166807</v>
          </cell>
          <cell r="I159">
            <v>11422928.37634901</v>
          </cell>
          <cell r="J159">
            <v>2591781.692423173</v>
          </cell>
          <cell r="K159">
            <v>581788.3351766756</v>
          </cell>
          <cell r="L159">
            <v>137905.35470946514</v>
          </cell>
          <cell r="M159">
            <v>1426055.8255105775</v>
          </cell>
        </row>
        <row r="173">
          <cell r="G173">
            <v>33912242.863219574</v>
          </cell>
          <cell r="H173">
            <v>10829975.686717939</v>
          </cell>
          <cell r="I173">
            <v>20446631.03433541</v>
          </cell>
          <cell r="J173">
            <v>1795091.3257858288</v>
          </cell>
          <cell r="K173">
            <v>1512853.869878281</v>
          </cell>
          <cell r="L173">
            <v>3392004.7430657386</v>
          </cell>
          <cell r="M173">
            <v>81779.42055621558</v>
          </cell>
        </row>
        <row r="182">
          <cell r="G182">
            <v>24718422.90761289</v>
          </cell>
          <cell r="H182">
            <v>4962207.225324042</v>
          </cell>
          <cell r="I182">
            <v>12235874.517772984</v>
          </cell>
          <cell r="J182">
            <v>3066670.9771355814</v>
          </cell>
          <cell r="K182">
            <v>1178529.0798194497</v>
          </cell>
          <cell r="L182">
            <v>1068018.4479799713</v>
          </cell>
          <cell r="M182">
            <v>1340181.951320827</v>
          </cell>
        </row>
        <row r="188">
          <cell r="F188">
            <v>0.04335679231477009</v>
          </cell>
          <cell r="G188">
            <v>0.04190470876554996</v>
          </cell>
          <cell r="H188">
            <v>0.052565305894496914</v>
          </cell>
          <cell r="I188">
            <v>0.046453861609511996</v>
          </cell>
          <cell r="J188">
            <v>0.03880221403628806</v>
          </cell>
          <cell r="K188">
            <v>0.03979359839272717</v>
          </cell>
          <cell r="L188">
            <v>0.040409758317804745</v>
          </cell>
          <cell r="M188">
            <v>0.03723658322397247</v>
          </cell>
        </row>
        <row r="189">
          <cell r="F189">
            <v>0.005925380802620603</v>
          </cell>
          <cell r="G189">
            <v>0.005201316954337167</v>
          </cell>
          <cell r="H189">
            <v>0.009449854741155261</v>
          </cell>
          <cell r="I189">
            <v>0.0071693878939635735</v>
          </cell>
          <cell r="J189">
            <v>0.004393781211990969</v>
          </cell>
          <cell r="K189">
            <v>0.004425962427836465</v>
          </cell>
          <cell r="L189">
            <v>0.005178765808309179</v>
          </cell>
          <cell r="M189">
            <v>0.004134022384043658</v>
          </cell>
        </row>
        <row r="190">
          <cell r="F190">
            <v>0.013116502830505137</v>
          </cell>
          <cell r="G190">
            <v>0.014243760466631682</v>
          </cell>
          <cell r="H190">
            <v>0.025787191348813472</v>
          </cell>
          <cell r="I190">
            <v>0.012832946524764707</v>
          </cell>
          <cell r="J190">
            <v>0.0030431724107409684</v>
          </cell>
          <cell r="K190">
            <v>0.011509055754538117</v>
          </cell>
          <cell r="L190">
            <v>0.1273801022594066</v>
          </cell>
          <cell r="M190">
            <v>0.00023707203398749948</v>
          </cell>
        </row>
        <row r="191">
          <cell r="F191">
            <v>0.008851773977148151</v>
          </cell>
          <cell r="G191">
            <v>0.010382188415818429</v>
          </cell>
          <cell r="H191">
            <v>0.011815482410438817</v>
          </cell>
          <cell r="I191">
            <v>0.0076796183736395985</v>
          </cell>
          <cell r="J191">
            <v>0.0051988488699056265</v>
          </cell>
          <cell r="K191">
            <v>0.00896567550775928</v>
          </cell>
          <cell r="L191">
            <v>0.04010734342183226</v>
          </cell>
          <cell r="M191">
            <v>0.003885080854718974</v>
          </cell>
        </row>
        <row r="212">
          <cell r="G212">
            <v>106624701.14765942</v>
          </cell>
          <cell r="H212">
            <v>18458125.562207304</v>
          </cell>
          <cell r="I212">
            <v>68329197.76469934</v>
          </cell>
          <cell r="J212">
            <v>24498291.41894355</v>
          </cell>
          <cell r="K212">
            <v>5797754.896216935</v>
          </cell>
          <cell r="L212">
            <v>1028900.956568341</v>
          </cell>
          <cell r="M212">
            <v>13443312.400390413</v>
          </cell>
        </row>
        <row r="223">
          <cell r="G223">
            <v>15057229.451851875</v>
          </cell>
          <cell r="H223">
            <v>2548734.2108807317</v>
          </cell>
          <cell r="I223">
            <v>9173062.525258744</v>
          </cell>
          <cell r="J223">
            <v>3232193.048052072</v>
          </cell>
          <cell r="K223">
            <v>804017.6435986498</v>
          </cell>
          <cell r="L223">
            <v>118252.03089044029</v>
          </cell>
          <cell r="M223">
            <v>1668739.2867771096</v>
          </cell>
        </row>
        <row r="237">
          <cell r="G237">
            <v>40804658.72539017</v>
          </cell>
          <cell r="H237">
            <v>7178892.830309729</v>
          </cell>
          <cell r="I237">
            <v>16061189.209122457</v>
          </cell>
          <cell r="J237">
            <v>2282611.6294457</v>
          </cell>
          <cell r="K237">
            <v>2139178.260557069</v>
          </cell>
          <cell r="L237">
            <v>2980689.088769905</v>
          </cell>
          <cell r="M237">
            <v>89086.38961943903</v>
          </cell>
        </row>
        <row r="246">
          <cell r="G246">
            <v>25687391.28336264</v>
          </cell>
          <cell r="H246">
            <v>4449558.999419454</v>
          </cell>
          <cell r="I246">
            <v>11642508.663637917</v>
          </cell>
          <cell r="J246">
            <v>3192263.9847764433</v>
          </cell>
          <cell r="K246">
            <v>1250867.8677799455</v>
          </cell>
          <cell r="L246">
            <v>1032965.5339990177</v>
          </cell>
          <cell r="M246">
            <v>1378625.189815186</v>
          </cell>
        </row>
        <row r="252">
          <cell r="F252">
            <v>0.04340790941296542</v>
          </cell>
          <cell r="G252">
            <v>0.04478431901714868</v>
          </cell>
          <cell r="H252">
            <v>0.04395053410847623</v>
          </cell>
          <cell r="I252">
            <v>0.04288554625561375</v>
          </cell>
          <cell r="J252">
            <v>0.04153132683864132</v>
          </cell>
          <cell r="K252">
            <v>0.04410649678747602</v>
          </cell>
          <cell r="L252">
            <v>0.038638362558426564</v>
          </cell>
          <cell r="M252">
            <v>0.03897109312604075</v>
          </cell>
        </row>
        <row r="253">
          <cell r="F253">
            <v>0.005941694852366889</v>
          </cell>
          <cell r="G253">
            <v>0.006324310971360164</v>
          </cell>
          <cell r="H253">
            <v>0.0060687760244793896</v>
          </cell>
          <cell r="I253">
            <v>0.00575730156509839</v>
          </cell>
          <cell r="J253">
            <v>0.005479454203097389</v>
          </cell>
          <cell r="K253">
            <v>0.006116574820642605</v>
          </cell>
          <cell r="L253">
            <v>0.004440723680590345</v>
          </cell>
          <cell r="M253">
            <v>0.004837542430850966</v>
          </cell>
        </row>
        <row r="254">
          <cell r="F254">
            <v>0.013037357426512887</v>
          </cell>
          <cell r="G254">
            <v>0.017138700827053783</v>
          </cell>
          <cell r="H254">
            <v>0.017093619454276395</v>
          </cell>
          <cell r="I254">
            <v>0.01008050577616812</v>
          </cell>
          <cell r="J254">
            <v>0.003869653112007968</v>
          </cell>
          <cell r="K254">
            <v>0.016273826811592854</v>
          </cell>
          <cell r="L254">
            <v>0.11193394752975722</v>
          </cell>
          <cell r="M254">
            <v>0.0002582543559741335</v>
          </cell>
        </row>
        <row r="255">
          <cell r="F255">
            <v>0.008863488233202179</v>
          </cell>
          <cell r="G255">
            <v>0.010789172804895497</v>
          </cell>
          <cell r="H255">
            <v>0.010594818737828332</v>
          </cell>
          <cell r="I255">
            <v>0.007307203364880962</v>
          </cell>
          <cell r="J255">
            <v>0.005411763483409948</v>
          </cell>
          <cell r="K255">
            <v>0.009515993790595178</v>
          </cell>
          <cell r="L255">
            <v>0.03879099981219789</v>
          </cell>
          <cell r="M255">
            <v>0.003996524744647973</v>
          </cell>
        </row>
        <row r="276">
          <cell r="G276">
            <v>112242932.33325577</v>
          </cell>
          <cell r="H276">
            <v>24538726.28124458</v>
          </cell>
          <cell r="I276">
            <v>83239151.91731301</v>
          </cell>
          <cell r="J276">
            <v>25904435.01530219</v>
          </cell>
          <cell r="K276">
            <v>5808763.039108598</v>
          </cell>
          <cell r="L276">
            <v>1173563.1371720796</v>
          </cell>
          <cell r="M276">
            <v>14836672.344753519</v>
          </cell>
        </row>
        <row r="287">
          <cell r="G287">
            <v>17249717.001575883</v>
          </cell>
          <cell r="H287">
            <v>4935477.750910748</v>
          </cell>
          <cell r="I287">
            <v>15074364.45177498</v>
          </cell>
          <cell r="J287">
            <v>3791937.51976424</v>
          </cell>
          <cell r="K287">
            <v>808414.8206160351</v>
          </cell>
          <cell r="L287">
            <v>178542.0718483379</v>
          </cell>
          <cell r="M287">
            <v>2234099.8723829896</v>
          </cell>
        </row>
        <row r="301">
          <cell r="G301">
            <v>46456510.59927348</v>
          </cell>
          <cell r="H301">
            <v>13315753.306275481</v>
          </cell>
          <cell r="I301">
            <v>27564117.2809439</v>
          </cell>
          <cell r="J301">
            <v>2708733.3122623228</v>
          </cell>
          <cell r="K301">
            <v>2151578.222213951</v>
          </cell>
          <cell r="L301">
            <v>4242444.20680816</v>
          </cell>
          <cell r="M301">
            <v>106106.68987330444</v>
          </cell>
        </row>
        <row r="310">
          <cell r="G310">
            <v>26480840.0658949</v>
          </cell>
          <cell r="H310">
            <v>5311042.661569197</v>
          </cell>
          <cell r="I310">
            <v>13198366.349968132</v>
          </cell>
          <cell r="J310">
            <v>3301894.1526712426</v>
          </cell>
          <cell r="K310">
            <v>1252243.9180614145</v>
          </cell>
          <cell r="L310">
            <v>1140450.584171418</v>
          </cell>
          <cell r="M310">
            <v>1468121.0929901775</v>
          </cell>
        </row>
        <row r="316">
          <cell r="F316">
            <v>0.04879588557882009</v>
          </cell>
          <cell r="G316">
            <v>0.047144078575859186</v>
          </cell>
          <cell r="H316">
            <v>0.05842901668252772</v>
          </cell>
          <cell r="I316">
            <v>0.05224350082553167</v>
          </cell>
          <cell r="J316">
            <v>0.043915126111976586</v>
          </cell>
          <cell r="K316">
            <v>0.04419024137961185</v>
          </cell>
          <cell r="L316">
            <v>0.04407086774464229</v>
          </cell>
          <cell r="M316">
            <v>0.04301033275185594</v>
          </cell>
        </row>
        <row r="317">
          <cell r="F317">
            <v>0.008068589716443647</v>
          </cell>
          <cell r="G317">
            <v>0.00724519572706034</v>
          </cell>
          <cell r="H317">
            <v>0.01175183701627656</v>
          </cell>
          <cell r="I317">
            <v>0.009461143627015627</v>
          </cell>
          <cell r="J317">
            <v>0.006428374689153193</v>
          </cell>
          <cell r="K317">
            <v>0.00615002640275723</v>
          </cell>
          <cell r="L317">
            <v>0.006704798221800964</v>
          </cell>
          <cell r="M317">
            <v>0.006476477789579952</v>
          </cell>
        </row>
        <row r="318">
          <cell r="F318">
            <v>0.01759518930889541</v>
          </cell>
          <cell r="G318">
            <v>0.019512581687991755</v>
          </cell>
          <cell r="H318">
            <v>0.03170606180433474</v>
          </cell>
          <cell r="I318">
            <v>0.017300103986553565</v>
          </cell>
          <cell r="J318">
            <v>0.004592046301779737</v>
          </cell>
          <cell r="K318">
            <v>0.016368159683329282</v>
          </cell>
          <cell r="L318">
            <v>0.1593166925835803</v>
          </cell>
          <cell r="M318">
            <v>0.0003075948523094936</v>
          </cell>
        </row>
        <row r="319">
          <cell r="F319">
            <v>0.009504778787288512</v>
          </cell>
          <cell r="G319">
            <v>0.011122435763836725</v>
          </cell>
          <cell r="H319">
            <v>0.012646092413998921</v>
          </cell>
          <cell r="I319">
            <v>0.008283708416265275</v>
          </cell>
          <cell r="J319">
            <v>0.005597616702981551</v>
          </cell>
          <cell r="K319">
            <v>0.00952646211124782</v>
          </cell>
          <cell r="L319">
            <v>0.04282739059564453</v>
          </cell>
          <cell r="M319">
            <v>0.004255966247839585</v>
          </cell>
        </row>
        <row r="340">
          <cell r="G340">
            <v>120356477.4498682</v>
          </cell>
          <cell r="H340">
            <v>20767705.05023639</v>
          </cell>
          <cell r="I340">
            <v>76573027.40532705</v>
          </cell>
          <cell r="J340">
            <v>27387825.456606098</v>
          </cell>
          <cell r="K340">
            <v>6527232.058291694</v>
          </cell>
          <cell r="L340">
            <v>1129828.4493678594</v>
          </cell>
          <cell r="M340">
            <v>14906431.375439208</v>
          </cell>
        </row>
        <row r="351">
          <cell r="G351">
            <v>20413847.500744432</v>
          </cell>
          <cell r="H351">
            <v>3455447.8742070566</v>
          </cell>
          <cell r="I351">
            <v>12436384.801348364</v>
          </cell>
          <cell r="J351">
            <v>4382047.586303224</v>
          </cell>
          <cell r="K351">
            <v>1090047.3833393098</v>
          </cell>
          <cell r="L351">
            <v>160320.2589805708</v>
          </cell>
          <cell r="M351">
            <v>2262394.24906813</v>
          </cell>
        </row>
        <row r="365">
          <cell r="G365">
            <v>54613249.592387795</v>
          </cell>
          <cell r="H365">
            <v>9510238.197820267</v>
          </cell>
          <cell r="I365">
            <v>22422163.467370775</v>
          </cell>
          <cell r="J365">
            <v>3157961.1972821215</v>
          </cell>
          <cell r="K365">
            <v>2945322.955955465</v>
          </cell>
          <cell r="L365">
            <v>3861088.007155731</v>
          </cell>
          <cell r="M365">
            <v>106958.60674486434</v>
          </cell>
        </row>
        <row r="374">
          <cell r="G374">
            <v>27627552.958968006</v>
          </cell>
          <cell r="H374">
            <v>4776710.616603807</v>
          </cell>
          <cell r="I374">
            <v>12502641.737006078</v>
          </cell>
          <cell r="J374">
            <v>3417622.422390944</v>
          </cell>
          <cell r="K374">
            <v>1343919.3067951347</v>
          </cell>
          <cell r="L374">
            <v>1107950.8581753206</v>
          </cell>
          <cell r="M374">
            <v>1472603.176216119</v>
          </cell>
        </row>
        <row r="380">
          <cell r="F380">
            <v>0.048778441367613</v>
          </cell>
          <cell r="G380">
            <v>0.05055191549311536</v>
          </cell>
          <cell r="H380">
            <v>0.04944986023033845</v>
          </cell>
          <cell r="I380">
            <v>0.048059632136059835</v>
          </cell>
          <cell r="J380">
            <v>0.04642987998577003</v>
          </cell>
          <cell r="K380">
            <v>0.049656003912480845</v>
          </cell>
          <cell r="L380">
            <v>0.04242849710345335</v>
          </cell>
          <cell r="M380">
            <v>0.04321255863192664</v>
          </cell>
        </row>
        <row r="381">
          <cell r="F381">
            <v>0.008055456217893938</v>
          </cell>
          <cell r="G381">
            <v>0.00857418824156611</v>
          </cell>
          <cell r="H381">
            <v>0.008227746590170979</v>
          </cell>
          <cell r="I381">
            <v>0.007805464912488335</v>
          </cell>
          <cell r="J381">
            <v>0.00742877319144433</v>
          </cell>
          <cell r="K381">
            <v>0.00829254983559639</v>
          </cell>
          <cell r="L381">
            <v>0.006020513687354794</v>
          </cell>
          <cell r="M381">
            <v>0.006558500936546904</v>
          </cell>
        </row>
        <row r="382">
          <cell r="F382">
            <v>0.01760826349883835</v>
          </cell>
          <cell r="G382">
            <v>0.022938560821113726</v>
          </cell>
          <cell r="H382">
            <v>0.022644772183630615</v>
          </cell>
          <cell r="I382">
            <v>0.014072852601639107</v>
          </cell>
          <cell r="J382">
            <v>0.005353610845148755</v>
          </cell>
          <cell r="K382">
            <v>0.022406583206836604</v>
          </cell>
          <cell r="L382">
            <v>0.1449956065626096</v>
          </cell>
          <cell r="M382">
            <v>0.00031006449154336594</v>
          </cell>
        </row>
        <row r="383">
          <cell r="F383">
            <v>0.009522282307106432</v>
          </cell>
          <cell r="G383">
            <v>0.011604076091750466</v>
          </cell>
          <cell r="H383">
            <v>0.011373797527480937</v>
          </cell>
          <cell r="I383">
            <v>0.007847049842091768</v>
          </cell>
          <cell r="J383">
            <v>0.005793807878602998</v>
          </cell>
          <cell r="K383">
            <v>0.01022388383932274</v>
          </cell>
          <cell r="L383">
            <v>0.04160692696591387</v>
          </cell>
          <cell r="M383">
            <v>0.004268959450526131</v>
          </cell>
        </row>
        <row r="434">
          <cell r="G434">
            <v>98105292.2106021</v>
          </cell>
          <cell r="H434">
            <v>21356936.955925565</v>
          </cell>
          <cell r="I434">
            <v>74349042.05731402</v>
          </cell>
          <cell r="J434">
            <v>23650819.19145228</v>
          </cell>
          <cell r="K434">
            <v>5245908.865591995</v>
          </cell>
          <cell r="L434">
            <v>1217472.9804146646</v>
          </cell>
          <cell r="M434">
            <v>13787756.078855513</v>
          </cell>
        </row>
        <row r="439">
          <cell r="G439">
            <v>54367738.52118005</v>
          </cell>
          <cell r="H439">
            <v>15807264.05785618</v>
          </cell>
          <cell r="I439">
            <v>42634513.81736693</v>
          </cell>
          <cell r="J439">
            <v>6676668.383410947</v>
          </cell>
          <cell r="K439">
            <v>2864997.4839463597</v>
          </cell>
          <cell r="L439">
            <v>2597832.939266833</v>
          </cell>
          <cell r="M439">
            <v>1904537.5285785366</v>
          </cell>
        </row>
        <row r="442">
          <cell r="G442">
            <v>18309969.268217653</v>
          </cell>
          <cell r="H442">
            <v>4672798.986218041</v>
          </cell>
          <cell r="I442">
            <v>1136444.1253188252</v>
          </cell>
          <cell r="J442">
            <v>14512.425136568034</v>
          </cell>
          <cell r="K442">
            <v>393093.65046144393</v>
          </cell>
          <cell r="L442">
            <v>1858694.0803182954</v>
          </cell>
          <cell r="M442">
            <v>706.3925657383053</v>
          </cell>
        </row>
        <row r="449">
          <cell r="F449">
            <v>0.04332278936949552</v>
          </cell>
          <cell r="G449">
            <v>0.0412060118934893</v>
          </cell>
          <cell r="H449">
            <v>0.050852876852016345</v>
          </cell>
          <cell r="I449">
            <v>0.046663789222135064</v>
          </cell>
          <cell r="J449">
            <v>0.04009462884755631</v>
          </cell>
          <cell r="K449">
            <v>0.03990832083615695</v>
          </cell>
          <cell r="L449">
            <v>0.045719816005657915</v>
          </cell>
          <cell r="M449">
            <v>0.039969607946681626</v>
          </cell>
        </row>
        <row r="450">
          <cell r="F450">
            <v>7.771083626378346</v>
          </cell>
          <cell r="G450">
            <v>6.758262966059858</v>
          </cell>
          <cell r="H450">
            <v>11.777551318968477</v>
          </cell>
          <cell r="I450">
            <v>9.290022360232308</v>
          </cell>
          <cell r="J450">
            <v>5.544539875344172</v>
          </cell>
          <cell r="K450">
            <v>5.329593283676659</v>
          </cell>
          <cell r="L450">
            <v>32.330656850692364</v>
          </cell>
          <cell r="M450">
            <v>3.6233838800704956</v>
          </cell>
        </row>
        <row r="451">
          <cell r="F451">
            <v>9.514921501732717</v>
          </cell>
          <cell r="G451">
            <v>7.692579177072317</v>
          </cell>
          <cell r="H451">
            <v>14.525737388419449</v>
          </cell>
          <cell r="I451">
            <v>28.656835497360497</v>
          </cell>
          <cell r="J451">
            <v>57.58898863717474</v>
          </cell>
          <cell r="K451">
            <v>14.224485270904431</v>
          </cell>
          <cell r="L451">
            <v>504.80556228090586</v>
          </cell>
          <cell r="M451">
            <v>58.866046654308384</v>
          </cell>
        </row>
        <row r="501">
          <cell r="G501">
            <v>103656344.70133457</v>
          </cell>
          <cell r="H501">
            <v>18284684.734707233</v>
          </cell>
          <cell r="I501">
            <v>69228209.36722723</v>
          </cell>
          <cell r="J501">
            <v>25153899.818071797</v>
          </cell>
          <cell r="K501">
            <v>5722968.090225681</v>
          </cell>
          <cell r="L501">
            <v>1159361.5567605644</v>
          </cell>
          <cell r="M501">
            <v>14420224.626846213</v>
          </cell>
        </row>
        <row r="506">
          <cell r="G506">
            <v>64659022.95694798</v>
          </cell>
          <cell r="H506">
            <v>10534117.626344396</v>
          </cell>
          <cell r="I506">
            <v>34944933.62061768</v>
          </cell>
          <cell r="J506">
            <v>8035738.040009224</v>
          </cell>
          <cell r="K506">
            <v>3824856.983533116</v>
          </cell>
          <cell r="L506">
            <v>2289376.678706908</v>
          </cell>
          <cell r="M506">
            <v>2158789.9624635754</v>
          </cell>
        </row>
        <row r="509">
          <cell r="G509">
            <v>19858612.94998135</v>
          </cell>
          <cell r="H509">
            <v>3816509.2417653836</v>
          </cell>
          <cell r="I509">
            <v>1032815.1748733269</v>
          </cell>
          <cell r="J509">
            <v>15722.22313653276</v>
          </cell>
          <cell r="K509">
            <v>443993.59439359733</v>
          </cell>
          <cell r="L509">
            <v>1712069.3747600303</v>
          </cell>
          <cell r="M509">
            <v>748.6772921517266</v>
          </cell>
        </row>
        <row r="516">
          <cell r="F516">
            <v>0.04330683619906475</v>
          </cell>
          <cell r="G516">
            <v>0.04353755517520622</v>
          </cell>
          <cell r="H516">
            <v>0.04353755517520622</v>
          </cell>
          <cell r="I516">
            <v>0.04344979411634981</v>
          </cell>
          <cell r="J516">
            <v>0.042642762988890526</v>
          </cell>
          <cell r="K516">
            <v>0.04353755517520621</v>
          </cell>
          <cell r="L516">
            <v>0.04353755517520615</v>
          </cell>
          <cell r="M516">
            <v>0.04180308394939125</v>
          </cell>
        </row>
        <row r="517">
          <cell r="F517">
            <v>7.746168039180043</v>
          </cell>
          <cell r="G517">
            <v>8.037536453743066</v>
          </cell>
          <cell r="H517">
            <v>7.848677069619831</v>
          </cell>
          <cell r="I517">
            <v>7.614469725233082</v>
          </cell>
          <cell r="J517">
            <v>6.673159041619103</v>
          </cell>
          <cell r="K517">
            <v>7.115165791483649</v>
          </cell>
          <cell r="L517">
            <v>28.491844368614448</v>
          </cell>
          <cell r="M517">
            <v>4.107099299999933</v>
          </cell>
        </row>
        <row r="518">
          <cell r="F518">
            <v>9.693149838469221</v>
          </cell>
          <cell r="G518">
            <v>8.343211844147223</v>
          </cell>
          <cell r="H518">
            <v>11.863898094026204</v>
          </cell>
          <cell r="I518">
            <v>26.04370413478899</v>
          </cell>
          <cell r="J518">
            <v>62.389774351320476</v>
          </cell>
          <cell r="K518">
            <v>16.066350439428163</v>
          </cell>
          <cell r="L518">
            <v>464.98353469854163</v>
          </cell>
          <cell r="M518">
            <v>62.389773826062445</v>
          </cell>
        </row>
        <row r="568">
          <cell r="G568">
            <v>108204307.5185656</v>
          </cell>
          <cell r="H568">
            <v>23447943.158483434</v>
          </cell>
          <cell r="I568">
            <v>82657231.81682912</v>
          </cell>
          <cell r="J568">
            <v>26466668.80448327</v>
          </cell>
          <cell r="K568">
            <v>5732184.071284664</v>
          </cell>
          <cell r="L568">
            <v>1337583.346807369</v>
          </cell>
          <cell r="M568">
            <v>15893073.913444024</v>
          </cell>
        </row>
        <row r="573">
          <cell r="G573">
            <v>73097773.37371226</v>
          </cell>
          <cell r="H573">
            <v>19397386.782453418</v>
          </cell>
          <cell r="I573">
            <v>55114172.81807987</v>
          </cell>
          <cell r="J573">
            <v>9223552.099349502</v>
          </cell>
          <cell r="K573">
            <v>3843829.7190994094</v>
          </cell>
          <cell r="L573">
            <v>3235596.4929545447</v>
          </cell>
          <cell r="M573">
            <v>2751078.927457463</v>
          </cell>
        </row>
        <row r="576">
          <cell r="G576">
            <v>21127919.107721962</v>
          </cell>
          <cell r="H576">
            <v>5255670.059062915</v>
          </cell>
          <cell r="I576">
            <v>1304595.3650907802</v>
          </cell>
          <cell r="J576">
            <v>16779.09616701491</v>
          </cell>
          <cell r="K576">
            <v>444986.20961571735</v>
          </cell>
          <cell r="L576">
            <v>2161820.1602378674</v>
          </cell>
          <cell r="M576">
            <v>847.1590982897061</v>
          </cell>
        </row>
        <row r="583">
          <cell r="F583">
            <v>0.04806593602724564</v>
          </cell>
          <cell r="G583">
            <v>0.04544778250051372</v>
          </cell>
          <cell r="H583">
            <v>0.05583175941063976</v>
          </cell>
          <cell r="I583">
            <v>0.05187826953052492</v>
          </cell>
          <cell r="J583">
            <v>0.044868266674267035</v>
          </cell>
          <cell r="K583">
            <v>0.04360766587257921</v>
          </cell>
          <cell r="L583">
            <v>0.05023032584052608</v>
          </cell>
          <cell r="M583">
            <v>0.046072756854335095</v>
          </cell>
        </row>
        <row r="584">
          <cell r="F584">
            <v>10.209845249995004</v>
          </cell>
          <cell r="G584">
            <v>9.086527932379289</v>
          </cell>
          <cell r="H584">
            <v>14.452451572141916</v>
          </cell>
          <cell r="I584">
            <v>12.00932887469927</v>
          </cell>
          <cell r="J584">
            <v>7.659561546327901</v>
          </cell>
          <cell r="K584">
            <v>7.150459701727439</v>
          </cell>
          <cell r="L584">
            <v>40.26777793900021</v>
          </cell>
          <cell r="M584">
            <v>5.233929439022837</v>
          </cell>
        </row>
        <row r="585">
          <cell r="F585">
            <v>10.930788285555817</v>
          </cell>
          <cell r="G585">
            <v>8.876486257409828</v>
          </cell>
          <cell r="H585">
            <v>16.337634745960923</v>
          </cell>
          <cell r="I585">
            <v>32.89697569384422</v>
          </cell>
          <cell r="J585">
            <v>66.58371494847187</v>
          </cell>
          <cell r="K585">
            <v>16.102269209904733</v>
          </cell>
          <cell r="L585">
            <v>587.1320370010503</v>
          </cell>
          <cell r="M585">
            <v>70.59659093583726</v>
          </cell>
        </row>
        <row r="635">
          <cell r="G635">
            <v>114773627.65383124</v>
          </cell>
          <cell r="H635">
            <v>20245741.865157247</v>
          </cell>
          <cell r="I635">
            <v>76653028.31147693</v>
          </cell>
          <cell r="J635">
            <v>27851689.542781804</v>
          </cell>
          <cell r="K635">
            <v>6336764.146515992</v>
          </cell>
          <cell r="L635">
            <v>1283704.6493893007</v>
          </cell>
          <cell r="M635">
            <v>15966813.191946808</v>
          </cell>
        </row>
        <row r="640">
          <cell r="G640">
            <v>85276858.72275311</v>
          </cell>
          <cell r="H640">
            <v>13901198.609403867</v>
          </cell>
          <cell r="I640">
            <v>46098099.22883981</v>
          </cell>
          <cell r="J640">
            <v>10475873.249555746</v>
          </cell>
          <cell r="K640">
            <v>5060265.537770066</v>
          </cell>
          <cell r="L640">
            <v>2949607.6032598014</v>
          </cell>
          <cell r="M640">
            <v>2780722.126462097</v>
          </cell>
        </row>
        <row r="643">
          <cell r="G643">
            <v>22960641.12538384</v>
          </cell>
          <cell r="H643">
            <v>4363161.264306187</v>
          </cell>
          <cell r="I643">
            <v>1183089.8707352746</v>
          </cell>
          <cell r="J643">
            <v>17893.87024461826</v>
          </cell>
          <cell r="K643">
            <v>509492.0200953305</v>
          </cell>
          <cell r="L643">
            <v>2025875.3210301695</v>
          </cell>
          <cell r="M643">
            <v>852.0890591981483</v>
          </cell>
        </row>
        <row r="650">
          <cell r="F650">
            <v>0.04795155286536864</v>
          </cell>
          <cell r="G650">
            <v>0.04820701676327698</v>
          </cell>
          <cell r="H650">
            <v>0.048207016763276975</v>
          </cell>
          <cell r="I650">
            <v>0.04810984321234082</v>
          </cell>
          <cell r="J650">
            <v>0.04721625690660192</v>
          </cell>
          <cell r="K650">
            <v>0.04820701676327695</v>
          </cell>
          <cell r="L650">
            <v>0.048207016763276905</v>
          </cell>
          <cell r="M650">
            <v>0.046286521156167174</v>
          </cell>
        </row>
        <row r="651">
          <cell r="F651">
            <v>10.202447144514247</v>
          </cell>
          <cell r="G651">
            <v>10.600467333092814</v>
          </cell>
          <cell r="H651">
            <v>10.357395145560165</v>
          </cell>
          <cell r="I651">
            <v>10.044734518015856</v>
          </cell>
          <cell r="J651">
            <v>8.699533004444278</v>
          </cell>
          <cell r="K651">
            <v>9.413326669512964</v>
          </cell>
          <cell r="L651">
            <v>36.70857730062477</v>
          </cell>
          <cell r="M651">
            <v>5.290325644303851</v>
          </cell>
        </row>
        <row r="652">
          <cell r="F652">
            <v>11.200658589251182</v>
          </cell>
          <cell r="G652">
            <v>9.646468938642373</v>
          </cell>
          <cell r="H652">
            <v>13.563205884859032</v>
          </cell>
          <cell r="I652">
            <v>29.83306530335816</v>
          </cell>
          <cell r="J652">
            <v>71.00742160562802</v>
          </cell>
          <cell r="K652">
            <v>18.436476211157245</v>
          </cell>
          <cell r="L652">
            <v>550.2105706219907</v>
          </cell>
          <cell r="M652">
            <v>71.00742100811719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4" max="4" width="2.140625" style="0" customWidth="1"/>
    <col min="5" max="5" width="5.140625" style="0" customWidth="1"/>
    <col min="6" max="6" width="11.57421875" style="0" customWidth="1"/>
    <col min="7" max="7" width="11.7109375" style="0" customWidth="1"/>
    <col min="8" max="8" width="11.57421875" style="0" customWidth="1"/>
    <col min="9" max="10" width="11.00390625" style="0" customWidth="1"/>
    <col min="11" max="11" width="10.8515625" style="0" customWidth="1"/>
    <col min="12" max="12" width="11.421875" style="0" customWidth="1"/>
    <col min="13" max="13" width="11.00390625" style="0" customWidth="1"/>
  </cols>
  <sheetData>
    <row r="1" ht="15">
      <c r="M1" s="1" t="s">
        <v>93</v>
      </c>
    </row>
    <row r="2" ht="15">
      <c r="M2" s="1" t="s">
        <v>57</v>
      </c>
    </row>
    <row r="3" spans="1:13" ht="15">
      <c r="A3" s="2"/>
      <c r="B3" s="26" t="s">
        <v>0</v>
      </c>
      <c r="C3" s="26"/>
      <c r="D3" s="26"/>
      <c r="E3" s="27"/>
      <c r="F3" s="27"/>
      <c r="G3" s="26"/>
      <c r="H3" s="26"/>
      <c r="I3" s="27"/>
      <c r="J3" s="26"/>
      <c r="K3" s="26"/>
      <c r="L3" s="28"/>
      <c r="M3" s="27"/>
    </row>
    <row r="4" spans="1:13" ht="15">
      <c r="A4" s="2"/>
      <c r="B4" s="26" t="s">
        <v>94</v>
      </c>
      <c r="C4" s="26"/>
      <c r="D4" s="26"/>
      <c r="E4" s="27"/>
      <c r="F4" s="27"/>
      <c r="G4" s="26"/>
      <c r="H4" s="26"/>
      <c r="I4" s="27"/>
      <c r="J4" s="26"/>
      <c r="K4" s="26"/>
      <c r="L4" s="29"/>
      <c r="M4" s="27"/>
    </row>
    <row r="5" spans="1:13" ht="15">
      <c r="A5" s="2"/>
      <c r="B5" s="26" t="s">
        <v>95</v>
      </c>
      <c r="C5" s="26"/>
      <c r="D5" s="26"/>
      <c r="E5" s="27"/>
      <c r="F5" s="27"/>
      <c r="G5" s="26"/>
      <c r="H5" s="26"/>
      <c r="I5" s="27"/>
      <c r="J5" s="26"/>
      <c r="K5" s="26"/>
      <c r="L5" s="29"/>
      <c r="M5" s="27"/>
    </row>
    <row r="6" spans="1:13" ht="15">
      <c r="A6" s="2"/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</row>
    <row r="7" spans="1:13" ht="15">
      <c r="A7" s="2"/>
      <c r="B7" s="6" t="s">
        <v>13</v>
      </c>
      <c r="C7" s="6" t="s">
        <v>13</v>
      </c>
      <c r="D7" s="2" t="s">
        <v>13</v>
      </c>
      <c r="E7" s="2" t="s">
        <v>13</v>
      </c>
      <c r="F7" s="2" t="s">
        <v>13</v>
      </c>
      <c r="G7" s="2" t="str">
        <f>'[1]SUMCOST'!G6</f>
        <v>Residential</v>
      </c>
      <c r="H7" s="2" t="str">
        <f>'[1]SUMCOST'!H6</f>
        <v>General</v>
      </c>
      <c r="I7" s="2" t="str">
        <f>'[1]SUMCOST'!I6</f>
        <v>Large Gen</v>
      </c>
      <c r="J7" s="2" t="str">
        <f>'[1]SUMCOST'!J6</f>
        <v>Extra Large</v>
      </c>
      <c r="K7" s="2" t="str">
        <f>'[1]SUMCOST'!K6</f>
        <v>Pumping</v>
      </c>
      <c r="L7" s="2" t="str">
        <f>'[1]SUMCOST'!L6</f>
        <v>Street &amp;</v>
      </c>
      <c r="M7" s="2" t="str">
        <f>'[1]SUMCOST'!M6</f>
        <v>Extra Large</v>
      </c>
    </row>
    <row r="8" spans="1:13" ht="15">
      <c r="A8" s="2"/>
      <c r="B8" s="6" t="s">
        <v>13</v>
      </c>
      <c r="C8" s="6" t="s">
        <v>13</v>
      </c>
      <c r="D8" s="2" t="s">
        <v>13</v>
      </c>
      <c r="E8" s="2" t="s">
        <v>13</v>
      </c>
      <c r="F8" s="2" t="s">
        <v>14</v>
      </c>
      <c r="G8" s="2" t="str">
        <f>'[1]SUMCOST'!G7</f>
        <v>Service</v>
      </c>
      <c r="H8" s="2" t="str">
        <f>'[1]SUMCOST'!H7</f>
        <v>Service</v>
      </c>
      <c r="I8" s="2" t="str">
        <f>'[1]SUMCOST'!I7</f>
        <v>Service</v>
      </c>
      <c r="J8" s="2" t="str">
        <f>'[1]SUMCOST'!J7</f>
        <v>Gen Service</v>
      </c>
      <c r="K8" s="2" t="str">
        <f>'[1]SUMCOST'!K7</f>
        <v>Service</v>
      </c>
      <c r="L8" s="2" t="str">
        <f>'[1]SUMCOST'!L7</f>
        <v>Area Lights</v>
      </c>
      <c r="M8" s="2" t="str">
        <f>'[1]SUMCOST'!M7</f>
        <v>Gen Service</v>
      </c>
    </row>
    <row r="9" spans="1:13" ht="15">
      <c r="A9" s="2"/>
      <c r="B9" s="6" t="s">
        <v>15</v>
      </c>
      <c r="C9" s="2" t="s">
        <v>13</v>
      </c>
      <c r="D9" s="2" t="s">
        <v>13</v>
      </c>
      <c r="E9" s="2" t="s">
        <v>13</v>
      </c>
      <c r="F9" s="2" t="s">
        <v>16</v>
      </c>
      <c r="G9" s="2" t="str">
        <f>'[1]SUMCOST'!G8</f>
        <v>Sch 1</v>
      </c>
      <c r="H9" s="2" t="str">
        <f>'[1]SUMCOST'!H8</f>
        <v>Sch 11-12</v>
      </c>
      <c r="I9" s="2" t="str">
        <f>'[1]SUMCOST'!I8</f>
        <v>Sch 21-22</v>
      </c>
      <c r="J9" s="2" t="str">
        <f>'[1]SUMCOST'!J8</f>
        <v>Sch 25 - IEP</v>
      </c>
      <c r="K9" s="2" t="str">
        <f>'[1]SUMCOST'!K8</f>
        <v>Sch 31-32</v>
      </c>
      <c r="L9" s="2" t="str">
        <f>'[1]SUMCOST'!L8</f>
        <v>Sch 41-49</v>
      </c>
      <c r="M9" s="2" t="str">
        <f>'[1]SUMCOST'!M8</f>
        <v>IEP</v>
      </c>
    </row>
    <row r="10" spans="1:13" ht="15">
      <c r="A10" s="2"/>
      <c r="B10" s="6" t="s">
        <v>17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2">
        <v>1</v>
      </c>
      <c r="B11" s="6" t="s">
        <v>18</v>
      </c>
      <c r="C11" s="6"/>
      <c r="D11" s="4"/>
      <c r="E11" s="3"/>
      <c r="F11" s="7">
        <f>SUM(G11:M11)</f>
        <v>758032000</v>
      </c>
      <c r="G11" s="7">
        <f>'[1]SUMCOST'!G10</f>
        <v>351364304.1719389</v>
      </c>
      <c r="H11" s="7">
        <f>'[1]SUMCOST'!H10</f>
        <v>59321332.379422635</v>
      </c>
      <c r="I11" s="7">
        <f>'[1]SUMCOST'!I10</f>
        <v>212788257.42058942</v>
      </c>
      <c r="J11" s="7">
        <f>'[1]SUMCOST'!J10</f>
        <v>74818806.15792528</v>
      </c>
      <c r="K11" s="7">
        <f>'[1]SUMCOST'!K10</f>
        <v>18722764.487674378</v>
      </c>
      <c r="L11" s="7">
        <f>'[1]SUMCOST'!L10</f>
        <v>2687450.034188732</v>
      </c>
      <c r="M11" s="7">
        <f>'[1]SUMCOST'!M10</f>
        <v>38329085.348260686</v>
      </c>
    </row>
    <row r="12" spans="1:13" ht="15">
      <c r="A12" s="2">
        <v>2</v>
      </c>
      <c r="B12" s="6" t="s">
        <v>19</v>
      </c>
      <c r="C12" s="6"/>
      <c r="D12" s="4"/>
      <c r="E12" s="3"/>
      <c r="F12" s="7">
        <f>SUM(G12:M12)</f>
        <v>296316000</v>
      </c>
      <c r="G12" s="7">
        <f>'[1]SUMCOST'!G11</f>
        <v>136852548.0912721</v>
      </c>
      <c r="H12" s="7">
        <f>'[1]SUMCOST'!H11</f>
        <v>23165003.381384145</v>
      </c>
      <c r="I12" s="7">
        <f>'[1]SUMCOST'!I11</f>
        <v>83372375.00407635</v>
      </c>
      <c r="J12" s="7">
        <f>'[1]SUMCOST'!J11</f>
        <v>29376842.26459199</v>
      </c>
      <c r="K12" s="7">
        <f>'[1]SUMCOST'!K11</f>
        <v>7307576.974147969</v>
      </c>
      <c r="L12" s="7">
        <f>'[1]SUMCOST'!L11</f>
        <v>1074772.2079996737</v>
      </c>
      <c r="M12" s="7">
        <f>'[1]SUMCOST'!M11</f>
        <v>15166882.076527847</v>
      </c>
    </row>
    <row r="13" spans="1:13" ht="15">
      <c r="A13" s="2">
        <v>3</v>
      </c>
      <c r="B13" s="6" t="s">
        <v>20</v>
      </c>
      <c r="C13" s="6"/>
      <c r="D13" s="4"/>
      <c r="E13" s="3"/>
      <c r="F13" s="7">
        <f>SUM(G13:M13)</f>
        <v>607538999.9999999</v>
      </c>
      <c r="G13" s="7">
        <f>'[1]SUMCOST'!G12</f>
        <v>331666640.2240046</v>
      </c>
      <c r="H13" s="7">
        <f>'[1]SUMCOST'!H12</f>
        <v>55452237.429452784</v>
      </c>
      <c r="I13" s="7">
        <f>'[1]SUMCOST'!I12</f>
        <v>150673386.70687634</v>
      </c>
      <c r="J13" s="7">
        <f>'[1]SUMCOST'!J12</f>
        <v>19855086.769364618</v>
      </c>
      <c r="K13" s="7">
        <f>'[1]SUMCOST'!K12</f>
        <v>19103329.99371718</v>
      </c>
      <c r="L13" s="7">
        <f>'[1]SUMCOST'!L12</f>
        <v>30360996.292788893</v>
      </c>
      <c r="M13" s="7">
        <f>'[1]SUMCOST'!M12</f>
        <v>427322.5837955559</v>
      </c>
    </row>
    <row r="14" spans="1:13" ht="15">
      <c r="A14" s="2">
        <v>4</v>
      </c>
      <c r="B14" s="6" t="s">
        <v>21</v>
      </c>
      <c r="C14" s="6"/>
      <c r="D14" s="4"/>
      <c r="E14" s="3"/>
      <c r="F14" s="7">
        <f>SUM(G14:M14)</f>
        <v>78478000</v>
      </c>
      <c r="G14" s="7">
        <f>'[1]SUMCOST'!G13</f>
        <v>36802614.81338512</v>
      </c>
      <c r="H14" s="7">
        <f>'[1]SUMCOST'!H13</f>
        <v>6224567.236174352</v>
      </c>
      <c r="I14" s="7">
        <f>'[1]SUMCOST'!I13</f>
        <v>21843134.56502943</v>
      </c>
      <c r="J14" s="7">
        <f>'[1]SUMCOST'!J13</f>
        <v>7357375.718618465</v>
      </c>
      <c r="K14" s="7">
        <f>'[1]SUMCOST'!K13</f>
        <v>1975445.05847635</v>
      </c>
      <c r="L14" s="7">
        <f>'[1]SUMCOST'!L13</f>
        <v>573216.8431504159</v>
      </c>
      <c r="M14" s="7">
        <f>'[1]SUMCOST'!M13</f>
        <v>3701645.7651658715</v>
      </c>
    </row>
    <row r="15" spans="1:13" ht="15">
      <c r="A15" s="2">
        <v>5</v>
      </c>
      <c r="B15" s="6" t="s">
        <v>22</v>
      </c>
      <c r="C15" s="6"/>
      <c r="D15" s="4"/>
      <c r="E15" s="3"/>
      <c r="F15" s="7">
        <f>SUM(G15:M15)</f>
        <v>109598000</v>
      </c>
      <c r="G15" s="7">
        <f>'[1]SUMCOST'!G14</f>
        <v>59446022.62267865</v>
      </c>
      <c r="H15" s="7">
        <f>'[1]SUMCOST'!H14</f>
        <v>10026477.176762344</v>
      </c>
      <c r="I15" s="7">
        <f>'[1]SUMCOST'!I14</f>
        <v>25639696.832372695</v>
      </c>
      <c r="J15" s="7">
        <f>'[1]SUMCOST'!J14</f>
        <v>6647952.125581977</v>
      </c>
      <c r="K15" s="7">
        <f>'[1]SUMCOST'!K14</f>
        <v>2802758.0972637245</v>
      </c>
      <c r="L15" s="7">
        <f>'[1]SUMCOST'!L14</f>
        <v>2285589.124562078</v>
      </c>
      <c r="M15" s="7">
        <f>'[1]SUMCOST'!M14</f>
        <v>2749504.020778516</v>
      </c>
    </row>
    <row r="16" spans="1:13" ht="15">
      <c r="A16" s="2">
        <v>6</v>
      </c>
      <c r="B16" s="6" t="s">
        <v>23</v>
      </c>
      <c r="C16" s="6"/>
      <c r="D16" s="6"/>
      <c r="E16" s="2"/>
      <c r="F16" s="8">
        <f aca="true" t="shared" si="0" ref="F16:M16">SUM(F11:F15)</f>
        <v>1849963000</v>
      </c>
      <c r="G16" s="8">
        <f t="shared" si="0"/>
        <v>916132129.9232794</v>
      </c>
      <c r="H16" s="8">
        <f t="shared" si="0"/>
        <v>154189617.60319626</v>
      </c>
      <c r="I16" s="8">
        <f t="shared" si="0"/>
        <v>494316850.52894425</v>
      </c>
      <c r="J16" s="8">
        <f t="shared" si="0"/>
        <v>138056063.03608233</v>
      </c>
      <c r="K16" s="8">
        <f t="shared" si="0"/>
        <v>49911874.6112796</v>
      </c>
      <c r="L16" s="8">
        <f t="shared" si="0"/>
        <v>36982024.50268979</v>
      </c>
      <c r="M16" s="8">
        <f t="shared" si="0"/>
        <v>60374439.79452848</v>
      </c>
    </row>
    <row r="17" spans="1:13" ht="15">
      <c r="A17" s="2"/>
      <c r="B17" s="6"/>
      <c r="C17" s="6"/>
      <c r="D17" s="6"/>
      <c r="E17" s="2"/>
      <c r="F17" s="6"/>
      <c r="G17" s="6"/>
      <c r="H17" s="6"/>
      <c r="I17" s="6"/>
      <c r="J17" s="6"/>
      <c r="K17" s="6"/>
      <c r="L17" s="6"/>
      <c r="M17" s="6"/>
    </row>
    <row r="18" spans="1:13" ht="15">
      <c r="A18" s="2"/>
      <c r="B18" s="6" t="s">
        <v>24</v>
      </c>
      <c r="C18" s="6"/>
      <c r="D18" s="6"/>
      <c r="E18" s="2"/>
      <c r="F18" s="6"/>
      <c r="G18" s="6"/>
      <c r="H18" s="6"/>
      <c r="I18" s="6"/>
      <c r="J18" s="6"/>
      <c r="K18" s="6"/>
      <c r="L18" s="6"/>
      <c r="M18" s="6"/>
    </row>
    <row r="19" spans="1:13" ht="15">
      <c r="A19" s="2">
        <v>7</v>
      </c>
      <c r="B19" s="6" t="s">
        <v>18</v>
      </c>
      <c r="C19" s="6"/>
      <c r="D19" s="4"/>
      <c r="E19" s="3"/>
      <c r="F19" s="7">
        <f>SUM(G19:M19)</f>
        <v>-313797000.00000006</v>
      </c>
      <c r="G19" s="7">
        <f>'[1]SUMCOST'!G18</f>
        <v>-144276035.4752912</v>
      </c>
      <c r="H19" s="7">
        <f>'[1]SUMCOST'!H18</f>
        <v>-24500431.894304134</v>
      </c>
      <c r="I19" s="7">
        <f>'[1]SUMCOST'!I18</f>
        <v>-88543753.30000003</v>
      </c>
      <c r="J19" s="7">
        <f>'[1]SUMCOST'!J18</f>
        <v>-31280224.395051636</v>
      </c>
      <c r="K19" s="7">
        <f>'[1]SUMCOST'!K18</f>
        <v>-7724036.931897903</v>
      </c>
      <c r="L19" s="7">
        <f>'[1]SUMCOST'!L18</f>
        <v>-1169928.1825146459</v>
      </c>
      <c r="M19" s="7">
        <f>'[1]SUMCOST'!M18</f>
        <v>-16302589.820940472</v>
      </c>
    </row>
    <row r="20" spans="1:13" ht="15">
      <c r="A20" s="2">
        <v>8</v>
      </c>
      <c r="B20" s="6" t="s">
        <v>19</v>
      </c>
      <c r="C20" s="6"/>
      <c r="D20" s="4"/>
      <c r="E20" s="3"/>
      <c r="F20" s="7">
        <f>SUM(G20:M20)</f>
        <v>-103058999.99999999</v>
      </c>
      <c r="G20" s="7">
        <f>'[1]SUMCOST'!G19</f>
        <v>-47597452.56327168</v>
      </c>
      <c r="H20" s="7">
        <f>'[1]SUMCOST'!H19</f>
        <v>-8056811.253803605</v>
      </c>
      <c r="I20" s="7">
        <f>'[1]SUMCOST'!I19</f>
        <v>-28996995.08479158</v>
      </c>
      <c r="J20" s="7">
        <f>'[1]SUMCOST'!J19</f>
        <v>-10217295.005826838</v>
      </c>
      <c r="K20" s="7">
        <f>'[1]SUMCOST'!K19</f>
        <v>-2541582.55166348</v>
      </c>
      <c r="L20" s="7">
        <f>'[1]SUMCOST'!L19</f>
        <v>-373806.84466663416</v>
      </c>
      <c r="M20" s="7">
        <f>'[1]SUMCOST'!M19</f>
        <v>-5275056.695976199</v>
      </c>
    </row>
    <row r="21" spans="1:13" ht="15">
      <c r="A21" s="2">
        <v>9</v>
      </c>
      <c r="B21" s="6" t="s">
        <v>20</v>
      </c>
      <c r="C21" s="6"/>
      <c r="D21" s="4"/>
      <c r="E21" s="3"/>
      <c r="F21" s="7">
        <f>SUM(G21:M21)</f>
        <v>-197661999.99999997</v>
      </c>
      <c r="G21" s="7">
        <f>'[1]SUMCOST'!G20</f>
        <v>-106150830.29751885</v>
      </c>
      <c r="H21" s="7">
        <f>'[1]SUMCOST'!H20</f>
        <v>-17426848.473211516</v>
      </c>
      <c r="I21" s="7">
        <f>'[1]SUMCOST'!I20</f>
        <v>-47044631.49587523</v>
      </c>
      <c r="J21" s="7">
        <f>'[1]SUMCOST'!J20</f>
        <v>-5663828.592198593</v>
      </c>
      <c r="K21" s="7">
        <f>'[1]SUMCOST'!K20</f>
        <v>-5967551.198557774</v>
      </c>
      <c r="L21" s="7">
        <f>'[1]SUMCOST'!L20</f>
        <v>-15272488.025404334</v>
      </c>
      <c r="M21" s="7">
        <f>'[1]SUMCOST'!M20</f>
        <v>-135821.9172336922</v>
      </c>
    </row>
    <row r="22" spans="1:13" ht="15">
      <c r="A22" s="2">
        <v>10</v>
      </c>
      <c r="B22" s="6" t="s">
        <v>21</v>
      </c>
      <c r="C22" s="6"/>
      <c r="D22" s="4"/>
      <c r="E22" s="3"/>
      <c r="F22" s="7">
        <f>SUM(G22:M22)</f>
        <v>-12625999.999999998</v>
      </c>
      <c r="G22" s="7">
        <f>'[1]SUMCOST'!G21</f>
        <v>-6157069.178134977</v>
      </c>
      <c r="H22" s="7">
        <f>'[1]SUMCOST'!H21</f>
        <v>-1037698.1431838903</v>
      </c>
      <c r="I22" s="7">
        <f>'[1]SUMCOST'!I21</f>
        <v>-3414198.095188341</v>
      </c>
      <c r="J22" s="7">
        <f>'[1]SUMCOST'!J21</f>
        <v>-1011719.792424026</v>
      </c>
      <c r="K22" s="7">
        <f>'[1]SUMCOST'!K21</f>
        <v>-334079.8938020085</v>
      </c>
      <c r="L22" s="7">
        <f>'[1]SUMCOST'!L21</f>
        <v>-206346.40505986966</v>
      </c>
      <c r="M22" s="7">
        <f>'[1]SUMCOST'!M21</f>
        <v>-464888.49220688693</v>
      </c>
    </row>
    <row r="23" spans="1:13" ht="15">
      <c r="A23" s="2">
        <v>11</v>
      </c>
      <c r="B23" s="6" t="s">
        <v>22</v>
      </c>
      <c r="C23" s="6"/>
      <c r="D23" s="4"/>
      <c r="E23" s="3"/>
      <c r="F23" s="7">
        <f>SUM(G23:M23)</f>
        <v>-48431999.99999999</v>
      </c>
      <c r="G23" s="7">
        <f>'[1]SUMCOST'!G22</f>
        <v>-26221659.85377786</v>
      </c>
      <c r="H23" s="7">
        <f>'[1]SUMCOST'!H22</f>
        <v>-4422364.275106667</v>
      </c>
      <c r="I23" s="7">
        <f>'[1]SUMCOST'!I22</f>
        <v>-11366613.202840686</v>
      </c>
      <c r="J23" s="7">
        <f>'[1]SUMCOST'!J22</f>
        <v>-2947896.904806655</v>
      </c>
      <c r="K23" s="7">
        <f>'[1]SUMCOST'!K22</f>
        <v>-1240888.1055300247</v>
      </c>
      <c r="L23" s="7">
        <f>'[1]SUMCOST'!L22</f>
        <v>-1013503.0231234981</v>
      </c>
      <c r="M23" s="7">
        <f>'[1]SUMCOST'!M22</f>
        <v>-1219074.634814606</v>
      </c>
    </row>
    <row r="24" spans="1:13" ht="15">
      <c r="A24" s="2">
        <v>12</v>
      </c>
      <c r="B24" s="6" t="s">
        <v>25</v>
      </c>
      <c r="C24" s="6"/>
      <c r="D24" s="6"/>
      <c r="E24" s="2"/>
      <c r="F24" s="8">
        <f aca="true" t="shared" si="1" ref="F24:M24">SUM(F19:F23)</f>
        <v>-675576000</v>
      </c>
      <c r="G24" s="8">
        <f t="shared" si="1"/>
        <v>-330403047.3679946</v>
      </c>
      <c r="H24" s="8">
        <f t="shared" si="1"/>
        <v>-55444154.039609805</v>
      </c>
      <c r="I24" s="8">
        <f t="shared" si="1"/>
        <v>-179366191.1786959</v>
      </c>
      <c r="J24" s="8">
        <f t="shared" si="1"/>
        <v>-51120964.69030775</v>
      </c>
      <c r="K24" s="8">
        <f t="shared" si="1"/>
        <v>-17808138.681451187</v>
      </c>
      <c r="L24" s="8">
        <f t="shared" si="1"/>
        <v>-18036072.480768982</v>
      </c>
      <c r="M24" s="8">
        <f t="shared" si="1"/>
        <v>-23397431.561171852</v>
      </c>
    </row>
    <row r="25" spans="1:13" ht="15">
      <c r="A25" s="2"/>
      <c r="B25" s="6"/>
      <c r="C25" s="6"/>
      <c r="D25" s="6"/>
      <c r="E25" s="2"/>
      <c r="F25" s="6"/>
      <c r="G25" s="7"/>
      <c r="H25" s="6"/>
      <c r="I25" s="6"/>
      <c r="J25" s="6"/>
      <c r="K25" s="6"/>
      <c r="L25" s="6"/>
      <c r="M25" s="6"/>
    </row>
    <row r="26" spans="1:13" ht="15">
      <c r="A26" s="2">
        <v>13</v>
      </c>
      <c r="B26" s="6" t="s">
        <v>26</v>
      </c>
      <c r="C26" s="6"/>
      <c r="D26" s="6"/>
      <c r="E26" s="2"/>
      <c r="F26" s="7">
        <f>F16+F24</f>
        <v>1174387000</v>
      </c>
      <c r="G26" s="7">
        <f>'[1]SUMCOST'!G25</f>
        <v>585729082.5552847</v>
      </c>
      <c r="H26" s="7">
        <f>'[1]SUMCOST'!H25</f>
        <v>98745463.56358646</v>
      </c>
      <c r="I26" s="7">
        <f>'[1]SUMCOST'!I25</f>
        <v>314950659.35024834</v>
      </c>
      <c r="J26" s="7">
        <f>'[1]SUMCOST'!J25</f>
        <v>86935098.34577458</v>
      </c>
      <c r="K26" s="7">
        <f>'[1]SUMCOST'!K25</f>
        <v>32103735.929828413</v>
      </c>
      <c r="L26" s="7">
        <f>'[1]SUMCOST'!L25</f>
        <v>18945952.02192081</v>
      </c>
      <c r="M26" s="7">
        <f>'[1]SUMCOST'!M25</f>
        <v>36977008.233356625</v>
      </c>
    </row>
    <row r="27" spans="1:13" ht="15">
      <c r="A27" s="2">
        <v>14</v>
      </c>
      <c r="B27" s="6" t="s">
        <v>27</v>
      </c>
      <c r="C27" s="4"/>
      <c r="D27" s="4"/>
      <c r="E27" s="3"/>
      <c r="F27" s="7">
        <f>SUM(G27:M27)</f>
        <v>-171072999.99999997</v>
      </c>
      <c r="G27" s="7">
        <f>'[1]SUMCOST'!G26</f>
        <v>-84457804.73885208</v>
      </c>
      <c r="H27" s="7">
        <f>'[1]SUMCOST'!H26</f>
        <v>-14220562.595973825</v>
      </c>
      <c r="I27" s="7">
        <f>'[1]SUMCOST'!I26</f>
        <v>-45721694.35444039</v>
      </c>
      <c r="J27" s="7">
        <f>'[1]SUMCOST'!J26</f>
        <v>-13133570.187979233</v>
      </c>
      <c r="K27" s="7">
        <f>'[1]SUMCOST'!K26</f>
        <v>-4559850.695773074</v>
      </c>
      <c r="L27" s="7">
        <f>'[1]SUMCOST'!L26</f>
        <v>-3101908.083824679</v>
      </c>
      <c r="M27" s="7">
        <f>'[1]SUMCOST'!M26</f>
        <v>-5877609.343156727</v>
      </c>
    </row>
    <row r="28" spans="1:13" ht="15">
      <c r="A28" s="2">
        <v>15</v>
      </c>
      <c r="B28" s="6" t="s">
        <v>28</v>
      </c>
      <c r="C28" s="6"/>
      <c r="D28" s="4"/>
      <c r="E28" s="3"/>
      <c r="F28" s="7">
        <f>SUM(G28:M28)</f>
        <v>3762000.0000000047</v>
      </c>
      <c r="G28" s="7">
        <f>'[1]SUMCOST'!G27</f>
        <v>1627971.162801221</v>
      </c>
      <c r="H28" s="7">
        <f>'[1]SUMCOST'!H27</f>
        <v>282644.2100127619</v>
      </c>
      <c r="I28" s="7">
        <f>'[1]SUMCOST'!I27</f>
        <v>1130178.024360016</v>
      </c>
      <c r="J28" s="7">
        <f>'[1]SUMCOST'!J27</f>
        <v>403848.87984662876</v>
      </c>
      <c r="K28" s="7">
        <f>'[1]SUMCOST'!K27</f>
        <v>95946.21611024905</v>
      </c>
      <c r="L28" s="7">
        <f>'[1]SUMCOST'!L27</f>
        <v>11237.23531668447</v>
      </c>
      <c r="M28" s="7">
        <f>'[1]SUMCOST'!M27</f>
        <v>210174.2715524435</v>
      </c>
    </row>
    <row r="29" spans="1:13" ht="15">
      <c r="A29" s="2">
        <v>16</v>
      </c>
      <c r="B29" s="6" t="s">
        <v>29</v>
      </c>
      <c r="C29" s="6"/>
      <c r="D29" s="6"/>
      <c r="E29" s="2"/>
      <c r="F29" s="8">
        <f aca="true" t="shared" si="2" ref="F29:M29">SUM(F26:F28)</f>
        <v>1007076000</v>
      </c>
      <c r="G29" s="8">
        <f t="shared" si="2"/>
        <v>502899248.97923386</v>
      </c>
      <c r="H29" s="8">
        <f t="shared" si="2"/>
        <v>84807545.1776254</v>
      </c>
      <c r="I29" s="8">
        <f t="shared" si="2"/>
        <v>270359143.02016795</v>
      </c>
      <c r="J29" s="8">
        <f t="shared" si="2"/>
        <v>74205377.03764197</v>
      </c>
      <c r="K29" s="8">
        <f t="shared" si="2"/>
        <v>27639831.45016559</v>
      </c>
      <c r="L29" s="8">
        <f t="shared" si="2"/>
        <v>15855281.173412817</v>
      </c>
      <c r="M29" s="8">
        <f t="shared" si="2"/>
        <v>31309573.161752343</v>
      </c>
    </row>
    <row r="30" spans="1:13" ht="15">
      <c r="A30" s="2"/>
      <c r="B30" s="6"/>
      <c r="C30" s="6"/>
      <c r="D30" s="6"/>
      <c r="E30" s="2"/>
      <c r="F30" s="6"/>
      <c r="G30" s="7"/>
      <c r="H30" s="6"/>
      <c r="I30" s="6"/>
      <c r="J30" s="6"/>
      <c r="K30" s="6"/>
      <c r="L30" s="6"/>
      <c r="M30" s="6"/>
    </row>
    <row r="31" spans="1:13" ht="15">
      <c r="A31" s="2">
        <v>17</v>
      </c>
      <c r="B31" s="6" t="s">
        <v>30</v>
      </c>
      <c r="C31" s="6"/>
      <c r="D31" s="4"/>
      <c r="E31" s="3"/>
      <c r="F31" s="7">
        <f>SUM(G31:M31)</f>
        <v>390953000</v>
      </c>
      <c r="G31" s="7">
        <f>'[1]SUMCOST'!G30</f>
        <v>170783000</v>
      </c>
      <c r="H31" s="7">
        <f>'[1]SUMCOST'!H30</f>
        <v>41837000</v>
      </c>
      <c r="I31" s="7">
        <f>'[1]SUMCOST'!I30</f>
        <v>118120000</v>
      </c>
      <c r="J31" s="7">
        <f>'[1]SUMCOST'!J30</f>
        <v>30342000</v>
      </c>
      <c r="K31" s="7">
        <f>'[1]SUMCOST'!K30</f>
        <v>8504000</v>
      </c>
      <c r="L31" s="7">
        <f>'[1]SUMCOST'!L30</f>
        <v>5674000</v>
      </c>
      <c r="M31" s="7">
        <f>'[1]SUMCOST'!M30</f>
        <v>15693000</v>
      </c>
    </row>
    <row r="32" spans="1:13" ht="15">
      <c r="A32" s="2">
        <v>18</v>
      </c>
      <c r="B32" s="6" t="s">
        <v>31</v>
      </c>
      <c r="C32" s="6"/>
      <c r="D32" s="4"/>
      <c r="E32" s="3"/>
      <c r="F32" s="7">
        <f>SUM(G32:M32)</f>
        <v>76185999.99999999</v>
      </c>
      <c r="G32" s="7">
        <f>'[1]SUMCOST'!G31</f>
        <v>35581998.29766807</v>
      </c>
      <c r="H32" s="7">
        <f>'[1]SUMCOST'!H31</f>
        <v>6003376.790431604</v>
      </c>
      <c r="I32" s="7">
        <f>'[1]SUMCOST'!I31</f>
        <v>21279930.7847113</v>
      </c>
      <c r="J32" s="7">
        <f>'[1]SUMCOST'!J31</f>
        <v>7310073.278975867</v>
      </c>
      <c r="K32" s="7">
        <f>'[1]SUMCOST'!K31</f>
        <v>1903101.7833388802</v>
      </c>
      <c r="L32" s="7">
        <f>'[1]SUMCOST'!L31</f>
        <v>415226.1935840901</v>
      </c>
      <c r="M32" s="7">
        <f>'[1]SUMCOST'!M31</f>
        <v>3692292.871290192</v>
      </c>
    </row>
    <row r="33" spans="1:13" ht="15">
      <c r="A33" s="2">
        <v>19</v>
      </c>
      <c r="B33" s="6" t="s">
        <v>32</v>
      </c>
      <c r="C33" s="6"/>
      <c r="D33" s="6"/>
      <c r="E33" s="2"/>
      <c r="F33" s="8">
        <f aca="true" t="shared" si="3" ref="F33:M33">SUM(F31:F32)</f>
        <v>467139000</v>
      </c>
      <c r="G33" s="8">
        <f t="shared" si="3"/>
        <v>206364998.29766807</v>
      </c>
      <c r="H33" s="8">
        <f t="shared" si="3"/>
        <v>47840376.790431604</v>
      </c>
      <c r="I33" s="8">
        <f t="shared" si="3"/>
        <v>139399930.7847113</v>
      </c>
      <c r="J33" s="8">
        <f t="shared" si="3"/>
        <v>37652073.27897587</v>
      </c>
      <c r="K33" s="8">
        <f t="shared" si="3"/>
        <v>10407101.78333888</v>
      </c>
      <c r="L33" s="8">
        <f t="shared" si="3"/>
        <v>6089226.19358409</v>
      </c>
      <c r="M33" s="8">
        <f t="shared" si="3"/>
        <v>19385292.871290192</v>
      </c>
    </row>
    <row r="34" spans="1:13" ht="15">
      <c r="A34" s="2"/>
      <c r="B34" s="6"/>
      <c r="C34" s="6"/>
      <c r="D34" s="6"/>
      <c r="E34" s="2"/>
      <c r="F34" s="6"/>
      <c r="G34" s="7"/>
      <c r="H34" s="6"/>
      <c r="I34" s="6"/>
      <c r="J34" s="6"/>
      <c r="K34" s="6"/>
      <c r="L34" s="6"/>
      <c r="M34" s="6"/>
    </row>
    <row r="35" spans="1:13" ht="15">
      <c r="A35" s="2"/>
      <c r="B35" s="6" t="s">
        <v>33</v>
      </c>
      <c r="C35" s="6"/>
      <c r="D35" s="6"/>
      <c r="E35" s="2"/>
      <c r="F35" s="6"/>
      <c r="G35" s="7"/>
      <c r="H35" s="6"/>
      <c r="I35" s="6"/>
      <c r="J35" s="6"/>
      <c r="K35" s="6"/>
      <c r="L35" s="6"/>
      <c r="M35" s="6"/>
    </row>
    <row r="36" spans="1:13" ht="15">
      <c r="A36" s="2">
        <v>20</v>
      </c>
      <c r="B36" s="6" t="s">
        <v>34</v>
      </c>
      <c r="C36" s="6"/>
      <c r="D36" s="4"/>
      <c r="E36" s="3"/>
      <c r="F36" s="7">
        <f aca="true" t="shared" si="4" ref="F36:F42">SUM(G36:M36)</f>
        <v>240417000</v>
      </c>
      <c r="G36" s="7">
        <f>'[1]SUMCOST'!G35</f>
        <v>107821965.50985405</v>
      </c>
      <c r="H36" s="7">
        <f>'[1]SUMCOST'!H35</f>
        <v>18640862.17477758</v>
      </c>
      <c r="I36" s="7">
        <f>'[1]SUMCOST'!I35</f>
        <v>68894635.83237256</v>
      </c>
      <c r="J36" s="7">
        <f>'[1]SUMCOST'!J35</f>
        <v>24677008.551602412</v>
      </c>
      <c r="K36" s="7">
        <f>'[1]SUMCOST'!K35</f>
        <v>5856616.155127071</v>
      </c>
      <c r="L36" s="7">
        <f>'[1]SUMCOST'!L35</f>
        <v>1028991.6290537543</v>
      </c>
      <c r="M36" s="7">
        <f>'[1]SUMCOST'!M35</f>
        <v>13496920.14721257</v>
      </c>
    </row>
    <row r="37" spans="1:13" ht="15">
      <c r="A37" s="2">
        <v>21</v>
      </c>
      <c r="B37" s="6" t="s">
        <v>35</v>
      </c>
      <c r="C37" s="6"/>
      <c r="D37" s="4"/>
      <c r="E37" s="3"/>
      <c r="F37" s="7">
        <f t="shared" si="4"/>
        <v>18490000</v>
      </c>
      <c r="G37" s="7">
        <f>'[1]SUMCOST'!G36</f>
        <v>8539544.318253556</v>
      </c>
      <c r="H37" s="7">
        <f>'[1]SUMCOST'!H36</f>
        <v>1445486.9548785517</v>
      </c>
      <c r="I37" s="7">
        <f>'[1]SUMCOST'!I36</f>
        <v>5202402.886868652</v>
      </c>
      <c r="J37" s="7">
        <f>'[1]SUMCOST'!J36</f>
        <v>1833103.2191049617</v>
      </c>
      <c r="K37" s="7">
        <f>'[1]SUMCOST'!K36</f>
        <v>455989.88327324874</v>
      </c>
      <c r="L37" s="7">
        <f>'[1]SUMCOST'!L36</f>
        <v>67065.35632876377</v>
      </c>
      <c r="M37" s="7">
        <f>'[1]SUMCOST'!M36</f>
        <v>946407.3812922689</v>
      </c>
    </row>
    <row r="38" spans="1:13" ht="15">
      <c r="A38" s="2">
        <v>22</v>
      </c>
      <c r="B38" s="6" t="s">
        <v>36</v>
      </c>
      <c r="C38" s="6"/>
      <c r="D38" s="4"/>
      <c r="E38" s="3"/>
      <c r="F38" s="7">
        <f t="shared" si="4"/>
        <v>20922000</v>
      </c>
      <c r="G38" s="7">
        <f>'[1]SUMCOST'!G37</f>
        <v>10828184.437834356</v>
      </c>
      <c r="H38" s="7">
        <f>'[1]SUMCOST'!H37</f>
        <v>2113652.46922572</v>
      </c>
      <c r="I38" s="7">
        <f>'[1]SUMCOST'!I37</f>
        <v>5180677.719132401</v>
      </c>
      <c r="J38" s="7">
        <f>'[1]SUMCOST'!J37</f>
        <v>717738.4436242112</v>
      </c>
      <c r="K38" s="7">
        <f>'[1]SUMCOST'!K37</f>
        <v>694813.8632264091</v>
      </c>
      <c r="L38" s="7">
        <f>'[1]SUMCOST'!L37</f>
        <v>1369492.5640950382</v>
      </c>
      <c r="M38" s="7">
        <f>'[1]SUMCOST'!M37</f>
        <v>17440.5028618638</v>
      </c>
    </row>
    <row r="39" spans="1:13" ht="15">
      <c r="A39" s="2">
        <v>23</v>
      </c>
      <c r="B39" s="6" t="s">
        <v>37</v>
      </c>
      <c r="C39" s="6"/>
      <c r="D39" s="4"/>
      <c r="E39" s="3"/>
      <c r="F39" s="7">
        <f t="shared" si="4"/>
        <v>8584000</v>
      </c>
      <c r="G39" s="7">
        <f>'[1]SUMCOST'!G38</f>
        <v>6708890.207113685</v>
      </c>
      <c r="H39" s="7">
        <f>'[1]SUMCOST'!H38</f>
        <v>1187732.9731906622</v>
      </c>
      <c r="I39" s="7">
        <f>'[1]SUMCOST'!I38</f>
        <v>442862.2137642211</v>
      </c>
      <c r="J39" s="7">
        <f>'[1]SUMCOST'!J38</f>
        <v>73198.57042216625</v>
      </c>
      <c r="K39" s="7">
        <f>'[1]SUMCOST'!K38</f>
        <v>113649.76438337428</v>
      </c>
      <c r="L39" s="7">
        <f>'[1]SUMCOST'!L38</f>
        <v>20469.329330273817</v>
      </c>
      <c r="M39" s="7">
        <f>'[1]SUMCOST'!M38</f>
        <v>37196.94179561679</v>
      </c>
    </row>
    <row r="40" spans="1:13" ht="15">
      <c r="A40" s="2">
        <v>24</v>
      </c>
      <c r="B40" s="6" t="s">
        <v>38</v>
      </c>
      <c r="C40" s="6"/>
      <c r="D40" s="4"/>
      <c r="E40" s="3"/>
      <c r="F40" s="7">
        <f t="shared" si="4"/>
        <v>693000</v>
      </c>
      <c r="G40" s="7">
        <f>'[1]SUMCOST'!G39</f>
        <v>594808.1673452593</v>
      </c>
      <c r="H40" s="7">
        <f>'[1]SUMCOST'!H39</f>
        <v>80389.66031658684</v>
      </c>
      <c r="I40" s="7">
        <f>'[1]SUMCOST'!I39</f>
        <v>9910.170813528774</v>
      </c>
      <c r="J40" s="7">
        <f>'[1]SUMCOST'!J39</f>
        <v>62.97407885138188</v>
      </c>
      <c r="K40" s="7">
        <f>'[1]SUMCOST'!K39</f>
        <v>6905.907416896579</v>
      </c>
      <c r="L40" s="7">
        <f>'[1]SUMCOST'!L39</f>
        <v>920.1212632174129</v>
      </c>
      <c r="M40" s="7">
        <f>'[1]SUMCOST'!M39</f>
        <v>2.9987656595896137</v>
      </c>
    </row>
    <row r="41" spans="1:13" ht="15">
      <c r="A41" s="2">
        <v>25</v>
      </c>
      <c r="B41" s="6" t="s">
        <v>39</v>
      </c>
      <c r="C41" s="6"/>
      <c r="D41" s="4"/>
      <c r="E41" s="3"/>
      <c r="F41" s="7">
        <f t="shared" si="4"/>
        <v>683000.0000000002</v>
      </c>
      <c r="G41" s="7">
        <f>'[1]SUMCOST'!G40</f>
        <v>297936.14725930826</v>
      </c>
      <c r="H41" s="7">
        <f>'[1]SUMCOST'!H40</f>
        <v>52555.08998900307</v>
      </c>
      <c r="I41" s="7">
        <f>'[1]SUMCOST'!I40</f>
        <v>198980.44871214603</v>
      </c>
      <c r="J41" s="7">
        <f>'[1]SUMCOST'!J40</f>
        <v>72299.05725439342</v>
      </c>
      <c r="K41" s="7">
        <f>'[1]SUMCOST'!K40</f>
        <v>16449.34585145417</v>
      </c>
      <c r="L41" s="7">
        <f>'[1]SUMCOST'!L40</f>
        <v>3332.3161886235202</v>
      </c>
      <c r="M41" s="7">
        <f>'[1]SUMCOST'!M40</f>
        <v>41447.59474507156</v>
      </c>
    </row>
    <row r="42" spans="1:13" ht="15">
      <c r="A42" s="2">
        <v>26</v>
      </c>
      <c r="B42" s="6" t="s">
        <v>40</v>
      </c>
      <c r="C42" s="6"/>
      <c r="D42" s="4"/>
      <c r="E42" s="3"/>
      <c r="F42" s="7">
        <f t="shared" si="4"/>
        <v>40476000.00000001</v>
      </c>
      <c r="G42" s="7">
        <f>'[1]SUMCOST'!G41</f>
        <v>21242202.3669445</v>
      </c>
      <c r="H42" s="7">
        <f>'[1]SUMCOST'!H41</f>
        <v>3714519.0236364095</v>
      </c>
      <c r="I42" s="7">
        <f>'[1]SUMCOST'!I41</f>
        <v>9753978.569230406</v>
      </c>
      <c r="J42" s="7">
        <f>'[1]SUMCOST'!J41</f>
        <v>2682542.6775251133</v>
      </c>
      <c r="K42" s="7">
        <f>'[1]SUMCOST'!K41</f>
        <v>1037609.8982525273</v>
      </c>
      <c r="L42" s="7">
        <f>'[1]SUMCOST'!L41</f>
        <v>870697.8328951198</v>
      </c>
      <c r="M42" s="7">
        <f>'[1]SUMCOST'!M41</f>
        <v>1174449.6315159341</v>
      </c>
    </row>
    <row r="43" spans="1:13" ht="15">
      <c r="A43" s="2">
        <v>27</v>
      </c>
      <c r="B43" s="6" t="s">
        <v>41</v>
      </c>
      <c r="C43" s="6"/>
      <c r="D43" s="6"/>
      <c r="E43" s="2"/>
      <c r="F43" s="8">
        <f aca="true" t="shared" si="5" ref="F43:M43">SUM(F36:F42)</f>
        <v>330265000</v>
      </c>
      <c r="G43" s="8">
        <f t="shared" si="5"/>
        <v>156033531.1546047</v>
      </c>
      <c r="H43" s="8">
        <f t="shared" si="5"/>
        <v>27235198.346014507</v>
      </c>
      <c r="I43" s="8">
        <f t="shared" si="5"/>
        <v>89683447.84089392</v>
      </c>
      <c r="J43" s="8">
        <f t="shared" si="5"/>
        <v>30055953.493612107</v>
      </c>
      <c r="K43" s="8">
        <f t="shared" si="5"/>
        <v>8182034.817530981</v>
      </c>
      <c r="L43" s="8">
        <f t="shared" si="5"/>
        <v>3360969.1491547907</v>
      </c>
      <c r="M43" s="8">
        <f t="shared" si="5"/>
        <v>15713865.198188987</v>
      </c>
    </row>
    <row r="44" spans="1:13" ht="15">
      <c r="A44" s="2"/>
      <c r="B44" s="6"/>
      <c r="C44" s="6"/>
      <c r="D44" s="6"/>
      <c r="E44" s="2"/>
      <c r="F44" s="6"/>
      <c r="G44" s="7"/>
      <c r="H44" s="6"/>
      <c r="I44" s="6"/>
      <c r="J44" s="6"/>
      <c r="K44" s="6"/>
      <c r="L44" s="6"/>
      <c r="M44" s="6"/>
    </row>
    <row r="45" spans="1:13" ht="15">
      <c r="A45" s="2">
        <v>28</v>
      </c>
      <c r="B45" s="6" t="s">
        <v>42</v>
      </c>
      <c r="C45" s="6"/>
      <c r="D45" s="4"/>
      <c r="E45" s="3"/>
      <c r="F45" s="7">
        <f>SUM(G45:M45)</f>
        <v>30772000.000000004</v>
      </c>
      <c r="G45" s="7">
        <f>'[1]SUMCOST'!G44</f>
        <v>14167646.785266763</v>
      </c>
      <c r="H45" s="7">
        <f>'[1]SUMCOST'!H44</f>
        <v>2900217.1352120875</v>
      </c>
      <c r="I45" s="7">
        <f>'[1]SUMCOST'!I44</f>
        <v>8837680.386027087</v>
      </c>
      <c r="J45" s="7">
        <f>'[1]SUMCOST'!J44</f>
        <v>2457554.3342892025</v>
      </c>
      <c r="K45" s="7">
        <f>'[1]SUMCOST'!K44</f>
        <v>740564.3283937358</v>
      </c>
      <c r="L45" s="7">
        <f>'[1]SUMCOST'!L44</f>
        <v>460941.2892466461</v>
      </c>
      <c r="M45" s="7">
        <f>'[1]SUMCOST'!M44</f>
        <v>1207395.7415644813</v>
      </c>
    </row>
    <row r="46" spans="1:13" ht="15">
      <c r="A46" s="2">
        <v>29</v>
      </c>
      <c r="B46" s="6" t="s">
        <v>43</v>
      </c>
      <c r="C46" s="6"/>
      <c r="D46" s="4"/>
      <c r="E46" s="3"/>
      <c r="F46" s="7">
        <f>SUM(G46:M46)</f>
        <v>-122000.00000000001</v>
      </c>
      <c r="G46" s="7">
        <f>'[1]SUMCOST'!G45</f>
        <v>-66602.02901760805</v>
      </c>
      <c r="H46" s="7">
        <f>'[1]SUMCOST'!H45</f>
        <v>-11135.372324070127</v>
      </c>
      <c r="I46" s="7">
        <f>'[1]SUMCOST'!I45</f>
        <v>-30256.745950858985</v>
      </c>
      <c r="J46" s="7">
        <f>'[1]SUMCOST'!J45</f>
        <v>-3987.103026904419</v>
      </c>
      <c r="K46" s="7">
        <f>'[1]SUMCOST'!K45</f>
        <v>-3836.1426332029655</v>
      </c>
      <c r="L46" s="7">
        <f>'[1]SUMCOST'!L45</f>
        <v>-6096.796333602033</v>
      </c>
      <c r="M46" s="7">
        <f>'[1]SUMCOST'!M45</f>
        <v>-85.81071375345095</v>
      </c>
    </row>
    <row r="47" spans="1:13" ht="15">
      <c r="A47" s="2"/>
      <c r="B47" s="6" t="s">
        <v>44</v>
      </c>
      <c r="C47" s="6"/>
      <c r="D47" s="6"/>
      <c r="E47" s="2"/>
      <c r="F47" s="6"/>
      <c r="G47" s="7"/>
      <c r="H47" s="7"/>
      <c r="I47" s="7"/>
      <c r="J47" s="7"/>
      <c r="K47" s="7"/>
      <c r="L47" s="7"/>
      <c r="M47" s="7"/>
    </row>
    <row r="48" spans="1:13" ht="15">
      <c r="A48" s="2">
        <v>30</v>
      </c>
      <c r="B48" s="6" t="s">
        <v>45</v>
      </c>
      <c r="C48" s="6"/>
      <c r="D48" s="4"/>
      <c r="E48" s="3"/>
      <c r="F48" s="7">
        <f>SUM(G48:M48)</f>
        <v>19350000</v>
      </c>
      <c r="G48" s="7">
        <f>'[1]SUMCOST'!G47</f>
        <v>8994574.913530815</v>
      </c>
      <c r="H48" s="7">
        <f>'[1]SUMCOST'!H47</f>
        <v>1515493.1734227436</v>
      </c>
      <c r="I48" s="7">
        <f>'[1]SUMCOST'!I47</f>
        <v>5421874.399804396</v>
      </c>
      <c r="J48" s="7">
        <f>'[1]SUMCOST'!J47</f>
        <v>1903209.3371523358</v>
      </c>
      <c r="K48" s="7">
        <f>'[1]SUMCOST'!K47</f>
        <v>478501.98023684823</v>
      </c>
      <c r="L48" s="7">
        <f>'[1]SUMCOST'!L47</f>
        <v>67359.49192443787</v>
      </c>
      <c r="M48" s="7">
        <f>'[1]SUMCOST'!M47</f>
        <v>968986.7039284254</v>
      </c>
    </row>
    <row r="49" spans="1:13" ht="15">
      <c r="A49" s="2">
        <v>31</v>
      </c>
      <c r="B49" s="6" t="s">
        <v>46</v>
      </c>
      <c r="C49" s="6"/>
      <c r="D49" s="4"/>
      <c r="E49" s="3"/>
      <c r="F49" s="7">
        <f>SUM(G49:M49)</f>
        <v>5968000</v>
      </c>
      <c r="G49" s="7">
        <f>'[1]SUMCOST'!G48</f>
        <v>2756300.7296558795</v>
      </c>
      <c r="H49" s="7">
        <f>'[1]SUMCOST'!H48</f>
        <v>466558.4719694535</v>
      </c>
      <c r="I49" s="7">
        <f>'[1]SUMCOST'!I48</f>
        <v>1679174.7122137435</v>
      </c>
      <c r="J49" s="7">
        <f>'[1]SUMCOST'!J48</f>
        <v>591669.0109041864</v>
      </c>
      <c r="K49" s="7">
        <f>'[1]SUMCOST'!K48</f>
        <v>147179.42798132764</v>
      </c>
      <c r="L49" s="7">
        <f>'[1]SUMCOST'!L48</f>
        <v>21646.622313145603</v>
      </c>
      <c r="M49" s="7">
        <f>'[1]SUMCOST'!M48</f>
        <v>305471.0249622639</v>
      </c>
    </row>
    <row r="50" spans="1:13" ht="15">
      <c r="A50" s="2">
        <v>32</v>
      </c>
      <c r="B50" s="6" t="s">
        <v>47</v>
      </c>
      <c r="C50" s="6"/>
      <c r="D50" s="4"/>
      <c r="E50" s="3"/>
      <c r="F50" s="7">
        <f>SUM(G50:M50)</f>
        <v>16562000.000000002</v>
      </c>
      <c r="G50" s="7">
        <f>'[1]SUMCOST'!G49</f>
        <v>8836454.960467411</v>
      </c>
      <c r="H50" s="7">
        <f>'[1]SUMCOST'!H49</f>
        <v>1490621.281163387</v>
      </c>
      <c r="I50" s="7">
        <f>'[1]SUMCOST'!I49</f>
        <v>4362339.567447376</v>
      </c>
      <c r="J50" s="7">
        <f>'[1]SUMCOST'!J49</f>
        <v>646856.6025033145</v>
      </c>
      <c r="K50" s="7">
        <f>'[1]SUMCOST'!K49</f>
        <v>540867.6451253534</v>
      </c>
      <c r="L50" s="7">
        <f>'[1]SUMCOST'!L49</f>
        <v>673921.4118860539</v>
      </c>
      <c r="M50" s="7">
        <f>'[1]SUMCOST'!M49</f>
        <v>10938.531407104929</v>
      </c>
    </row>
    <row r="51" spans="1:13" ht="15">
      <c r="A51" s="2">
        <v>33</v>
      </c>
      <c r="B51" s="6" t="s">
        <v>48</v>
      </c>
      <c r="C51" s="6"/>
      <c r="D51" s="4"/>
      <c r="E51" s="3"/>
      <c r="F51" s="7">
        <f>SUM(G51:M51)</f>
        <v>9083000</v>
      </c>
      <c r="G51" s="7">
        <f>'[1]SUMCOST'!G50</f>
        <v>4787238.357589749</v>
      </c>
      <c r="H51" s="7">
        <f>'[1]SUMCOST'!H50</f>
        <v>806921.3112460076</v>
      </c>
      <c r="I51" s="7">
        <f>'[1]SUMCOST'!I50</f>
        <v>2222726.1358935</v>
      </c>
      <c r="J51" s="7">
        <f>'[1]SUMCOST'!J50</f>
        <v>592994.0597080545</v>
      </c>
      <c r="K51" s="7">
        <f>'[1]SUMCOST'!K50</f>
        <v>236271.6886250491</v>
      </c>
      <c r="L51" s="7">
        <f>'[1]SUMCOST'!L50</f>
        <v>186027.52242732007</v>
      </c>
      <c r="M51" s="7">
        <f>'[1]SUMCOST'!M50</f>
        <v>250820.92451031855</v>
      </c>
    </row>
    <row r="52" spans="1:13" ht="15">
      <c r="A52" s="2">
        <v>34</v>
      </c>
      <c r="B52" s="6" t="s">
        <v>49</v>
      </c>
      <c r="C52" s="6"/>
      <c r="D52" s="4"/>
      <c r="E52" s="3"/>
      <c r="F52" s="7">
        <f>SUM(G52:M52)</f>
        <v>2982000.000000001</v>
      </c>
      <c r="G52" s="7">
        <f>'[1]SUMCOST'!G51</f>
        <v>1382492.8327697248</v>
      </c>
      <c r="H52" s="7">
        <f>'[1]SUMCOST'!H51</f>
        <v>233375.46057993773</v>
      </c>
      <c r="I52" s="7">
        <f>'[1]SUMCOST'!I51</f>
        <v>836976.094491</v>
      </c>
      <c r="J52" s="7">
        <f>'[1]SUMCOST'!J51</f>
        <v>294256.5121015537</v>
      </c>
      <c r="K52" s="7">
        <f>'[1]SUMCOST'!K51</f>
        <v>73659.04447008607</v>
      </c>
      <c r="L52" s="7">
        <f>'[1]SUMCOST'!L51</f>
        <v>10558.843390382845</v>
      </c>
      <c r="M52" s="7">
        <f>'[1]SUMCOST'!M51</f>
        <v>150681.21219731538</v>
      </c>
    </row>
    <row r="53" spans="1:13" ht="15">
      <c r="A53" s="2">
        <v>35</v>
      </c>
      <c r="B53" s="6" t="s">
        <v>50</v>
      </c>
      <c r="C53" s="6"/>
      <c r="D53" s="6"/>
      <c r="E53" s="2"/>
      <c r="F53" s="8">
        <f aca="true" t="shared" si="6" ref="F53:M53">SUM(F48:F52)</f>
        <v>53945000</v>
      </c>
      <c r="G53" s="8">
        <f t="shared" si="6"/>
        <v>26757061.794013582</v>
      </c>
      <c r="H53" s="8">
        <f t="shared" si="6"/>
        <v>4512969.698381529</v>
      </c>
      <c r="I53" s="8">
        <f t="shared" si="6"/>
        <v>14523090.909850014</v>
      </c>
      <c r="J53" s="8">
        <f t="shared" si="6"/>
        <v>4028985.5223694453</v>
      </c>
      <c r="K53" s="8">
        <f t="shared" si="6"/>
        <v>1476479.7864386644</v>
      </c>
      <c r="L53" s="8">
        <f t="shared" si="6"/>
        <v>959513.8919413402</v>
      </c>
      <c r="M53" s="8">
        <f t="shared" si="6"/>
        <v>1686898.3970054283</v>
      </c>
    </row>
    <row r="54" spans="1:13" ht="15">
      <c r="A54" s="2">
        <v>36</v>
      </c>
      <c r="B54" s="6" t="s">
        <v>51</v>
      </c>
      <c r="C54" s="6"/>
      <c r="D54" s="4"/>
      <c r="E54" s="3"/>
      <c r="F54" s="7">
        <f>SUM(G54:M54)</f>
        <v>8249999.999999999</v>
      </c>
      <c r="G54" s="7">
        <f>'[1]SUMCOST'!G53</f>
        <v>-3705843.8117191354</v>
      </c>
      <c r="H54" s="7">
        <f>'[1]SUMCOST'!H53</f>
        <v>4835331.327278298</v>
      </c>
      <c r="I54" s="7">
        <f>'[1]SUMCOST'!I53</f>
        <v>8025864.748902023</v>
      </c>
      <c r="J54" s="7">
        <f>'[1]SUMCOST'!J53</f>
        <v>-680564.771292538</v>
      </c>
      <c r="K54" s="7">
        <f>'[1]SUMCOST'!K53</f>
        <v>-443063.74138630263</v>
      </c>
      <c r="L54" s="7">
        <f>'[1]SUMCOST'!L53</f>
        <v>360813.8228527587</v>
      </c>
      <c r="M54" s="7">
        <f>'[1]SUMCOST'!M53</f>
        <v>-142537.5746351039</v>
      </c>
    </row>
    <row r="55" spans="1:13" ht="15">
      <c r="A55" s="2">
        <v>37</v>
      </c>
      <c r="B55" s="6" t="s">
        <v>52</v>
      </c>
      <c r="C55" s="6"/>
      <c r="D55" s="6"/>
      <c r="E55" s="2"/>
      <c r="F55" s="7">
        <f aca="true" t="shared" si="7" ref="F55:M55">F43+F45+F46+F53+F54</f>
        <v>423110000</v>
      </c>
      <c r="G55" s="7">
        <f t="shared" si="7"/>
        <v>193185793.8931483</v>
      </c>
      <c r="H55" s="7">
        <f t="shared" si="7"/>
        <v>39472581.13456235</v>
      </c>
      <c r="I55" s="7">
        <f t="shared" si="7"/>
        <v>121039827.13972218</v>
      </c>
      <c r="J55" s="7">
        <f t="shared" si="7"/>
        <v>35857941.475951314</v>
      </c>
      <c r="K55" s="7">
        <f t="shared" si="7"/>
        <v>9952179.048343876</v>
      </c>
      <c r="L55" s="7">
        <f t="shared" si="7"/>
        <v>5136141.356861934</v>
      </c>
      <c r="M55" s="7">
        <f t="shared" si="7"/>
        <v>18465535.95141004</v>
      </c>
    </row>
    <row r="56" spans="1:13" ht="15">
      <c r="A56" s="2"/>
      <c r="B56" s="6"/>
      <c r="C56" s="6"/>
      <c r="D56" s="6"/>
      <c r="E56" s="2"/>
      <c r="F56" s="6"/>
      <c r="G56" s="6"/>
      <c r="H56" s="6"/>
      <c r="I56" s="6"/>
      <c r="J56" s="6"/>
      <c r="K56" s="6"/>
      <c r="L56" s="6"/>
      <c r="M56" s="6"/>
    </row>
    <row r="57" spans="1:13" ht="15">
      <c r="A57" s="2">
        <v>38</v>
      </c>
      <c r="B57" s="6" t="s">
        <v>53</v>
      </c>
      <c r="C57" s="6"/>
      <c r="D57" s="6"/>
      <c r="E57" s="2"/>
      <c r="F57" s="7">
        <f aca="true" t="shared" si="8" ref="F57:M57">F33-F55</f>
        <v>44029000</v>
      </c>
      <c r="G57" s="7">
        <f t="shared" si="8"/>
        <v>13179204.404519767</v>
      </c>
      <c r="H57" s="7">
        <f t="shared" si="8"/>
        <v>8367795.655869253</v>
      </c>
      <c r="I57" s="7">
        <f t="shared" si="8"/>
        <v>18360103.644989118</v>
      </c>
      <c r="J57" s="7">
        <f t="shared" si="8"/>
        <v>1794131.8030245528</v>
      </c>
      <c r="K57" s="7">
        <f t="shared" si="8"/>
        <v>454922.7349950038</v>
      </c>
      <c r="L57" s="7">
        <f t="shared" si="8"/>
        <v>953084.836722156</v>
      </c>
      <c r="M57" s="7">
        <f t="shared" si="8"/>
        <v>919756.9198801517</v>
      </c>
    </row>
    <row r="58" spans="1:13" ht="15">
      <c r="A58" s="2"/>
      <c r="B58" s="6"/>
      <c r="C58" s="6"/>
      <c r="D58" s="6"/>
      <c r="E58" s="2"/>
      <c r="F58" s="6"/>
      <c r="G58" s="6"/>
      <c r="H58" s="6"/>
      <c r="I58" s="6"/>
      <c r="J58" s="6"/>
      <c r="K58" s="6"/>
      <c r="L58" s="6"/>
      <c r="M58" s="6"/>
    </row>
    <row r="59" spans="1:13" ht="15">
      <c r="A59" s="2">
        <v>39</v>
      </c>
      <c r="B59" s="6" t="s">
        <v>54</v>
      </c>
      <c r="C59" s="6"/>
      <c r="D59" s="6"/>
      <c r="E59" s="2"/>
      <c r="F59" s="9">
        <f aca="true" t="shared" si="9" ref="F59:L59">F57/F29</f>
        <v>0.04371963982857302</v>
      </c>
      <c r="G59" s="9">
        <f t="shared" si="9"/>
        <v>0.02620645075782162</v>
      </c>
      <c r="H59" s="9">
        <f t="shared" si="9"/>
        <v>0.09866805646058142</v>
      </c>
      <c r="I59" s="9">
        <f t="shared" si="9"/>
        <v>0.06791005267988852</v>
      </c>
      <c r="J59" s="9">
        <f t="shared" si="9"/>
        <v>0.02417792179823368</v>
      </c>
      <c r="K59" s="9">
        <f t="shared" si="9"/>
        <v>0.01645895474490234</v>
      </c>
      <c r="L59" s="9">
        <f t="shared" si="9"/>
        <v>0.06011150646261333</v>
      </c>
      <c r="M59" s="9">
        <f>M57/(M29+0.0000001)</f>
        <v>0.029376220337737482</v>
      </c>
    </row>
    <row r="60" spans="1:13" ht="15">
      <c r="A60" s="2">
        <v>40</v>
      </c>
      <c r="B60" s="6" t="s">
        <v>55</v>
      </c>
      <c r="C60" s="6"/>
      <c r="D60" s="6"/>
      <c r="E60" s="2"/>
      <c r="F60" s="10">
        <f aca="true" t="shared" si="10" ref="F60:M60">F59/$F59</f>
        <v>1</v>
      </c>
      <c r="G60" s="10">
        <f t="shared" si="10"/>
        <v>0.5994205547113031</v>
      </c>
      <c r="H60" s="10">
        <f t="shared" si="10"/>
        <v>2.2568359860114127</v>
      </c>
      <c r="I60" s="10">
        <f t="shared" si="10"/>
        <v>1.5533076884019943</v>
      </c>
      <c r="J60" s="10">
        <f t="shared" si="10"/>
        <v>0.5530219803510863</v>
      </c>
      <c r="K60" s="10">
        <f t="shared" si="10"/>
        <v>0.37646592719973804</v>
      </c>
      <c r="L60" s="10">
        <f t="shared" si="10"/>
        <v>1.3749314197992863</v>
      </c>
      <c r="M60" s="10">
        <f t="shared" si="10"/>
        <v>0.6719227434837791</v>
      </c>
    </row>
    <row r="61" spans="1:13" ht="15">
      <c r="A61" s="2">
        <v>41</v>
      </c>
      <c r="B61" s="6" t="s">
        <v>56</v>
      </c>
      <c r="C61" s="6"/>
      <c r="D61" s="4"/>
      <c r="E61" s="3"/>
      <c r="F61" s="7">
        <f>SUM(G61:M61)</f>
        <v>34743999.99999999</v>
      </c>
      <c r="G61" s="7">
        <f>'[1]SUMCOST'!G60</f>
        <v>17349963.16716365</v>
      </c>
      <c r="H61" s="7">
        <f>'[1]SUMCOST'!H60</f>
        <v>2925850.0348051344</v>
      </c>
      <c r="I61" s="7">
        <f>'[1]SUMCOST'!I60</f>
        <v>9327357.682133935</v>
      </c>
      <c r="J61" s="7">
        <f>'[1]SUMCOST'!J60</f>
        <v>2560076.5183519735</v>
      </c>
      <c r="K61" s="7">
        <f>'[1]SUMCOST'!K60</f>
        <v>953570.8366643161</v>
      </c>
      <c r="L61" s="7">
        <f>'[1]SUMCOST'!L60</f>
        <v>547005.2797296876</v>
      </c>
      <c r="M61" s="7">
        <f>'[1]SUMCOST'!M60</f>
        <v>1080176.4811512965</v>
      </c>
    </row>
    <row r="62" spans="1:13" ht="15">
      <c r="A62" s="2"/>
      <c r="B62" s="6"/>
      <c r="C62" s="6"/>
      <c r="D62" s="4"/>
      <c r="E62" s="3"/>
      <c r="F62" s="7"/>
      <c r="G62" s="7"/>
      <c r="H62" s="7"/>
      <c r="I62" s="7"/>
      <c r="J62" s="7"/>
      <c r="K62" s="7"/>
      <c r="L62" s="7"/>
      <c r="M62" s="7"/>
    </row>
    <row r="63" spans="1:12" ht="15">
      <c r="A63" s="5"/>
      <c r="B63" s="6"/>
      <c r="C63" s="6"/>
      <c r="D63" s="4"/>
      <c r="E63" s="3"/>
      <c r="F63" s="7"/>
      <c r="G63" s="7"/>
      <c r="H63" s="7"/>
      <c r="L63" s="11"/>
    </row>
    <row r="201" ht="15">
      <c r="L201" s="11"/>
    </row>
    <row r="202" spans="1:12" ht="15">
      <c r="A202" s="5"/>
      <c r="B202" s="6"/>
      <c r="C202" s="6"/>
      <c r="D202" s="4"/>
      <c r="E202" s="3"/>
      <c r="F202" s="7"/>
      <c r="G202" s="7"/>
      <c r="H202" s="7"/>
      <c r="L202" s="11"/>
    </row>
    <row r="204" spans="1:12" ht="15">
      <c r="A204" s="2"/>
      <c r="B204" s="28"/>
      <c r="C204" s="28"/>
      <c r="D204" s="28"/>
      <c r="E204" s="27"/>
      <c r="F204" s="27"/>
      <c r="G204" s="28"/>
      <c r="H204" s="28"/>
      <c r="I204" s="27"/>
      <c r="J204" s="28"/>
      <c r="K204" s="28"/>
      <c r="L204" s="31"/>
    </row>
    <row r="205" spans="1:12" ht="15">
      <c r="A205" s="2"/>
      <c r="B205" s="26"/>
      <c r="C205" s="28"/>
      <c r="D205" s="28"/>
      <c r="E205" s="27"/>
      <c r="F205" s="27"/>
      <c r="G205" s="28"/>
      <c r="H205" s="28"/>
      <c r="I205" s="27"/>
      <c r="J205" s="28"/>
      <c r="K205" s="28"/>
      <c r="L205" s="29"/>
    </row>
    <row r="206" spans="1:12" ht="15">
      <c r="A206" s="2"/>
      <c r="B206" s="28"/>
      <c r="C206" s="28"/>
      <c r="D206" s="28"/>
      <c r="E206" s="27"/>
      <c r="F206" s="27"/>
      <c r="G206" s="28"/>
      <c r="H206" s="28"/>
      <c r="I206" s="28"/>
      <c r="J206" s="28"/>
      <c r="K206" s="28"/>
      <c r="L206" s="30"/>
    </row>
    <row r="207" spans="1:12" ht="15">
      <c r="A207" s="2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1:12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5">
      <c r="A211" s="2"/>
      <c r="B211" s="5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5">
      <c r="A212" s="2"/>
      <c r="B212" s="12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1:12" ht="15">
      <c r="A213" s="2"/>
      <c r="B213" s="6"/>
      <c r="C213" s="6"/>
      <c r="D213" s="4"/>
      <c r="E213" s="2"/>
      <c r="F213" s="7"/>
      <c r="G213" s="7"/>
      <c r="H213" s="7"/>
      <c r="I213" s="7"/>
      <c r="J213" s="7"/>
      <c r="K213" s="7"/>
      <c r="L213" s="7"/>
    </row>
    <row r="214" spans="1:12" ht="15">
      <c r="A214" s="2"/>
      <c r="B214" s="6"/>
      <c r="C214" s="6"/>
      <c r="D214" s="4"/>
      <c r="E214" s="2"/>
      <c r="F214" s="7"/>
      <c r="G214" s="7"/>
      <c r="H214" s="7"/>
      <c r="I214" s="7"/>
      <c r="J214" s="7"/>
      <c r="K214" s="7"/>
      <c r="L214" s="7"/>
    </row>
    <row r="215" spans="1:12" ht="15">
      <c r="A215" s="2"/>
      <c r="B215" s="6"/>
      <c r="C215" s="6"/>
      <c r="D215" s="4"/>
      <c r="E215" s="2"/>
      <c r="F215" s="7"/>
      <c r="G215" s="7"/>
      <c r="H215" s="7"/>
      <c r="I215" s="7"/>
      <c r="J215" s="7"/>
      <c r="K215" s="7"/>
      <c r="L215" s="7"/>
    </row>
    <row r="216" spans="1:12" ht="15">
      <c r="A216" s="2"/>
      <c r="B216" s="6"/>
      <c r="C216" s="6"/>
      <c r="D216" s="4"/>
      <c r="E216" s="2"/>
      <c r="F216" s="7"/>
      <c r="G216" s="7"/>
      <c r="H216" s="7"/>
      <c r="I216" s="7"/>
      <c r="J216" s="7"/>
      <c r="K216" s="7"/>
      <c r="L216" s="7"/>
    </row>
    <row r="217" spans="1:12" ht="15">
      <c r="A217" s="2"/>
      <c r="B217" s="6"/>
      <c r="C217" s="6"/>
      <c r="D217" s="4"/>
      <c r="E217" s="2"/>
      <c r="F217" s="8"/>
      <c r="G217" s="8"/>
      <c r="H217" s="8"/>
      <c r="I217" s="8"/>
      <c r="J217" s="8"/>
      <c r="K217" s="8"/>
      <c r="L217" s="8"/>
    </row>
    <row r="218" spans="1:12" ht="15">
      <c r="A218" s="2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1:12" ht="15">
      <c r="A219" s="2"/>
      <c r="B219" s="6"/>
      <c r="C219" s="6"/>
      <c r="D219" s="4"/>
      <c r="E219" s="2"/>
      <c r="F219" s="7"/>
      <c r="G219" s="7"/>
      <c r="H219" s="7"/>
      <c r="I219" s="7"/>
      <c r="J219" s="7"/>
      <c r="K219" s="7"/>
      <c r="L219" s="7"/>
    </row>
    <row r="220" spans="1:12" ht="15">
      <c r="A220" s="2"/>
      <c r="B220" s="6"/>
      <c r="C220" s="6"/>
      <c r="D220" s="4"/>
      <c r="E220" s="2"/>
      <c r="F220" s="13"/>
      <c r="G220" s="13"/>
      <c r="H220" s="13"/>
      <c r="I220" s="13"/>
      <c r="J220" s="13"/>
      <c r="K220" s="13"/>
      <c r="L220" s="13"/>
    </row>
    <row r="221" spans="1:12" ht="15">
      <c r="A221" s="2"/>
      <c r="B221" s="6"/>
      <c r="C221" s="6"/>
      <c r="D221" s="6"/>
      <c r="E221" s="2"/>
      <c r="F221" s="13"/>
      <c r="G221" s="13"/>
      <c r="H221" s="13"/>
      <c r="I221" s="13"/>
      <c r="J221" s="13"/>
      <c r="K221" s="13"/>
      <c r="L221" s="13"/>
    </row>
    <row r="222" spans="1:12" ht="15">
      <c r="A222" s="2"/>
      <c r="B222" s="6"/>
      <c r="C222" s="6"/>
      <c r="D222" s="6"/>
      <c r="E222" s="2"/>
      <c r="F222" s="13"/>
      <c r="G222" s="13"/>
      <c r="H222" s="13"/>
      <c r="I222" s="13"/>
      <c r="J222" s="13"/>
      <c r="K222" s="13"/>
      <c r="L222" s="13"/>
    </row>
    <row r="223" spans="1:12" ht="15">
      <c r="A223" s="2"/>
      <c r="B223" s="6"/>
      <c r="C223" s="6"/>
      <c r="D223" s="6"/>
      <c r="E223" s="2"/>
      <c r="F223" s="13"/>
      <c r="G223" s="13"/>
      <c r="H223" s="13"/>
      <c r="I223" s="13"/>
      <c r="J223" s="13"/>
      <c r="K223" s="13"/>
      <c r="L223" s="13"/>
    </row>
    <row r="224" spans="1:12" ht="15">
      <c r="A224" s="2"/>
      <c r="B224" s="6"/>
      <c r="C224" s="6"/>
      <c r="D224" s="6"/>
      <c r="E224" s="6"/>
      <c r="F224" s="14"/>
      <c r="G224" s="14"/>
      <c r="H224" s="14"/>
      <c r="I224" s="14"/>
      <c r="J224" s="14"/>
      <c r="K224" s="14"/>
      <c r="L224" s="14"/>
    </row>
    <row r="225" ht="15">
      <c r="A225" s="2"/>
    </row>
    <row r="226" spans="1:12" ht="15">
      <c r="A226" s="2"/>
      <c r="B226" s="12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1:12" ht="15">
      <c r="A227" s="2"/>
      <c r="B227" s="6"/>
      <c r="C227" s="6"/>
      <c r="D227" s="6"/>
      <c r="E227" s="6"/>
      <c r="F227" s="7"/>
      <c r="G227" s="7"/>
      <c r="H227" s="7"/>
      <c r="I227" s="7"/>
      <c r="J227" s="7"/>
      <c r="K227" s="7"/>
      <c r="L227" s="7"/>
    </row>
    <row r="228" spans="1:12" ht="15">
      <c r="A228" s="2"/>
      <c r="B228" s="6"/>
      <c r="F228" s="7"/>
      <c r="G228" s="7"/>
      <c r="H228" s="7"/>
      <c r="I228" s="7"/>
      <c r="J228" s="7"/>
      <c r="K228" s="7"/>
      <c r="L228" s="7"/>
    </row>
    <row r="229" spans="1:12" ht="15">
      <c r="A229" s="2"/>
      <c r="B229" s="6"/>
      <c r="F229" s="7"/>
      <c r="G229" s="7"/>
      <c r="H229" s="7"/>
      <c r="I229" s="7"/>
      <c r="J229" s="7"/>
      <c r="K229" s="7"/>
      <c r="L229" s="7"/>
    </row>
    <row r="230" spans="1:12" ht="15">
      <c r="A230" s="2"/>
      <c r="B230" s="6"/>
      <c r="F230" s="7"/>
      <c r="G230" s="7"/>
      <c r="H230" s="7"/>
      <c r="I230" s="7"/>
      <c r="J230" s="7"/>
      <c r="K230" s="7"/>
      <c r="L230" s="7"/>
    </row>
    <row r="231" spans="1:12" ht="15">
      <c r="A231" s="2"/>
      <c r="B231" s="6"/>
      <c r="C231" s="6"/>
      <c r="D231" s="6"/>
      <c r="E231" s="6"/>
      <c r="F231" s="8"/>
      <c r="G231" s="8"/>
      <c r="H231" s="8"/>
      <c r="I231" s="8"/>
      <c r="J231" s="8"/>
      <c r="K231" s="8"/>
      <c r="L231" s="8"/>
    </row>
    <row r="232" spans="1:2" ht="15">
      <c r="A232" s="2"/>
      <c r="B232" s="6"/>
    </row>
    <row r="233" spans="1:2" ht="15">
      <c r="A233" s="2"/>
      <c r="B233" s="6"/>
    </row>
    <row r="234" spans="1:12" ht="15">
      <c r="A234" s="2"/>
      <c r="B234" s="6"/>
      <c r="C234" s="6"/>
      <c r="D234" s="6"/>
      <c r="E234" s="6"/>
      <c r="F234" s="13"/>
      <c r="G234" s="13"/>
      <c r="H234" s="13"/>
      <c r="I234" s="13"/>
      <c r="J234" s="13"/>
      <c r="K234" s="13"/>
      <c r="L234" s="13"/>
    </row>
    <row r="235" spans="1:12" ht="15">
      <c r="A235" s="2"/>
      <c r="B235" s="6"/>
      <c r="C235" s="6"/>
      <c r="D235" s="6"/>
      <c r="E235" s="6"/>
      <c r="F235" s="13"/>
      <c r="G235" s="13"/>
      <c r="H235" s="13"/>
      <c r="I235" s="13"/>
      <c r="J235" s="13"/>
      <c r="K235" s="13"/>
      <c r="L235" s="13"/>
    </row>
    <row r="236" spans="1:12" ht="15">
      <c r="A236" s="2"/>
      <c r="B236" s="6"/>
      <c r="C236" s="6"/>
      <c r="D236" s="6"/>
      <c r="E236" s="6"/>
      <c r="F236" s="13"/>
      <c r="G236" s="13"/>
      <c r="H236" s="13"/>
      <c r="I236" s="13"/>
      <c r="J236" s="13"/>
      <c r="K236" s="13"/>
      <c r="L236" s="13"/>
    </row>
    <row r="237" spans="1:12" ht="15">
      <c r="A237" s="2"/>
      <c r="B237" s="6"/>
      <c r="C237" s="6"/>
      <c r="D237" s="6"/>
      <c r="E237" s="6"/>
      <c r="F237" s="13"/>
      <c r="G237" s="13"/>
      <c r="H237" s="13"/>
      <c r="I237" s="13"/>
      <c r="J237" s="13"/>
      <c r="K237" s="13"/>
      <c r="L237" s="13"/>
    </row>
    <row r="238" spans="1:12" ht="15">
      <c r="A238" s="2"/>
      <c r="B238" s="6"/>
      <c r="C238" s="6"/>
      <c r="D238" s="6"/>
      <c r="E238" s="6"/>
      <c r="F238" s="16"/>
      <c r="G238" s="16"/>
      <c r="H238" s="16"/>
      <c r="I238" s="16"/>
      <c r="J238" s="16"/>
      <c r="K238" s="16"/>
      <c r="L238" s="16"/>
    </row>
    <row r="239" spans="1:12" ht="15.75" thickBot="1">
      <c r="A239" s="2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1:12" ht="15.75" thickTop="1">
      <c r="A240" s="2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</row>
    <row r="241" spans="1:2" ht="15">
      <c r="A241" s="2"/>
      <c r="B241" s="12"/>
    </row>
    <row r="242" spans="1:12" ht="15">
      <c r="A242" s="2"/>
      <c r="B242" s="6"/>
      <c r="C242" s="6"/>
      <c r="D242" s="6"/>
      <c r="E242" s="2"/>
      <c r="F242" s="7"/>
      <c r="G242" s="7"/>
      <c r="H242" s="7"/>
      <c r="I242" s="7"/>
      <c r="J242" s="7"/>
      <c r="K242" s="7"/>
      <c r="L242" s="7"/>
    </row>
    <row r="243" spans="1:12" ht="15">
      <c r="A243" s="2"/>
      <c r="B243" s="6"/>
      <c r="C243" s="6"/>
      <c r="D243" s="4"/>
      <c r="E243" s="2"/>
      <c r="F243" s="7"/>
      <c r="G243" s="7"/>
      <c r="H243" s="7"/>
      <c r="I243" s="7"/>
      <c r="J243" s="7"/>
      <c r="K243" s="7"/>
      <c r="L243" s="7"/>
    </row>
    <row r="244" spans="1:12" ht="15">
      <c r="A244" s="2"/>
      <c r="B244" s="6"/>
      <c r="C244" s="6"/>
      <c r="D244" s="4"/>
      <c r="E244" s="2"/>
      <c r="F244" s="7"/>
      <c r="G244" s="7"/>
      <c r="H244" s="7"/>
      <c r="I244" s="7"/>
      <c r="J244" s="7"/>
      <c r="K244" s="7"/>
      <c r="L244" s="7"/>
    </row>
    <row r="245" spans="1:12" ht="15">
      <c r="A245" s="2"/>
      <c r="B245" s="6"/>
      <c r="C245" s="6"/>
      <c r="D245" s="4"/>
      <c r="E245" s="2"/>
      <c r="F245" s="7"/>
      <c r="G245" s="7"/>
      <c r="H245" s="7"/>
      <c r="I245" s="7"/>
      <c r="J245" s="7"/>
      <c r="K245" s="7"/>
      <c r="L245" s="7"/>
    </row>
    <row r="246" spans="1:12" ht="15">
      <c r="A246" s="2"/>
      <c r="B246" s="6"/>
      <c r="C246" s="6"/>
      <c r="D246" s="4"/>
      <c r="E246" s="2"/>
      <c r="F246" s="8"/>
      <c r="G246" s="8"/>
      <c r="H246" s="8"/>
      <c r="I246" s="8"/>
      <c r="J246" s="8"/>
      <c r="K246" s="8"/>
      <c r="L246" s="8"/>
    </row>
    <row r="247" ht="15">
      <c r="A247" s="2"/>
    </row>
    <row r="248" spans="1:12" ht="15">
      <c r="A248" s="2"/>
      <c r="B248" s="6"/>
      <c r="C248" s="6"/>
      <c r="D248" s="4"/>
      <c r="E248" s="2"/>
      <c r="F248" s="7"/>
      <c r="G248" s="7"/>
      <c r="H248" s="7"/>
      <c r="I248" s="7"/>
      <c r="J248" s="7"/>
      <c r="K248" s="7"/>
      <c r="L248" s="7"/>
    </row>
    <row r="249" spans="1:12" ht="15">
      <c r="A249" s="2"/>
      <c r="B249" s="6"/>
      <c r="C249" s="6"/>
      <c r="D249" s="4"/>
      <c r="E249" s="2"/>
      <c r="F249" s="13"/>
      <c r="G249" s="13"/>
      <c r="H249" s="13"/>
      <c r="I249" s="13"/>
      <c r="J249" s="13"/>
      <c r="K249" s="13"/>
      <c r="L249" s="13"/>
    </row>
    <row r="250" spans="1:12" ht="15">
      <c r="A250" s="2"/>
      <c r="B250" s="6"/>
      <c r="C250" s="6"/>
      <c r="D250" s="4"/>
      <c r="E250" s="2"/>
      <c r="F250" s="13"/>
      <c r="G250" s="13"/>
      <c r="H250" s="13"/>
      <c r="I250" s="13"/>
      <c r="J250" s="13"/>
      <c r="K250" s="13"/>
      <c r="L250" s="13"/>
    </row>
    <row r="251" spans="1:12" ht="15">
      <c r="A251" s="2"/>
      <c r="B251" s="6"/>
      <c r="C251" s="6"/>
      <c r="D251" s="4"/>
      <c r="E251" s="2"/>
      <c r="F251" s="13"/>
      <c r="G251" s="13"/>
      <c r="H251" s="13"/>
      <c r="I251" s="13"/>
      <c r="J251" s="13"/>
      <c r="K251" s="13"/>
      <c r="L251" s="13"/>
    </row>
    <row r="252" spans="1:12" ht="15">
      <c r="A252" s="2"/>
      <c r="B252" s="6"/>
      <c r="C252" s="6"/>
      <c r="D252" s="4"/>
      <c r="E252" s="2"/>
      <c r="F252" s="13"/>
      <c r="G252" s="13"/>
      <c r="H252" s="13"/>
      <c r="I252" s="13"/>
      <c r="J252" s="13"/>
      <c r="K252" s="13"/>
      <c r="L252" s="13"/>
    </row>
    <row r="253" spans="1:12" ht="15">
      <c r="A253" s="2"/>
      <c r="B253" s="6"/>
      <c r="C253" s="6"/>
      <c r="D253" s="4"/>
      <c r="E253" s="2"/>
      <c r="F253" s="16"/>
      <c r="G253" s="16"/>
      <c r="H253" s="16"/>
      <c r="I253" s="16"/>
      <c r="J253" s="16"/>
      <c r="K253" s="16"/>
      <c r="L253" s="16"/>
    </row>
    <row r="254" ht="15">
      <c r="A254" s="2"/>
    </row>
    <row r="255" spans="1:12" ht="15">
      <c r="A255" s="2"/>
      <c r="B255" s="12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1:12" ht="15">
      <c r="A256" s="2"/>
      <c r="B256" s="6"/>
      <c r="C256" s="6"/>
      <c r="D256" s="6"/>
      <c r="E256" s="2"/>
      <c r="F256" s="7"/>
      <c r="G256" s="7"/>
      <c r="H256" s="7"/>
      <c r="I256" s="7"/>
      <c r="J256" s="7"/>
      <c r="K256" s="7"/>
      <c r="L256" s="7"/>
    </row>
    <row r="257" spans="1:12" ht="15">
      <c r="A257" s="2"/>
      <c r="B257" s="6"/>
      <c r="C257" s="6"/>
      <c r="D257" s="4"/>
      <c r="E257" s="2"/>
      <c r="F257" s="7"/>
      <c r="G257" s="7"/>
      <c r="H257" s="7"/>
      <c r="I257" s="7"/>
      <c r="J257" s="7"/>
      <c r="K257" s="7"/>
      <c r="L257" s="7"/>
    </row>
    <row r="258" spans="1:12" ht="15">
      <c r="A258" s="2"/>
      <c r="B258" s="6"/>
      <c r="C258" s="6"/>
      <c r="D258" s="4"/>
      <c r="E258" s="2"/>
      <c r="F258" s="7"/>
      <c r="G258" s="7"/>
      <c r="H258" s="7"/>
      <c r="I258" s="7"/>
      <c r="J258" s="7"/>
      <c r="K258" s="7"/>
      <c r="L258" s="7"/>
    </row>
    <row r="259" spans="1:12" ht="15">
      <c r="A259" s="2"/>
      <c r="B259" s="6"/>
      <c r="C259" s="6"/>
      <c r="D259" s="4"/>
      <c r="E259" s="2"/>
      <c r="F259" s="7"/>
      <c r="G259" s="7"/>
      <c r="H259" s="7"/>
      <c r="I259" s="7"/>
      <c r="J259" s="7"/>
      <c r="K259" s="7"/>
      <c r="L259" s="7"/>
    </row>
    <row r="260" spans="1:12" ht="15">
      <c r="A260" s="2"/>
      <c r="B260" s="6"/>
      <c r="C260" s="6"/>
      <c r="D260" s="4"/>
      <c r="E260" s="2"/>
      <c r="F260" s="8"/>
      <c r="G260" s="8"/>
      <c r="H260" s="8"/>
      <c r="I260" s="8"/>
      <c r="J260" s="8"/>
      <c r="K260" s="8"/>
      <c r="L260" s="8"/>
    </row>
    <row r="261" spans="1:12" ht="15">
      <c r="A261" s="2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1:12" ht="15">
      <c r="A262" s="2"/>
      <c r="B262" s="6"/>
      <c r="C262" s="6"/>
      <c r="D262" s="4"/>
      <c r="E262" s="2"/>
      <c r="F262" s="7"/>
      <c r="G262" s="7"/>
      <c r="H262" s="7"/>
      <c r="I262" s="7"/>
      <c r="J262" s="7"/>
      <c r="K262" s="7"/>
      <c r="L262" s="7"/>
    </row>
    <row r="263" spans="1:12" ht="15">
      <c r="A263" s="2"/>
      <c r="B263" s="6"/>
      <c r="C263" s="6"/>
      <c r="D263" s="4"/>
      <c r="E263" s="2"/>
      <c r="F263" s="13"/>
      <c r="G263" s="13"/>
      <c r="H263" s="13"/>
      <c r="I263" s="13"/>
      <c r="J263" s="13"/>
      <c r="K263" s="13"/>
      <c r="L263" s="13"/>
    </row>
    <row r="264" spans="1:12" ht="15">
      <c r="A264" s="2"/>
      <c r="B264" s="6"/>
      <c r="C264" s="6"/>
      <c r="D264" s="4"/>
      <c r="E264" s="2"/>
      <c r="F264" s="13"/>
      <c r="G264" s="13"/>
      <c r="H264" s="13"/>
      <c r="I264" s="13"/>
      <c r="J264" s="13"/>
      <c r="K264" s="13"/>
      <c r="L264" s="13"/>
    </row>
    <row r="265" spans="1:12" ht="15">
      <c r="A265" s="2"/>
      <c r="B265" s="6"/>
      <c r="C265" s="6"/>
      <c r="D265" s="4"/>
      <c r="E265" s="2"/>
      <c r="F265" s="13"/>
      <c r="G265" s="13"/>
      <c r="H265" s="13"/>
      <c r="I265" s="13"/>
      <c r="J265" s="13"/>
      <c r="K265" s="13"/>
      <c r="L265" s="13"/>
    </row>
    <row r="266" spans="1:12" ht="15">
      <c r="A266" s="2"/>
      <c r="B266" s="6"/>
      <c r="C266" s="6"/>
      <c r="D266" s="4"/>
      <c r="E266" s="2"/>
      <c r="F266" s="13"/>
      <c r="G266" s="13"/>
      <c r="H266" s="13"/>
      <c r="I266" s="13"/>
      <c r="J266" s="13"/>
      <c r="K266" s="13"/>
      <c r="L266" s="13"/>
    </row>
    <row r="267" spans="1:12" ht="15">
      <c r="A267" s="2"/>
      <c r="B267" s="6"/>
      <c r="C267" s="6"/>
      <c r="D267" s="4"/>
      <c r="E267" s="2"/>
      <c r="F267" s="16"/>
      <c r="G267" s="16"/>
      <c r="H267" s="16"/>
      <c r="I267" s="16"/>
      <c r="J267" s="16"/>
      <c r="K267" s="16"/>
      <c r="L267" s="16"/>
    </row>
    <row r="268" spans="1:12" ht="15">
      <c r="A268" s="2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1:12" ht="15">
      <c r="A269" s="2"/>
      <c r="B269" s="12"/>
      <c r="C269" s="6"/>
      <c r="D269" s="6"/>
      <c r="E269" s="6"/>
      <c r="F269" s="18"/>
      <c r="G269" s="18"/>
      <c r="H269" s="18"/>
      <c r="I269" s="18"/>
      <c r="J269" s="18"/>
      <c r="K269" s="18"/>
      <c r="L269" s="18"/>
    </row>
    <row r="270" spans="1:12" ht="15">
      <c r="A270" s="2"/>
      <c r="B270" s="12"/>
      <c r="C270" s="6"/>
      <c r="D270" s="6"/>
      <c r="E270" s="6"/>
      <c r="F270" s="18"/>
      <c r="G270" s="18"/>
      <c r="H270" s="18"/>
      <c r="I270" s="18"/>
      <c r="J270" s="18"/>
      <c r="K270" s="18"/>
      <c r="L270" s="18"/>
    </row>
    <row r="271" spans="1:12" ht="15">
      <c r="A271" s="2"/>
      <c r="B271" s="12"/>
      <c r="C271" s="6"/>
      <c r="D271" s="6"/>
      <c r="E271" s="6"/>
      <c r="F271" s="18"/>
      <c r="G271" s="18"/>
      <c r="H271" s="18"/>
      <c r="I271" s="18"/>
      <c r="L271" s="11"/>
    </row>
    <row r="272" spans="1:12" ht="15">
      <c r="A272" s="5"/>
      <c r="B272" s="6"/>
      <c r="C272" s="6"/>
      <c r="D272" s="4"/>
      <c r="E272" s="3"/>
      <c r="F272" s="7"/>
      <c r="G272" s="7"/>
      <c r="H272" s="7"/>
      <c r="L272" s="11"/>
    </row>
  </sheetData>
  <sheetProtection/>
  <printOptions/>
  <pageMargins left="0.42" right="0.19" top="0.41" bottom="0.28" header="0.3" footer="0.2"/>
  <pageSetup fitToHeight="3" fitToWidth="1" horizontalDpi="600" verticalDpi="600" orientation="portrait" scale="84" r:id="rId1"/>
  <rowBreaks count="2" manualBreakCount="2">
    <brk id="62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4.421875" style="0" customWidth="1"/>
    <col min="4" max="4" width="4.7109375" style="0" customWidth="1"/>
    <col min="5" max="5" width="7.8515625" style="0" customWidth="1"/>
    <col min="6" max="6" width="11.140625" style="0" customWidth="1"/>
    <col min="7" max="7" width="10.8515625" style="0" customWidth="1"/>
    <col min="9" max="9" width="11.00390625" style="0" customWidth="1"/>
    <col min="13" max="13" width="10.140625" style="0" customWidth="1"/>
  </cols>
  <sheetData>
    <row r="1" spans="1:13" ht="15">
      <c r="A1" s="5"/>
      <c r="B1" s="6"/>
      <c r="C1" s="6"/>
      <c r="D1" s="4"/>
      <c r="E1" s="3"/>
      <c r="F1" s="7"/>
      <c r="G1" s="7"/>
      <c r="H1" s="7"/>
      <c r="L1" s="11"/>
      <c r="M1" s="11" t="str">
        <f>'Page 1'!M1</f>
        <v>Exhibit No. ___(DWS-3)</v>
      </c>
    </row>
    <row r="2" spans="1:13" ht="15">
      <c r="A2" s="2"/>
      <c r="B2" s="6"/>
      <c r="C2" s="6"/>
      <c r="D2" s="4"/>
      <c r="E2" s="3"/>
      <c r="F2" s="7"/>
      <c r="G2" s="7"/>
      <c r="H2" s="7"/>
      <c r="I2" s="7"/>
      <c r="M2" t="s">
        <v>79</v>
      </c>
    </row>
    <row r="3" spans="1:13" ht="15">
      <c r="A3" s="2"/>
      <c r="B3" s="28" t="str">
        <f>'Page 1'!$B$3</f>
        <v>AVISTA UTILITIES</v>
      </c>
      <c r="C3" s="28"/>
      <c r="D3" s="28"/>
      <c r="E3" s="27"/>
      <c r="F3" s="27"/>
      <c r="G3" s="28"/>
      <c r="H3" s="28"/>
      <c r="I3" s="27"/>
      <c r="J3" s="28"/>
      <c r="K3" s="28"/>
      <c r="L3" s="28"/>
      <c r="M3" s="27"/>
    </row>
    <row r="4" spans="1:13" ht="15">
      <c r="A4" s="2"/>
      <c r="B4" s="26" t="s">
        <v>58</v>
      </c>
      <c r="C4" s="28"/>
      <c r="D4" s="28"/>
      <c r="E4" s="27"/>
      <c r="F4" s="27"/>
      <c r="G4" s="28"/>
      <c r="H4" s="28"/>
      <c r="I4" s="27"/>
      <c r="J4" s="28"/>
      <c r="K4" s="28"/>
      <c r="L4" s="29"/>
      <c r="M4" s="27"/>
    </row>
    <row r="5" spans="1:13" ht="15">
      <c r="A5" s="2"/>
      <c r="B5" s="28" t="str">
        <f>'Page 1'!B5</f>
        <v>For the Twelve Months Ended September 30, 2008</v>
      </c>
      <c r="C5" s="28"/>
      <c r="D5" s="28"/>
      <c r="E5" s="27"/>
      <c r="F5" s="27"/>
      <c r="G5" s="28"/>
      <c r="H5" s="28"/>
      <c r="I5" s="28"/>
      <c r="J5" s="28"/>
      <c r="K5" s="28"/>
      <c r="L5" s="30"/>
      <c r="M5" s="27"/>
    </row>
    <row r="6" spans="1:13" ht="15">
      <c r="A6" s="2"/>
      <c r="B6" s="2" t="str">
        <f>'Page 1'!$B$6</f>
        <v>(b)</v>
      </c>
      <c r="C6" s="2" t="str">
        <f>'Page 1'!$C$6</f>
        <v>(c)</v>
      </c>
      <c r="D6" s="2" t="str">
        <f>'Page 1'!$D$6</f>
        <v>(d)</v>
      </c>
      <c r="E6" s="2" t="str">
        <f>'Page 1'!$E$6</f>
        <v>(e)</v>
      </c>
      <c r="F6" s="2" t="str">
        <f>'Page 1'!$F$6</f>
        <v>(f)</v>
      </c>
      <c r="G6" s="2" t="str">
        <f>'Page 1'!$G$6</f>
        <v>(g)</v>
      </c>
      <c r="H6" s="2" t="str">
        <f>'Page 1'!$H$6</f>
        <v>(h)</v>
      </c>
      <c r="I6" s="2" t="str">
        <f>'Page 1'!$I$6</f>
        <v>(i)</v>
      </c>
      <c r="J6" s="2" t="str">
        <f>'Page 1'!$J$6</f>
        <v>(j)</v>
      </c>
      <c r="K6" s="2" t="str">
        <f>'Page 1'!$K$6</f>
        <v>(k)</v>
      </c>
      <c r="L6" s="2" t="str">
        <f>'Page 1'!$L$6</f>
        <v>(l)</v>
      </c>
      <c r="M6" s="2" t="str">
        <f>'Page 1'!$M$6</f>
        <v>(m)</v>
      </c>
    </row>
    <row r="7" spans="1:13" ht="15">
      <c r="A7" s="2"/>
      <c r="B7" s="2" t="str">
        <f>'Page 1'!$B$7</f>
        <v> </v>
      </c>
      <c r="C7" s="2" t="str">
        <f>'Page 1'!$C$7</f>
        <v> </v>
      </c>
      <c r="D7" s="2" t="str">
        <f>'Page 1'!$D$7</f>
        <v> </v>
      </c>
      <c r="E7" s="2" t="str">
        <f>'Page 1'!$E$7</f>
        <v> </v>
      </c>
      <c r="F7" s="2" t="str">
        <f>'Page 1'!$F$7</f>
        <v> </v>
      </c>
      <c r="G7" s="2" t="str">
        <f>'Page 1'!$G$7</f>
        <v>Residential</v>
      </c>
      <c r="H7" s="2" t="str">
        <f>'Page 1'!$H$7</f>
        <v>General</v>
      </c>
      <c r="I7" s="2" t="str">
        <f>'Page 1'!$I$7</f>
        <v>Large Gen</v>
      </c>
      <c r="J7" s="2" t="str">
        <f>'Page 1'!$J$7</f>
        <v>Extra Large</v>
      </c>
      <c r="K7" s="2" t="str">
        <f>'Page 1'!$K$7</f>
        <v>Pumping</v>
      </c>
      <c r="L7" s="2" t="str">
        <f>'Page 1'!$L$7</f>
        <v>Street &amp;</v>
      </c>
      <c r="M7" s="2" t="str">
        <f>'Page 1'!$M$7</f>
        <v>Extra Large</v>
      </c>
    </row>
    <row r="8" spans="1:13" ht="15">
      <c r="A8" s="2"/>
      <c r="B8" s="2" t="str">
        <f>'Page 1'!$B$8</f>
        <v> </v>
      </c>
      <c r="C8" s="2" t="str">
        <f>'Page 1'!$C$8</f>
        <v> </v>
      </c>
      <c r="D8" s="2" t="str">
        <f>'Page 1'!$D$8</f>
        <v> </v>
      </c>
      <c r="E8" s="2" t="str">
        <f>'Page 1'!$E$8</f>
        <v> </v>
      </c>
      <c r="F8" s="2" t="str">
        <f>'Page 1'!$F$8</f>
        <v>System</v>
      </c>
      <c r="G8" s="2" t="str">
        <f>'Page 1'!$G$8</f>
        <v>Service</v>
      </c>
      <c r="H8" s="2" t="str">
        <f>'Page 1'!$H$8</f>
        <v>Service</v>
      </c>
      <c r="I8" s="2" t="str">
        <f>'Page 1'!$I$8</f>
        <v>Service</v>
      </c>
      <c r="J8" s="2" t="str">
        <f>'Page 1'!$J$8</f>
        <v>Gen Service</v>
      </c>
      <c r="K8" s="2" t="str">
        <f>'Page 1'!$K$8</f>
        <v>Service</v>
      </c>
      <c r="L8" s="2" t="str">
        <f>'Page 1'!$L$8</f>
        <v>Area Lights</v>
      </c>
      <c r="M8" s="2" t="str">
        <f>'Page 1'!$M$8</f>
        <v>Gen Service</v>
      </c>
    </row>
    <row r="9" spans="1:13" ht="15">
      <c r="A9" s="2"/>
      <c r="B9" s="5" t="str">
        <f>'Page 1'!$B$9</f>
        <v>Description</v>
      </c>
      <c r="C9" s="2" t="str">
        <f>'Page 1'!$C$9</f>
        <v> </v>
      </c>
      <c r="D9" s="2" t="str">
        <f>'Page 1'!$D$9</f>
        <v> </v>
      </c>
      <c r="E9" s="2" t="str">
        <f>'Page 1'!$E$9</f>
        <v> </v>
      </c>
      <c r="F9" s="2" t="str">
        <f>'Page 1'!$F$9</f>
        <v>Total</v>
      </c>
      <c r="G9" s="2" t="str">
        <f>'Page 1'!$G$9</f>
        <v>Sch 1</v>
      </c>
      <c r="H9" s="2" t="str">
        <f>'Page 1'!$H$9</f>
        <v>Sch 11-12</v>
      </c>
      <c r="I9" s="2" t="str">
        <f>'Page 1'!$I$9</f>
        <v>Sch 21-22</v>
      </c>
      <c r="J9" s="2" t="str">
        <f>'Page 1'!$J$9</f>
        <v>Sch 25 - IEP</v>
      </c>
      <c r="K9" s="2" t="str">
        <f>'Page 1'!$K$9</f>
        <v>Sch 31-32</v>
      </c>
      <c r="L9" s="2" t="str">
        <f>'Page 1'!$L$9</f>
        <v>Sch 41-49</v>
      </c>
      <c r="M9" s="2" t="str">
        <f>'Page 1'!$M$9</f>
        <v>IEP</v>
      </c>
    </row>
    <row r="10" spans="1:13" ht="15">
      <c r="A10" s="2"/>
      <c r="B10" s="12" t="s">
        <v>59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2">
        <v>1</v>
      </c>
      <c r="B11" s="6" t="s">
        <v>60</v>
      </c>
      <c r="C11" s="6"/>
      <c r="D11" s="4"/>
      <c r="E11" s="2"/>
      <c r="F11" s="7">
        <f>SUM(G11:M11)</f>
        <v>237899803.350973</v>
      </c>
      <c r="G11" s="7">
        <f>'[1]SUMCOST'!G148</f>
        <v>99768783.95975086</v>
      </c>
      <c r="H11" s="7">
        <f>'[1]SUMCOST'!H148</f>
        <v>22076114.34304134</v>
      </c>
      <c r="I11" s="7">
        <f>'[1]SUMCOST'!I148</f>
        <v>74014566.07154259</v>
      </c>
      <c r="J11" s="7">
        <f>'[1]SUMCOST'!J148</f>
        <v>22888456.004655417</v>
      </c>
      <c r="K11" s="7">
        <f>'[1]SUMCOST'!K148</f>
        <v>5230828.715125593</v>
      </c>
      <c r="L11" s="7">
        <f>'[1]SUMCOST'!L148</f>
        <v>1076071.4542448225</v>
      </c>
      <c r="M11" s="7">
        <f>'[1]SUMCOST'!M148</f>
        <v>12844982.802612372</v>
      </c>
    </row>
    <row r="12" spans="1:13" ht="15">
      <c r="A12" s="2">
        <v>2</v>
      </c>
      <c r="B12" s="6" t="s">
        <v>61</v>
      </c>
      <c r="C12" s="6"/>
      <c r="D12" s="4"/>
      <c r="E12" s="2"/>
      <c r="F12" s="7">
        <f>SUM(G12:M12)</f>
        <v>32512712.598502267</v>
      </c>
      <c r="G12" s="7">
        <f>'[1]SUMCOST'!G159</f>
        <v>12383550.269416688</v>
      </c>
      <c r="H12" s="7">
        <f>'[1]SUMCOST'!H159</f>
        <v>3968702.7449166807</v>
      </c>
      <c r="I12" s="7">
        <f>'[1]SUMCOST'!I159</f>
        <v>11422928.37634901</v>
      </c>
      <c r="J12" s="7">
        <f>'[1]SUMCOST'!J159</f>
        <v>2591781.692423173</v>
      </c>
      <c r="K12" s="7">
        <f>'[1]SUMCOST'!K159</f>
        <v>581788.3351766756</v>
      </c>
      <c r="L12" s="7">
        <f>'[1]SUMCOST'!L159</f>
        <v>137905.35470946514</v>
      </c>
      <c r="M12" s="7">
        <f>'[1]SUMCOST'!M159</f>
        <v>1426055.8255105775</v>
      </c>
    </row>
    <row r="13" spans="1:13" ht="15">
      <c r="A13" s="2">
        <v>3</v>
      </c>
      <c r="B13" s="6" t="s">
        <v>62</v>
      </c>
      <c r="C13" s="6"/>
      <c r="D13" s="4"/>
      <c r="E13" s="2"/>
      <c r="F13" s="7">
        <f>SUM(G13:M13)</f>
        <v>71970578.94355899</v>
      </c>
      <c r="G13" s="7">
        <f>'[1]SUMCOST'!G173</f>
        <v>33912242.863219574</v>
      </c>
      <c r="H13" s="7">
        <f>'[1]SUMCOST'!H173</f>
        <v>10829975.686717939</v>
      </c>
      <c r="I13" s="7">
        <f>'[1]SUMCOST'!I173</f>
        <v>20446631.03433541</v>
      </c>
      <c r="J13" s="7">
        <f>'[1]SUMCOST'!J173</f>
        <v>1795091.3257858288</v>
      </c>
      <c r="K13" s="7">
        <f>'[1]SUMCOST'!K173</f>
        <v>1512853.869878281</v>
      </c>
      <c r="L13" s="7">
        <f>'[1]SUMCOST'!L173</f>
        <v>3392004.7430657386</v>
      </c>
      <c r="M13" s="7">
        <f>'[1]SUMCOST'!M173</f>
        <v>81779.42055621558</v>
      </c>
    </row>
    <row r="14" spans="1:13" ht="15">
      <c r="A14" s="2">
        <v>4</v>
      </c>
      <c r="B14" s="6" t="s">
        <v>63</v>
      </c>
      <c r="C14" s="6"/>
      <c r="D14" s="4"/>
      <c r="E14" s="2"/>
      <c r="F14" s="7">
        <f>SUM(G14:M14)</f>
        <v>48569905.10696574</v>
      </c>
      <c r="G14" s="7">
        <f>'[1]SUMCOST'!G182</f>
        <v>24718422.90761289</v>
      </c>
      <c r="H14" s="7">
        <f>'[1]SUMCOST'!H182</f>
        <v>4962207.225324042</v>
      </c>
      <c r="I14" s="7">
        <f>'[1]SUMCOST'!I182</f>
        <v>12235874.517772984</v>
      </c>
      <c r="J14" s="7">
        <f>'[1]SUMCOST'!J182</f>
        <v>3066670.9771355814</v>
      </c>
      <c r="K14" s="7">
        <f>'[1]SUMCOST'!K182</f>
        <v>1178529.0798194497</v>
      </c>
      <c r="L14" s="7">
        <f>'[1]SUMCOST'!L182</f>
        <v>1068018.4479799713</v>
      </c>
      <c r="M14" s="7">
        <f>'[1]SUMCOST'!M182</f>
        <v>1340181.951320827</v>
      </c>
    </row>
    <row r="15" spans="1:13" ht="15">
      <c r="A15" s="2">
        <v>5</v>
      </c>
      <c r="B15" s="6" t="s">
        <v>64</v>
      </c>
      <c r="C15" s="6"/>
      <c r="D15" s="4"/>
      <c r="E15" s="2"/>
      <c r="F15" s="8">
        <f aca="true" t="shared" si="0" ref="F15:M15">SUM(F11:F14)</f>
        <v>390953000</v>
      </c>
      <c r="G15" s="8">
        <f t="shared" si="0"/>
        <v>170783000.00000003</v>
      </c>
      <c r="H15" s="8">
        <f t="shared" si="0"/>
        <v>41837000.00000001</v>
      </c>
      <c r="I15" s="8">
        <f t="shared" si="0"/>
        <v>118119999.99999999</v>
      </c>
      <c r="J15" s="8">
        <f t="shared" si="0"/>
        <v>30341999.999999996</v>
      </c>
      <c r="K15" s="8">
        <f t="shared" si="0"/>
        <v>8504000</v>
      </c>
      <c r="L15" s="8">
        <f t="shared" si="0"/>
        <v>5673999.999999998</v>
      </c>
      <c r="M15" s="8">
        <f t="shared" si="0"/>
        <v>15692999.999999993</v>
      </c>
    </row>
    <row r="16" spans="1:13" ht="15">
      <c r="A16" s="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">
      <c r="A17" s="2"/>
      <c r="B17" s="6" t="s">
        <v>65</v>
      </c>
      <c r="C17" s="6"/>
      <c r="D17" s="4"/>
      <c r="E17" s="2"/>
      <c r="F17" s="7"/>
      <c r="G17" s="7"/>
      <c r="H17" s="7"/>
      <c r="I17" s="7"/>
      <c r="J17" s="7"/>
      <c r="K17" s="7"/>
      <c r="L17" s="7"/>
      <c r="M17" s="7"/>
    </row>
    <row r="18" spans="1:13" ht="15">
      <c r="A18" s="2">
        <v>6</v>
      </c>
      <c r="B18" s="6" t="s">
        <v>60</v>
      </c>
      <c r="C18" s="6"/>
      <c r="D18" s="4"/>
      <c r="E18" s="2"/>
      <c r="F18" s="13">
        <f>'[1]SUMCOST'!F188</f>
        <v>0.04335679231477009</v>
      </c>
      <c r="G18" s="13">
        <f>'[1]SUMCOST'!G188</f>
        <v>0.04190470876554996</v>
      </c>
      <c r="H18" s="13">
        <f>'[1]SUMCOST'!H188</f>
        <v>0.052565305894496914</v>
      </c>
      <c r="I18" s="13">
        <f>'[1]SUMCOST'!I188</f>
        <v>0.046453861609511996</v>
      </c>
      <c r="J18" s="13">
        <f>'[1]SUMCOST'!J188</f>
        <v>0.03880221403628806</v>
      </c>
      <c r="K18" s="13">
        <f>'[1]SUMCOST'!K188</f>
        <v>0.03979359839272717</v>
      </c>
      <c r="L18" s="13">
        <f>'[1]SUMCOST'!L188</f>
        <v>0.040409758317804745</v>
      </c>
      <c r="M18" s="13">
        <f>'[1]SUMCOST'!M188</f>
        <v>0.03723658322397247</v>
      </c>
    </row>
    <row r="19" spans="1:13" ht="15">
      <c r="A19" s="2">
        <v>7</v>
      </c>
      <c r="B19" s="6" t="s">
        <v>61</v>
      </c>
      <c r="C19" s="6"/>
      <c r="D19" s="6"/>
      <c r="E19" s="2"/>
      <c r="F19" s="13">
        <f>'[1]SUMCOST'!F189</f>
        <v>0.005925380802620603</v>
      </c>
      <c r="G19" s="13">
        <f>'[1]SUMCOST'!G189</f>
        <v>0.005201316954337167</v>
      </c>
      <c r="H19" s="13">
        <f>'[1]SUMCOST'!H189</f>
        <v>0.009449854741155261</v>
      </c>
      <c r="I19" s="13">
        <f>'[1]SUMCOST'!I189</f>
        <v>0.0071693878939635735</v>
      </c>
      <c r="J19" s="13">
        <f>'[1]SUMCOST'!J189</f>
        <v>0.004393781211990969</v>
      </c>
      <c r="K19" s="13">
        <f>'[1]SUMCOST'!K189</f>
        <v>0.004425962427836465</v>
      </c>
      <c r="L19" s="13">
        <f>'[1]SUMCOST'!L189</f>
        <v>0.005178765808309179</v>
      </c>
      <c r="M19" s="13">
        <f>'[1]SUMCOST'!M189</f>
        <v>0.004134022384043658</v>
      </c>
    </row>
    <row r="20" spans="1:13" ht="15">
      <c r="A20" s="2">
        <v>8</v>
      </c>
      <c r="B20" s="6" t="s">
        <v>62</v>
      </c>
      <c r="C20" s="6"/>
      <c r="D20" s="6"/>
      <c r="E20" s="2"/>
      <c r="F20" s="13">
        <f>'[1]SUMCOST'!F190</f>
        <v>0.013116502830505137</v>
      </c>
      <c r="G20" s="13">
        <f>'[1]SUMCOST'!G190</f>
        <v>0.014243760466631682</v>
      </c>
      <c r="H20" s="13">
        <f>'[1]SUMCOST'!H190</f>
        <v>0.025787191348813472</v>
      </c>
      <c r="I20" s="13">
        <f>'[1]SUMCOST'!I190</f>
        <v>0.012832946524764707</v>
      </c>
      <c r="J20" s="13">
        <f>'[1]SUMCOST'!J190</f>
        <v>0.0030431724107409684</v>
      </c>
      <c r="K20" s="13">
        <f>'[1]SUMCOST'!K190</f>
        <v>0.011509055754538117</v>
      </c>
      <c r="L20" s="13">
        <f>'[1]SUMCOST'!L190</f>
        <v>0.1273801022594066</v>
      </c>
      <c r="M20" s="13">
        <f>'[1]SUMCOST'!M190</f>
        <v>0.00023707203398749948</v>
      </c>
    </row>
    <row r="21" spans="1:13" ht="15">
      <c r="A21" s="2">
        <v>9</v>
      </c>
      <c r="B21" s="6" t="s">
        <v>63</v>
      </c>
      <c r="C21" s="6"/>
      <c r="D21" s="6"/>
      <c r="E21" s="2"/>
      <c r="F21" s="13">
        <f>'[1]SUMCOST'!F191</f>
        <v>0.008851773977148151</v>
      </c>
      <c r="G21" s="13">
        <f>'[1]SUMCOST'!G191</f>
        <v>0.010382188415818429</v>
      </c>
      <c r="H21" s="13">
        <f>'[1]SUMCOST'!H191</f>
        <v>0.011815482410438817</v>
      </c>
      <c r="I21" s="13">
        <f>'[1]SUMCOST'!I191</f>
        <v>0.0076796183736395985</v>
      </c>
      <c r="J21" s="13">
        <f>'[1]SUMCOST'!J191</f>
        <v>0.0051988488699056265</v>
      </c>
      <c r="K21" s="13">
        <f>'[1]SUMCOST'!K191</f>
        <v>0.00896567550775928</v>
      </c>
      <c r="L21" s="13">
        <f>'[1]SUMCOST'!L191</f>
        <v>0.04010734342183226</v>
      </c>
      <c r="M21" s="13">
        <f>'[1]SUMCOST'!M191</f>
        <v>0.003885080854718974</v>
      </c>
    </row>
    <row r="22" spans="1:13" ht="15">
      <c r="A22" s="2">
        <v>10</v>
      </c>
      <c r="B22" s="6" t="s">
        <v>66</v>
      </c>
      <c r="C22" s="6"/>
      <c r="D22" s="6"/>
      <c r="E22" s="6"/>
      <c r="F22" s="14">
        <f aca="true" t="shared" si="1" ref="F22:M22">SUM(F18:F21)</f>
        <v>0.07125044992504398</v>
      </c>
      <c r="G22" s="14">
        <f t="shared" si="1"/>
        <v>0.07173197460233724</v>
      </c>
      <c r="H22" s="14">
        <f t="shared" si="1"/>
        <v>0.09961783439490446</v>
      </c>
      <c r="I22" s="14">
        <f t="shared" si="1"/>
        <v>0.07413581440187988</v>
      </c>
      <c r="J22" s="14">
        <f t="shared" si="1"/>
        <v>0.051438016528925615</v>
      </c>
      <c r="K22" s="14">
        <f t="shared" si="1"/>
        <v>0.06469429208286104</v>
      </c>
      <c r="L22" s="14">
        <f t="shared" si="1"/>
        <v>0.21307596980735277</v>
      </c>
      <c r="M22" s="14">
        <f t="shared" si="1"/>
        <v>0.0454927584967226</v>
      </c>
    </row>
    <row r="23" ht="15">
      <c r="A23" s="2"/>
    </row>
    <row r="24" spans="1:13" ht="15">
      <c r="A24" s="2"/>
      <c r="B24" s="12" t="s">
        <v>67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5">
      <c r="A25" s="2">
        <v>11</v>
      </c>
      <c r="B25" s="6" t="s">
        <v>60</v>
      </c>
      <c r="C25" s="6"/>
      <c r="D25" s="6"/>
      <c r="E25" s="6"/>
      <c r="F25" s="7">
        <f>SUM(G25:M25)</f>
        <v>238180284.1466853</v>
      </c>
      <c r="G25" s="7">
        <f>'[1]SUMCOST'!G212</f>
        <v>106624701.14765942</v>
      </c>
      <c r="H25" s="7">
        <f>'[1]SUMCOST'!H212</f>
        <v>18458125.562207304</v>
      </c>
      <c r="I25" s="7">
        <f>'[1]SUMCOST'!I212</f>
        <v>68329197.76469934</v>
      </c>
      <c r="J25" s="7">
        <f>'[1]SUMCOST'!J212</f>
        <v>24498291.41894355</v>
      </c>
      <c r="K25" s="7">
        <f>'[1]SUMCOST'!K212</f>
        <v>5797754.896216935</v>
      </c>
      <c r="L25" s="7">
        <f>'[1]SUMCOST'!L212</f>
        <v>1028900.956568341</v>
      </c>
      <c r="M25" s="7">
        <f>'[1]SUMCOST'!M212</f>
        <v>13443312.400390413</v>
      </c>
    </row>
    <row r="26" spans="1:13" ht="15">
      <c r="A26" s="2">
        <v>12</v>
      </c>
      <c r="B26" s="6" t="s">
        <v>61</v>
      </c>
      <c r="F26" s="7">
        <f>SUM(G26:M26)</f>
        <v>32602228.19730962</v>
      </c>
      <c r="G26" s="7">
        <f>'[1]SUMCOST'!G223</f>
        <v>15057229.451851875</v>
      </c>
      <c r="H26" s="7">
        <f>'[1]SUMCOST'!H223</f>
        <v>2548734.2108807317</v>
      </c>
      <c r="I26" s="7">
        <f>'[1]SUMCOST'!I223</f>
        <v>9173062.525258744</v>
      </c>
      <c r="J26" s="7">
        <f>'[1]SUMCOST'!J223</f>
        <v>3232193.048052072</v>
      </c>
      <c r="K26" s="7">
        <f>'[1]SUMCOST'!K223</f>
        <v>804017.6435986498</v>
      </c>
      <c r="L26" s="7">
        <f>'[1]SUMCOST'!L223</f>
        <v>118252.03089044029</v>
      </c>
      <c r="M26" s="7">
        <f>'[1]SUMCOST'!M223</f>
        <v>1668739.2867771096</v>
      </c>
    </row>
    <row r="27" spans="1:13" ht="15">
      <c r="A27" s="2">
        <v>13</v>
      </c>
      <c r="B27" s="6" t="s">
        <v>62</v>
      </c>
      <c r="F27" s="7">
        <f>SUM(G27:M27)</f>
        <v>71536306.13321446</v>
      </c>
      <c r="G27" s="7">
        <f>'[1]SUMCOST'!G237</f>
        <v>40804658.72539017</v>
      </c>
      <c r="H27" s="7">
        <f>'[1]SUMCOST'!H237</f>
        <v>7178892.830309729</v>
      </c>
      <c r="I27" s="7">
        <f>'[1]SUMCOST'!I237</f>
        <v>16061189.209122457</v>
      </c>
      <c r="J27" s="7">
        <f>'[1]SUMCOST'!J237</f>
        <v>2282611.6294457</v>
      </c>
      <c r="K27" s="7">
        <f>'[1]SUMCOST'!K237</f>
        <v>2139178.260557069</v>
      </c>
      <c r="L27" s="7">
        <f>'[1]SUMCOST'!L237</f>
        <v>2980689.088769905</v>
      </c>
      <c r="M27" s="7">
        <f>'[1]SUMCOST'!M237</f>
        <v>89086.38961943903</v>
      </c>
    </row>
    <row r="28" spans="1:13" ht="15">
      <c r="A28" s="2">
        <v>14</v>
      </c>
      <c r="B28" s="6" t="s">
        <v>63</v>
      </c>
      <c r="F28" s="7">
        <f>SUM(G28:M28)</f>
        <v>48634181.52279061</v>
      </c>
      <c r="G28" s="7">
        <f>'[1]SUMCOST'!G246</f>
        <v>25687391.28336264</v>
      </c>
      <c r="H28" s="7">
        <f>'[1]SUMCOST'!H246</f>
        <v>4449558.999419454</v>
      </c>
      <c r="I28" s="7">
        <f>'[1]SUMCOST'!I246</f>
        <v>11642508.663637917</v>
      </c>
      <c r="J28" s="7">
        <f>'[1]SUMCOST'!J246</f>
        <v>3192263.9847764433</v>
      </c>
      <c r="K28" s="7">
        <f>'[1]SUMCOST'!K246</f>
        <v>1250867.8677799455</v>
      </c>
      <c r="L28" s="7">
        <f>'[1]SUMCOST'!L246</f>
        <v>1032965.5339990177</v>
      </c>
      <c r="M28" s="7">
        <f>'[1]SUMCOST'!M246</f>
        <v>1378625.189815186</v>
      </c>
    </row>
    <row r="29" spans="1:13" ht="15">
      <c r="A29" s="2">
        <v>15</v>
      </c>
      <c r="B29" s="6" t="s">
        <v>68</v>
      </c>
      <c r="C29" s="6"/>
      <c r="D29" s="6"/>
      <c r="E29" s="6"/>
      <c r="F29" s="8">
        <f aca="true" t="shared" si="2" ref="F29:M29">SUM(F25:F28)</f>
        <v>390953000</v>
      </c>
      <c r="G29" s="8">
        <f t="shared" si="2"/>
        <v>188173980.6082641</v>
      </c>
      <c r="H29" s="8">
        <f t="shared" si="2"/>
        <v>32635311.60281722</v>
      </c>
      <c r="I29" s="8">
        <f t="shared" si="2"/>
        <v>105205958.16271846</v>
      </c>
      <c r="J29" s="8">
        <f t="shared" si="2"/>
        <v>33205360.081217766</v>
      </c>
      <c r="K29" s="8">
        <f t="shared" si="2"/>
        <v>9991818.668152599</v>
      </c>
      <c r="L29" s="8">
        <f t="shared" si="2"/>
        <v>5160807.610227704</v>
      </c>
      <c r="M29" s="8">
        <f t="shared" si="2"/>
        <v>16579763.266602147</v>
      </c>
    </row>
    <row r="30" spans="1:2" ht="15">
      <c r="A30" s="2"/>
      <c r="B30" s="6"/>
    </row>
    <row r="31" spans="1:2" ht="15">
      <c r="A31" s="2"/>
      <c r="B31" s="6" t="s">
        <v>65</v>
      </c>
    </row>
    <row r="32" spans="1:13" ht="15">
      <c r="A32" s="2">
        <v>16</v>
      </c>
      <c r="B32" s="6" t="s">
        <v>60</v>
      </c>
      <c r="C32" s="6"/>
      <c r="D32" s="6"/>
      <c r="E32" s="6"/>
      <c r="F32" s="13">
        <f>'[1]SUMCOST'!F252</f>
        <v>0.04340790941296542</v>
      </c>
      <c r="G32" s="13">
        <f>'[1]SUMCOST'!G252</f>
        <v>0.04478431901714868</v>
      </c>
      <c r="H32" s="13">
        <f>'[1]SUMCOST'!H252</f>
        <v>0.04395053410847623</v>
      </c>
      <c r="I32" s="13">
        <f>'[1]SUMCOST'!I252</f>
        <v>0.04288554625561375</v>
      </c>
      <c r="J32" s="13">
        <f>'[1]SUMCOST'!J252</f>
        <v>0.04153132683864132</v>
      </c>
      <c r="K32" s="13">
        <f>'[1]SUMCOST'!K252</f>
        <v>0.04410649678747602</v>
      </c>
      <c r="L32" s="13">
        <f>'[1]SUMCOST'!L252</f>
        <v>0.038638362558426564</v>
      </c>
      <c r="M32" s="13">
        <f>'[1]SUMCOST'!M252</f>
        <v>0.03897109312604075</v>
      </c>
    </row>
    <row r="33" spans="1:13" ht="15">
      <c r="A33" s="2">
        <v>17</v>
      </c>
      <c r="B33" s="6" t="s">
        <v>61</v>
      </c>
      <c r="C33" s="6"/>
      <c r="D33" s="6"/>
      <c r="E33" s="6"/>
      <c r="F33" s="13">
        <f>'[1]SUMCOST'!F253</f>
        <v>0.005941694852366889</v>
      </c>
      <c r="G33" s="13">
        <f>'[1]SUMCOST'!G253</f>
        <v>0.006324310971360164</v>
      </c>
      <c r="H33" s="13">
        <f>'[1]SUMCOST'!H253</f>
        <v>0.0060687760244793896</v>
      </c>
      <c r="I33" s="13">
        <f>'[1]SUMCOST'!I253</f>
        <v>0.00575730156509839</v>
      </c>
      <c r="J33" s="13">
        <f>'[1]SUMCOST'!J253</f>
        <v>0.005479454203097389</v>
      </c>
      <c r="K33" s="13">
        <f>'[1]SUMCOST'!K253</f>
        <v>0.006116574820642605</v>
      </c>
      <c r="L33" s="13">
        <f>'[1]SUMCOST'!L253</f>
        <v>0.004440723680590345</v>
      </c>
      <c r="M33" s="13">
        <f>'[1]SUMCOST'!M253</f>
        <v>0.004837542430850966</v>
      </c>
    </row>
    <row r="34" spans="1:13" ht="15">
      <c r="A34" s="2">
        <v>18</v>
      </c>
      <c r="B34" s="6" t="s">
        <v>62</v>
      </c>
      <c r="C34" s="6"/>
      <c r="D34" s="6"/>
      <c r="E34" s="6"/>
      <c r="F34" s="13">
        <f>'[1]SUMCOST'!F254</f>
        <v>0.013037357426512887</v>
      </c>
      <c r="G34" s="13">
        <f>'[1]SUMCOST'!G254</f>
        <v>0.017138700827053783</v>
      </c>
      <c r="H34" s="13">
        <f>'[1]SUMCOST'!H254</f>
        <v>0.017093619454276395</v>
      </c>
      <c r="I34" s="13">
        <f>'[1]SUMCOST'!I254</f>
        <v>0.01008050577616812</v>
      </c>
      <c r="J34" s="13">
        <f>'[1]SUMCOST'!J254</f>
        <v>0.003869653112007968</v>
      </c>
      <c r="K34" s="13">
        <f>'[1]SUMCOST'!K254</f>
        <v>0.016273826811592854</v>
      </c>
      <c r="L34" s="13">
        <f>'[1]SUMCOST'!L254</f>
        <v>0.11193394752975722</v>
      </c>
      <c r="M34" s="13">
        <f>'[1]SUMCOST'!M254</f>
        <v>0.0002582543559741335</v>
      </c>
    </row>
    <row r="35" spans="1:13" ht="15">
      <c r="A35" s="2">
        <v>19</v>
      </c>
      <c r="B35" s="6" t="s">
        <v>63</v>
      </c>
      <c r="C35" s="6"/>
      <c r="D35" s="6"/>
      <c r="E35" s="6"/>
      <c r="F35" s="13">
        <f>'[1]SUMCOST'!F255</f>
        <v>0.008863488233202179</v>
      </c>
      <c r="G35" s="13">
        <f>'[1]SUMCOST'!G255</f>
        <v>0.010789172804895497</v>
      </c>
      <c r="H35" s="13">
        <f>'[1]SUMCOST'!H255</f>
        <v>0.010594818737828332</v>
      </c>
      <c r="I35" s="13">
        <f>'[1]SUMCOST'!I255</f>
        <v>0.007307203364880962</v>
      </c>
      <c r="J35" s="13">
        <f>'[1]SUMCOST'!J255</f>
        <v>0.005411763483409948</v>
      </c>
      <c r="K35" s="13">
        <f>'[1]SUMCOST'!K255</f>
        <v>0.009515993790595178</v>
      </c>
      <c r="L35" s="13">
        <f>'[1]SUMCOST'!L255</f>
        <v>0.03879099981219789</v>
      </c>
      <c r="M35" s="13">
        <f>'[1]SUMCOST'!M255</f>
        <v>0.003996524744647973</v>
      </c>
    </row>
    <row r="36" spans="1:13" ht="15">
      <c r="A36" s="2">
        <v>20</v>
      </c>
      <c r="B36" s="6" t="s">
        <v>69</v>
      </c>
      <c r="C36" s="6"/>
      <c r="D36" s="6"/>
      <c r="E36" s="6"/>
      <c r="F36" s="16">
        <f aca="true" t="shared" si="3" ref="F36:M36">SUM(F32:F35)</f>
        <v>0.07125044992504738</v>
      </c>
      <c r="G36" s="16">
        <f t="shared" si="3"/>
        <v>0.07903650362045812</v>
      </c>
      <c r="H36" s="16">
        <f t="shared" si="3"/>
        <v>0.07770774832506035</v>
      </c>
      <c r="I36" s="16">
        <f t="shared" si="3"/>
        <v>0.06603055696176122</v>
      </c>
      <c r="J36" s="16">
        <f t="shared" si="3"/>
        <v>0.05629219763715663</v>
      </c>
      <c r="K36" s="16">
        <f t="shared" si="3"/>
        <v>0.07601289221030665</v>
      </c>
      <c r="L36" s="16">
        <f t="shared" si="3"/>
        <v>0.193804033580972</v>
      </c>
      <c r="M36" s="16">
        <f t="shared" si="3"/>
        <v>0.04806341465751382</v>
      </c>
    </row>
    <row r="37" spans="1:13" ht="15">
      <c r="A37" s="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4" ht="15">
      <c r="A38" s="2">
        <v>21</v>
      </c>
      <c r="B38" s="12" t="s">
        <v>70</v>
      </c>
      <c r="F38" s="18">
        <f aca="true" t="shared" si="4" ref="F38:M38">F15/F29</f>
        <v>1</v>
      </c>
      <c r="G38" s="18">
        <f t="shared" si="4"/>
        <v>0.9075803118366924</v>
      </c>
      <c r="H38" s="18">
        <f t="shared" si="4"/>
        <v>1.2819549728579414</v>
      </c>
      <c r="I38" s="18">
        <f t="shared" si="4"/>
        <v>1.1227500995457673</v>
      </c>
      <c r="J38" s="18">
        <f t="shared" si="4"/>
        <v>0.9137681364028515</v>
      </c>
      <c r="K38" s="18">
        <f t="shared" si="4"/>
        <v>0.8510963101347311</v>
      </c>
      <c r="L38" s="18">
        <f t="shared" si="4"/>
        <v>1.0994403257263936</v>
      </c>
      <c r="M38" s="18">
        <f t="shared" si="4"/>
        <v>0.9465153239920845</v>
      </c>
      <c r="N38">
        <f>(J15+M15)/(J29+M29)</f>
        <v>0.9246738162800164</v>
      </c>
    </row>
    <row r="39" ht="15.75" thickBot="1">
      <c r="A39" s="2"/>
    </row>
    <row r="40" spans="1:13" ht="15.75" thickTop="1">
      <c r="A40" s="2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2" ht="15">
      <c r="A41" s="2"/>
      <c r="B41" s="12" t="s">
        <v>71</v>
      </c>
    </row>
    <row r="42" spans="1:13" ht="15">
      <c r="A42" s="2">
        <v>22</v>
      </c>
      <c r="B42" s="6" t="s">
        <v>60</v>
      </c>
      <c r="C42" s="6"/>
      <c r="D42" s="6"/>
      <c r="E42" s="2"/>
      <c r="F42" s="7">
        <f>SUM(G42:M42)</f>
        <v>267744244.06814975</v>
      </c>
      <c r="G42" s="7">
        <f>'[1]SUMCOST'!G276</f>
        <v>112242932.33325577</v>
      </c>
      <c r="H42" s="7">
        <f>'[1]SUMCOST'!H276</f>
        <v>24538726.28124458</v>
      </c>
      <c r="I42" s="7">
        <f>'[1]SUMCOST'!I276</f>
        <v>83239151.91731301</v>
      </c>
      <c r="J42" s="7">
        <f>'[1]SUMCOST'!J276</f>
        <v>25904435.01530219</v>
      </c>
      <c r="K42" s="7">
        <f>'[1]SUMCOST'!K276</f>
        <v>5808763.039108598</v>
      </c>
      <c r="L42" s="7">
        <f>'[1]SUMCOST'!L276</f>
        <v>1173563.1371720796</v>
      </c>
      <c r="M42" s="7">
        <f>'[1]SUMCOST'!M276</f>
        <v>14836672.344753519</v>
      </c>
    </row>
    <row r="43" spans="1:13" ht="15">
      <c r="A43" s="2">
        <v>23</v>
      </c>
      <c r="B43" s="6" t="s">
        <v>61</v>
      </c>
      <c r="C43" s="6"/>
      <c r="D43" s="4"/>
      <c r="E43" s="2"/>
      <c r="F43" s="7">
        <f>SUM(G43:M43)</f>
        <v>44272553.48887322</v>
      </c>
      <c r="G43" s="7">
        <f>'[1]SUMCOST'!G287</f>
        <v>17249717.001575883</v>
      </c>
      <c r="H43" s="7">
        <f>'[1]SUMCOST'!H287</f>
        <v>4935477.750910748</v>
      </c>
      <c r="I43" s="7">
        <f>'[1]SUMCOST'!I287</f>
        <v>15074364.45177498</v>
      </c>
      <c r="J43" s="7">
        <f>'[1]SUMCOST'!J287</f>
        <v>3791937.51976424</v>
      </c>
      <c r="K43" s="7">
        <f>'[1]SUMCOST'!K287</f>
        <v>808414.8206160351</v>
      </c>
      <c r="L43" s="7">
        <f>'[1]SUMCOST'!L287</f>
        <v>178542.0718483379</v>
      </c>
      <c r="M43" s="7">
        <f>'[1]SUMCOST'!M287</f>
        <v>2234099.8723829896</v>
      </c>
    </row>
    <row r="44" spans="1:13" ht="15">
      <c r="A44" s="2">
        <v>24</v>
      </c>
      <c r="B44" s="6" t="s">
        <v>62</v>
      </c>
      <c r="C44" s="6"/>
      <c r="D44" s="4"/>
      <c r="E44" s="2"/>
      <c r="F44" s="7">
        <f>SUM(G44:M44)</f>
        <v>96545243.61765061</v>
      </c>
      <c r="G44" s="7">
        <f>'[1]SUMCOST'!G301</f>
        <v>46456510.59927348</v>
      </c>
      <c r="H44" s="7">
        <f>'[1]SUMCOST'!H301</f>
        <v>13315753.306275481</v>
      </c>
      <c r="I44" s="7">
        <f>'[1]SUMCOST'!I301</f>
        <v>27564117.2809439</v>
      </c>
      <c r="J44" s="7">
        <f>'[1]SUMCOST'!J301</f>
        <v>2708733.3122623228</v>
      </c>
      <c r="K44" s="7">
        <f>'[1]SUMCOST'!K301</f>
        <v>2151578.222213951</v>
      </c>
      <c r="L44" s="7">
        <f>'[1]SUMCOST'!L301</f>
        <v>4242444.20680816</v>
      </c>
      <c r="M44" s="7">
        <f>'[1]SUMCOST'!M301</f>
        <v>106106.68987330444</v>
      </c>
    </row>
    <row r="45" spans="1:13" ht="15">
      <c r="A45" s="2">
        <v>25</v>
      </c>
      <c r="B45" s="6" t="s">
        <v>63</v>
      </c>
      <c r="C45" s="6"/>
      <c r="D45" s="4"/>
      <c r="E45" s="2"/>
      <c r="F45" s="7">
        <f>SUM(G45:M45)</f>
        <v>52152958.82532647</v>
      </c>
      <c r="G45" s="7">
        <f>'[1]SUMCOST'!G310</f>
        <v>26480840.0658949</v>
      </c>
      <c r="H45" s="7">
        <f>'[1]SUMCOST'!H310</f>
        <v>5311042.661569197</v>
      </c>
      <c r="I45" s="7">
        <f>'[1]SUMCOST'!I310</f>
        <v>13198366.349968132</v>
      </c>
      <c r="J45" s="7">
        <f>'[1]SUMCOST'!J310</f>
        <v>3301894.1526712426</v>
      </c>
      <c r="K45" s="7">
        <f>'[1]SUMCOST'!K310</f>
        <v>1252243.9180614145</v>
      </c>
      <c r="L45" s="7">
        <f>'[1]SUMCOST'!L310</f>
        <v>1140450.584171418</v>
      </c>
      <c r="M45" s="7">
        <f>'[1]SUMCOST'!M310</f>
        <v>1468121.0929901775</v>
      </c>
    </row>
    <row r="46" spans="1:13" ht="15">
      <c r="A46" s="2">
        <v>26</v>
      </c>
      <c r="B46" s="6" t="s">
        <v>72</v>
      </c>
      <c r="C46" s="6"/>
      <c r="D46" s="4"/>
      <c r="E46" s="2"/>
      <c r="F46" s="8">
        <f aca="true" t="shared" si="5" ref="F46:M46">SUM(F42:F45)</f>
        <v>460715000.0000001</v>
      </c>
      <c r="G46" s="8">
        <f t="shared" si="5"/>
        <v>202430000.00000003</v>
      </c>
      <c r="H46" s="8">
        <f t="shared" si="5"/>
        <v>48101000</v>
      </c>
      <c r="I46" s="8">
        <f t="shared" si="5"/>
        <v>139076000.00000003</v>
      </c>
      <c r="J46" s="8">
        <f t="shared" si="5"/>
        <v>35706999.99999999</v>
      </c>
      <c r="K46" s="8">
        <f t="shared" si="5"/>
        <v>10020999.999999998</v>
      </c>
      <c r="L46" s="8">
        <f t="shared" si="5"/>
        <v>6734999.999999996</v>
      </c>
      <c r="M46" s="8">
        <f t="shared" si="5"/>
        <v>18644999.999999993</v>
      </c>
    </row>
    <row r="47" ht="15">
      <c r="A47" s="2"/>
    </row>
    <row r="48" spans="1:13" ht="15">
      <c r="A48" s="2"/>
      <c r="B48" s="6" t="s">
        <v>65</v>
      </c>
      <c r="C48" s="6"/>
      <c r="D48" s="4"/>
      <c r="E48" s="2"/>
      <c r="F48" s="7"/>
      <c r="G48" s="7"/>
      <c r="H48" s="7"/>
      <c r="I48" s="7"/>
      <c r="J48" s="7"/>
      <c r="K48" s="7"/>
      <c r="L48" s="7"/>
      <c r="M48" s="7"/>
    </row>
    <row r="49" spans="1:13" ht="15">
      <c r="A49" s="2">
        <v>27</v>
      </c>
      <c r="B49" s="6" t="s">
        <v>60</v>
      </c>
      <c r="C49" s="6"/>
      <c r="D49" s="4"/>
      <c r="E49" s="2"/>
      <c r="F49" s="13">
        <f>'[1]SUMCOST'!F316</f>
        <v>0.04879588557882009</v>
      </c>
      <c r="G49" s="13">
        <f>'[1]SUMCOST'!G316</f>
        <v>0.047144078575859186</v>
      </c>
      <c r="H49" s="13">
        <f>'[1]SUMCOST'!H316</f>
        <v>0.05842901668252772</v>
      </c>
      <c r="I49" s="13">
        <f>'[1]SUMCOST'!I316</f>
        <v>0.05224350082553167</v>
      </c>
      <c r="J49" s="13">
        <f>'[1]SUMCOST'!J316</f>
        <v>0.043915126111976586</v>
      </c>
      <c r="K49" s="13">
        <f>'[1]SUMCOST'!K316</f>
        <v>0.04419024137961185</v>
      </c>
      <c r="L49" s="13">
        <f>'[1]SUMCOST'!L316</f>
        <v>0.04407086774464229</v>
      </c>
      <c r="M49" s="13">
        <f>'[1]SUMCOST'!M316</f>
        <v>0.04301033275185594</v>
      </c>
    </row>
    <row r="50" spans="1:13" ht="15">
      <c r="A50" s="2">
        <v>28</v>
      </c>
      <c r="B50" s="6" t="s">
        <v>61</v>
      </c>
      <c r="C50" s="6"/>
      <c r="D50" s="4"/>
      <c r="E50" s="2"/>
      <c r="F50" s="13">
        <f>'[1]SUMCOST'!F317</f>
        <v>0.008068589716443647</v>
      </c>
      <c r="G50" s="13">
        <f>'[1]SUMCOST'!G317</f>
        <v>0.00724519572706034</v>
      </c>
      <c r="H50" s="13">
        <f>'[1]SUMCOST'!H317</f>
        <v>0.01175183701627656</v>
      </c>
      <c r="I50" s="13">
        <f>'[1]SUMCOST'!I317</f>
        <v>0.009461143627015627</v>
      </c>
      <c r="J50" s="13">
        <f>'[1]SUMCOST'!J317</f>
        <v>0.006428374689153193</v>
      </c>
      <c r="K50" s="13">
        <f>'[1]SUMCOST'!K317</f>
        <v>0.00615002640275723</v>
      </c>
      <c r="L50" s="13">
        <f>'[1]SUMCOST'!L317</f>
        <v>0.006704798221800964</v>
      </c>
      <c r="M50" s="13">
        <f>'[1]SUMCOST'!M317</f>
        <v>0.006476477789579952</v>
      </c>
    </row>
    <row r="51" spans="1:13" ht="15">
      <c r="A51" s="2">
        <v>29</v>
      </c>
      <c r="B51" s="6" t="s">
        <v>62</v>
      </c>
      <c r="C51" s="6"/>
      <c r="D51" s="4"/>
      <c r="E51" s="2"/>
      <c r="F51" s="13">
        <f>'[1]SUMCOST'!F318</f>
        <v>0.01759518930889541</v>
      </c>
      <c r="G51" s="13">
        <f>'[1]SUMCOST'!G318</f>
        <v>0.019512581687991755</v>
      </c>
      <c r="H51" s="13">
        <f>'[1]SUMCOST'!H318</f>
        <v>0.03170606180433474</v>
      </c>
      <c r="I51" s="13">
        <f>'[1]SUMCOST'!I318</f>
        <v>0.017300103986553565</v>
      </c>
      <c r="J51" s="13">
        <f>'[1]SUMCOST'!J318</f>
        <v>0.004592046301779737</v>
      </c>
      <c r="K51" s="13">
        <f>'[1]SUMCOST'!K318</f>
        <v>0.016368159683329282</v>
      </c>
      <c r="L51" s="13">
        <f>'[1]SUMCOST'!L318</f>
        <v>0.1593166925835803</v>
      </c>
      <c r="M51" s="13">
        <f>'[1]SUMCOST'!M318</f>
        <v>0.0003075948523094936</v>
      </c>
    </row>
    <row r="52" spans="1:13" ht="15">
      <c r="A52" s="2">
        <v>30</v>
      </c>
      <c r="B52" s="6" t="s">
        <v>63</v>
      </c>
      <c r="C52" s="6"/>
      <c r="D52" s="4"/>
      <c r="E52" s="2"/>
      <c r="F52" s="13">
        <f>'[1]SUMCOST'!F319</f>
        <v>0.009504778787288512</v>
      </c>
      <c r="G52" s="13">
        <f>'[1]SUMCOST'!G319</f>
        <v>0.011122435763836725</v>
      </c>
      <c r="H52" s="13">
        <f>'[1]SUMCOST'!H319</f>
        <v>0.012646092413998921</v>
      </c>
      <c r="I52" s="13">
        <f>'[1]SUMCOST'!I319</f>
        <v>0.008283708416265275</v>
      </c>
      <c r="J52" s="13">
        <f>'[1]SUMCOST'!J319</f>
        <v>0.005597616702981551</v>
      </c>
      <c r="K52" s="13">
        <f>'[1]SUMCOST'!K319</f>
        <v>0.00952646211124782</v>
      </c>
      <c r="L52" s="13">
        <f>'[1]SUMCOST'!L319</f>
        <v>0.04282739059564453</v>
      </c>
      <c r="M52" s="13">
        <f>'[1]SUMCOST'!M319</f>
        <v>0.004255966247839585</v>
      </c>
    </row>
    <row r="53" spans="1:13" ht="15">
      <c r="A53" s="2">
        <v>31</v>
      </c>
      <c r="B53" s="6" t="s">
        <v>73</v>
      </c>
      <c r="C53" s="6"/>
      <c r="D53" s="4"/>
      <c r="E53" s="2"/>
      <c r="F53" s="16">
        <f aca="true" t="shared" si="6" ref="F53:M53">SUM(F49:F52)</f>
        <v>0.08396444339144767</v>
      </c>
      <c r="G53" s="16">
        <f t="shared" si="6"/>
        <v>0.08502429175474802</v>
      </c>
      <c r="H53" s="16">
        <f t="shared" si="6"/>
        <v>0.11453300791713794</v>
      </c>
      <c r="I53" s="16">
        <f t="shared" si="6"/>
        <v>0.08728845685536613</v>
      </c>
      <c r="J53" s="16">
        <f t="shared" si="6"/>
        <v>0.06053316380589106</v>
      </c>
      <c r="K53" s="16">
        <f t="shared" si="6"/>
        <v>0.07623488957694617</v>
      </c>
      <c r="L53" s="16">
        <f t="shared" si="6"/>
        <v>0.25291974914566806</v>
      </c>
      <c r="M53" s="16">
        <f t="shared" si="6"/>
        <v>0.054050371641584966</v>
      </c>
    </row>
    <row r="54" ht="15">
      <c r="A54" s="2"/>
    </row>
    <row r="55" spans="1:13" ht="15">
      <c r="A55" s="2"/>
      <c r="B55" s="12" t="s">
        <v>74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5">
      <c r="A56" s="2">
        <v>32</v>
      </c>
      <c r="B56" s="6" t="s">
        <v>60</v>
      </c>
      <c r="C56" s="6"/>
      <c r="D56" s="6"/>
      <c r="E56" s="2"/>
      <c r="F56" s="7">
        <f>SUM(G56:M56)</f>
        <v>267648527.2451365</v>
      </c>
      <c r="G56" s="7">
        <f>'[1]SUMCOST'!G340</f>
        <v>120356477.4498682</v>
      </c>
      <c r="H56" s="7">
        <f>'[1]SUMCOST'!H340</f>
        <v>20767705.05023639</v>
      </c>
      <c r="I56" s="7">
        <f>'[1]SUMCOST'!I340</f>
        <v>76573027.40532705</v>
      </c>
      <c r="J56" s="7">
        <f>'[1]SUMCOST'!J340</f>
        <v>27387825.456606098</v>
      </c>
      <c r="K56" s="7">
        <f>'[1]SUMCOST'!K340</f>
        <v>6527232.058291694</v>
      </c>
      <c r="L56" s="7">
        <f>'[1]SUMCOST'!L340</f>
        <v>1129828.4493678594</v>
      </c>
      <c r="M56" s="7">
        <f>'[1]SUMCOST'!M340</f>
        <v>14906431.375439208</v>
      </c>
    </row>
    <row r="57" spans="1:13" ht="15">
      <c r="A57" s="2">
        <v>33</v>
      </c>
      <c r="B57" s="6" t="s">
        <v>61</v>
      </c>
      <c r="C57" s="6"/>
      <c r="D57" s="4"/>
      <c r="E57" s="2"/>
      <c r="F57" s="7">
        <f>SUM(G57:M57)</f>
        <v>44200489.65399109</v>
      </c>
      <c r="G57" s="7">
        <f>'[1]SUMCOST'!G351</f>
        <v>20413847.500744432</v>
      </c>
      <c r="H57" s="7">
        <f>'[1]SUMCOST'!H351</f>
        <v>3455447.8742070566</v>
      </c>
      <c r="I57" s="7">
        <f>'[1]SUMCOST'!I351</f>
        <v>12436384.801348364</v>
      </c>
      <c r="J57" s="7">
        <f>'[1]SUMCOST'!J351</f>
        <v>4382047.586303224</v>
      </c>
      <c r="K57" s="7">
        <f>'[1]SUMCOST'!K351</f>
        <v>1090047.3833393098</v>
      </c>
      <c r="L57" s="7">
        <f>'[1]SUMCOST'!L351</f>
        <v>160320.2589805708</v>
      </c>
      <c r="M57" s="7">
        <f>'[1]SUMCOST'!M351</f>
        <v>2262394.24906813</v>
      </c>
    </row>
    <row r="58" spans="1:13" ht="15">
      <c r="A58" s="2">
        <v>34</v>
      </c>
      <c r="B58" s="6" t="s">
        <v>62</v>
      </c>
      <c r="C58" s="6"/>
      <c r="D58" s="4"/>
      <c r="E58" s="2"/>
      <c r="F58" s="7">
        <f>SUM(G58:M58)</f>
        <v>96616982.02471702</v>
      </c>
      <c r="G58" s="7">
        <f>'[1]SUMCOST'!G365</f>
        <v>54613249.592387795</v>
      </c>
      <c r="H58" s="7">
        <f>'[1]SUMCOST'!H365</f>
        <v>9510238.197820267</v>
      </c>
      <c r="I58" s="7">
        <f>'[1]SUMCOST'!I365</f>
        <v>22422163.467370775</v>
      </c>
      <c r="J58" s="7">
        <f>'[1]SUMCOST'!J365</f>
        <v>3157961.1972821215</v>
      </c>
      <c r="K58" s="7">
        <f>'[1]SUMCOST'!K365</f>
        <v>2945322.955955465</v>
      </c>
      <c r="L58" s="7">
        <f>'[1]SUMCOST'!L365</f>
        <v>3861088.007155731</v>
      </c>
      <c r="M58" s="7">
        <f>'[1]SUMCOST'!M365</f>
        <v>106958.60674486434</v>
      </c>
    </row>
    <row r="59" spans="1:13" ht="15">
      <c r="A59" s="2">
        <v>35</v>
      </c>
      <c r="B59" s="6" t="s">
        <v>63</v>
      </c>
      <c r="C59" s="6"/>
      <c r="D59" s="4"/>
      <c r="E59" s="2"/>
      <c r="F59" s="7">
        <f>SUM(G59:M59)</f>
        <v>52249001.07615541</v>
      </c>
      <c r="G59" s="7">
        <f>'[1]SUMCOST'!G374</f>
        <v>27627552.958968006</v>
      </c>
      <c r="H59" s="7">
        <f>'[1]SUMCOST'!H374</f>
        <v>4776710.616603807</v>
      </c>
      <c r="I59" s="7">
        <f>'[1]SUMCOST'!I374</f>
        <v>12502641.737006078</v>
      </c>
      <c r="J59" s="7">
        <f>'[1]SUMCOST'!J374</f>
        <v>3417622.422390944</v>
      </c>
      <c r="K59" s="7">
        <f>'[1]SUMCOST'!K374</f>
        <v>1343919.3067951347</v>
      </c>
      <c r="L59" s="7">
        <f>'[1]SUMCOST'!L374</f>
        <v>1107950.8581753206</v>
      </c>
      <c r="M59" s="7">
        <f>'[1]SUMCOST'!M374</f>
        <v>1472603.176216119</v>
      </c>
    </row>
    <row r="60" spans="1:13" ht="15">
      <c r="A60" s="2">
        <v>36</v>
      </c>
      <c r="B60" s="6" t="s">
        <v>75</v>
      </c>
      <c r="C60" s="6"/>
      <c r="D60" s="4"/>
      <c r="E60" s="2"/>
      <c r="F60" s="8">
        <f aca="true" t="shared" si="7" ref="F60:M60">SUM(F56:F59)</f>
        <v>460715000.00000006</v>
      </c>
      <c r="G60" s="8">
        <f t="shared" si="7"/>
        <v>223011127.50196844</v>
      </c>
      <c r="H60" s="8">
        <f t="shared" si="7"/>
        <v>38510101.73886752</v>
      </c>
      <c r="I60" s="8">
        <f t="shared" si="7"/>
        <v>123934217.41105227</v>
      </c>
      <c r="J60" s="8">
        <f t="shared" si="7"/>
        <v>38345456.66258239</v>
      </c>
      <c r="K60" s="8">
        <f t="shared" si="7"/>
        <v>11906521.704381604</v>
      </c>
      <c r="L60" s="8">
        <f t="shared" si="7"/>
        <v>6259187.573679482</v>
      </c>
      <c r="M60" s="8">
        <f t="shared" si="7"/>
        <v>18748387.40746832</v>
      </c>
    </row>
    <row r="61" spans="1:13" ht="15">
      <c r="A61" s="2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5">
      <c r="A62" s="2"/>
      <c r="B62" s="6" t="s">
        <v>65</v>
      </c>
      <c r="C62" s="6"/>
      <c r="D62" s="4"/>
      <c r="E62" s="2"/>
      <c r="F62" s="7"/>
      <c r="G62" s="7"/>
      <c r="H62" s="7"/>
      <c r="I62" s="7"/>
      <c r="J62" s="7"/>
      <c r="K62" s="7"/>
      <c r="L62" s="7"/>
      <c r="M62" s="7"/>
    </row>
    <row r="63" spans="1:13" ht="15">
      <c r="A63" s="2">
        <v>37</v>
      </c>
      <c r="B63" s="6" t="s">
        <v>60</v>
      </c>
      <c r="C63" s="6"/>
      <c r="D63" s="4"/>
      <c r="E63" s="2"/>
      <c r="F63" s="13">
        <f>'[1]SUMCOST'!F380</f>
        <v>0.048778441367613</v>
      </c>
      <c r="G63" s="13">
        <f>'[1]SUMCOST'!G380</f>
        <v>0.05055191549311536</v>
      </c>
      <c r="H63" s="13">
        <f>'[1]SUMCOST'!H380</f>
        <v>0.04944986023033845</v>
      </c>
      <c r="I63" s="13">
        <f>'[1]SUMCOST'!I380</f>
        <v>0.048059632136059835</v>
      </c>
      <c r="J63" s="13">
        <f>'[1]SUMCOST'!J380</f>
        <v>0.04642987998577003</v>
      </c>
      <c r="K63" s="13">
        <f>'[1]SUMCOST'!K380</f>
        <v>0.049656003912480845</v>
      </c>
      <c r="L63" s="13">
        <f>'[1]SUMCOST'!L380</f>
        <v>0.04242849710345335</v>
      </c>
      <c r="M63" s="13">
        <f>'[1]SUMCOST'!M380</f>
        <v>0.04321255863192664</v>
      </c>
    </row>
    <row r="64" spans="1:13" ht="15">
      <c r="A64" s="2">
        <v>38</v>
      </c>
      <c r="B64" s="6" t="s">
        <v>61</v>
      </c>
      <c r="C64" s="6"/>
      <c r="D64" s="4"/>
      <c r="E64" s="2"/>
      <c r="F64" s="13">
        <f>'[1]SUMCOST'!F381</f>
        <v>0.008055456217893938</v>
      </c>
      <c r="G64" s="13">
        <f>'[1]SUMCOST'!G381</f>
        <v>0.00857418824156611</v>
      </c>
      <c r="H64" s="13">
        <f>'[1]SUMCOST'!H381</f>
        <v>0.008227746590170979</v>
      </c>
      <c r="I64" s="13">
        <f>'[1]SUMCOST'!I381</f>
        <v>0.007805464912488335</v>
      </c>
      <c r="J64" s="13">
        <f>'[1]SUMCOST'!J381</f>
        <v>0.00742877319144433</v>
      </c>
      <c r="K64" s="13">
        <f>'[1]SUMCOST'!K381</f>
        <v>0.00829254983559639</v>
      </c>
      <c r="L64" s="13">
        <f>'[1]SUMCOST'!L381</f>
        <v>0.006020513687354794</v>
      </c>
      <c r="M64" s="13">
        <f>'[1]SUMCOST'!M381</f>
        <v>0.006558500936546904</v>
      </c>
    </row>
    <row r="65" spans="1:13" ht="15">
      <c r="A65" s="2">
        <v>39</v>
      </c>
      <c r="B65" s="6" t="s">
        <v>62</v>
      </c>
      <c r="C65" s="6"/>
      <c r="D65" s="4"/>
      <c r="E65" s="2"/>
      <c r="F65" s="13">
        <f>'[1]SUMCOST'!F382</f>
        <v>0.01760826349883835</v>
      </c>
      <c r="G65" s="13">
        <f>'[1]SUMCOST'!G382</f>
        <v>0.022938560821113726</v>
      </c>
      <c r="H65" s="13">
        <f>'[1]SUMCOST'!H382</f>
        <v>0.022644772183630615</v>
      </c>
      <c r="I65" s="13">
        <f>'[1]SUMCOST'!I382</f>
        <v>0.014072852601639107</v>
      </c>
      <c r="J65" s="13">
        <f>'[1]SUMCOST'!J382</f>
        <v>0.005353610845148755</v>
      </c>
      <c r="K65" s="13">
        <f>'[1]SUMCOST'!K382</f>
        <v>0.022406583206836604</v>
      </c>
      <c r="L65" s="13">
        <f>'[1]SUMCOST'!L382</f>
        <v>0.1449956065626096</v>
      </c>
      <c r="M65" s="13">
        <f>'[1]SUMCOST'!M382</f>
        <v>0.00031006449154336594</v>
      </c>
    </row>
    <row r="66" spans="1:13" ht="15">
      <c r="A66" s="2">
        <v>40</v>
      </c>
      <c r="B66" s="6" t="s">
        <v>63</v>
      </c>
      <c r="C66" s="6"/>
      <c r="D66" s="4"/>
      <c r="E66" s="2"/>
      <c r="F66" s="13">
        <f>'[1]SUMCOST'!F383</f>
        <v>0.009522282307106432</v>
      </c>
      <c r="G66" s="13">
        <f>'[1]SUMCOST'!G383</f>
        <v>0.011604076091750466</v>
      </c>
      <c r="H66" s="13">
        <f>'[1]SUMCOST'!H383</f>
        <v>0.011373797527480937</v>
      </c>
      <c r="I66" s="13">
        <f>'[1]SUMCOST'!I383</f>
        <v>0.007847049842091768</v>
      </c>
      <c r="J66" s="13">
        <f>'[1]SUMCOST'!J383</f>
        <v>0.005793807878602998</v>
      </c>
      <c r="K66" s="13">
        <f>'[1]SUMCOST'!K383</f>
        <v>0.01022388383932274</v>
      </c>
      <c r="L66" s="13">
        <f>'[1]SUMCOST'!L383</f>
        <v>0.04160692696591387</v>
      </c>
      <c r="M66" s="13">
        <f>'[1]SUMCOST'!M383</f>
        <v>0.004268959450526131</v>
      </c>
    </row>
    <row r="67" spans="1:13" ht="15">
      <c r="A67" s="2">
        <v>41</v>
      </c>
      <c r="B67" s="6" t="s">
        <v>76</v>
      </c>
      <c r="C67" s="6"/>
      <c r="D67" s="4"/>
      <c r="E67" s="2"/>
      <c r="F67" s="16">
        <f aca="true" t="shared" si="8" ref="F67:M67">SUM(F63:F66)</f>
        <v>0.08396444339145172</v>
      </c>
      <c r="G67" s="16">
        <f t="shared" si="8"/>
        <v>0.09366874064754566</v>
      </c>
      <c r="H67" s="16">
        <f t="shared" si="8"/>
        <v>0.09169617653162099</v>
      </c>
      <c r="I67" s="16">
        <f t="shared" si="8"/>
        <v>0.07778499949227904</v>
      </c>
      <c r="J67" s="16">
        <f t="shared" si="8"/>
        <v>0.0650060719009661</v>
      </c>
      <c r="K67" s="16">
        <f t="shared" si="8"/>
        <v>0.09057902079423658</v>
      </c>
      <c r="L67" s="16">
        <f t="shared" si="8"/>
        <v>0.23505154431933162</v>
      </c>
      <c r="M67" s="16">
        <f t="shared" si="8"/>
        <v>0.054350083510543046</v>
      </c>
    </row>
    <row r="68" spans="1:13" ht="15">
      <c r="A68" s="2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5">
      <c r="A69" s="2">
        <v>42</v>
      </c>
      <c r="B69" s="12" t="s">
        <v>96</v>
      </c>
      <c r="C69" s="6"/>
      <c r="D69" s="6"/>
      <c r="E69" s="6"/>
      <c r="F69" s="18">
        <f aca="true" t="shared" si="9" ref="F69:M69">F46/F60</f>
        <v>1.0000000000000002</v>
      </c>
      <c r="G69" s="18">
        <f t="shared" si="9"/>
        <v>0.9077125534832932</v>
      </c>
      <c r="H69" s="18">
        <f t="shared" si="9"/>
        <v>1.2490488943957414</v>
      </c>
      <c r="I69" s="18">
        <f t="shared" si="9"/>
        <v>1.1221759648405012</v>
      </c>
      <c r="J69" s="18">
        <f t="shared" si="9"/>
        <v>0.9311924568848071</v>
      </c>
      <c r="K69" s="18">
        <f t="shared" si="9"/>
        <v>0.8416395861700119</v>
      </c>
      <c r="L69" s="18">
        <f t="shared" si="9"/>
        <v>1.0760182405015875</v>
      </c>
      <c r="M69" s="18">
        <f t="shared" si="9"/>
        <v>0.9944855306634456</v>
      </c>
    </row>
    <row r="70" spans="1:13" ht="15">
      <c r="A70" s="2"/>
      <c r="B70" s="12"/>
      <c r="C70" s="6"/>
      <c r="D70" s="6"/>
      <c r="E70" s="6"/>
      <c r="F70" s="18"/>
      <c r="G70" s="18"/>
      <c r="H70" s="18"/>
      <c r="I70" s="18"/>
      <c r="J70" s="18"/>
      <c r="K70" s="18"/>
      <c r="L70" s="18"/>
      <c r="M70" s="18"/>
    </row>
    <row r="71" spans="1:13" ht="15">
      <c r="A71" s="2"/>
      <c r="B71" s="12"/>
      <c r="C71" s="6"/>
      <c r="D71" s="6"/>
      <c r="E71" s="6"/>
      <c r="F71" s="20"/>
      <c r="G71" s="20"/>
      <c r="H71" s="20"/>
      <c r="I71" s="20"/>
      <c r="J71" s="20"/>
      <c r="K71" s="20"/>
      <c r="L71" s="20"/>
      <c r="M71" s="20"/>
    </row>
  </sheetData>
  <sheetProtection/>
  <printOptions/>
  <pageMargins left="0.65" right="0.19" top="0.33" bottom="0.34" header="0.3" footer="0.3"/>
  <pageSetup fitToHeight="1" fitToWidth="1"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PageLayoutView="0" workbookViewId="0" topLeftCell="A1">
      <selection activeCell="D53" sqref="D53"/>
    </sheetView>
  </sheetViews>
  <sheetFormatPr defaultColWidth="9.140625" defaultRowHeight="15"/>
  <cols>
    <col min="1" max="1" width="4.140625" style="0" customWidth="1"/>
    <col min="3" max="3" width="8.140625" style="0" customWidth="1"/>
    <col min="4" max="5" width="7.8515625" style="0" customWidth="1"/>
    <col min="6" max="6" width="11.00390625" style="0" customWidth="1"/>
    <col min="7" max="7" width="10.57421875" style="0" customWidth="1"/>
    <col min="9" max="9" width="11.140625" style="0" customWidth="1"/>
    <col min="13" max="13" width="10.00390625" style="0" customWidth="1"/>
  </cols>
  <sheetData>
    <row r="1" ht="15">
      <c r="M1" s="11" t="str">
        <f>'Page 2'!M1</f>
        <v>Exhibit No. ___(DWS-3)</v>
      </c>
    </row>
    <row r="2" spans="1:13" ht="15">
      <c r="A2" s="5"/>
      <c r="B2" s="6"/>
      <c r="C2" s="6"/>
      <c r="D2" s="4"/>
      <c r="E2" s="3"/>
      <c r="F2" s="7"/>
      <c r="G2" s="7"/>
      <c r="H2" s="7"/>
      <c r="L2" s="11"/>
      <c r="M2" t="s">
        <v>92</v>
      </c>
    </row>
    <row r="3" spans="1:13" ht="15">
      <c r="A3" s="2"/>
      <c r="B3" s="28" t="str">
        <f>'Page 1'!$B$3</f>
        <v>AVISTA UTILITIES</v>
      </c>
      <c r="C3" s="28"/>
      <c r="D3" s="28"/>
      <c r="E3" s="27"/>
      <c r="F3" s="27"/>
      <c r="G3" s="28"/>
      <c r="H3" s="28"/>
      <c r="I3" s="27"/>
      <c r="J3" s="28"/>
      <c r="K3" s="28"/>
      <c r="L3" s="28"/>
      <c r="M3" s="27"/>
    </row>
    <row r="4" spans="1:13" ht="15">
      <c r="A4" s="2"/>
      <c r="B4" s="26" t="s">
        <v>80</v>
      </c>
      <c r="C4" s="28"/>
      <c r="D4" s="28"/>
      <c r="E4" s="27"/>
      <c r="F4" s="27"/>
      <c r="G4" s="28"/>
      <c r="H4" s="28"/>
      <c r="I4" s="27"/>
      <c r="J4" s="28"/>
      <c r="K4" s="28"/>
      <c r="L4" s="29"/>
      <c r="M4" s="27"/>
    </row>
    <row r="5" spans="1:13" ht="15">
      <c r="A5" s="2"/>
      <c r="B5" s="28" t="str">
        <f>'Page 1'!B5</f>
        <v>For the Twelve Months Ended September 30, 2008</v>
      </c>
      <c r="C5" s="28"/>
      <c r="D5" s="28"/>
      <c r="E5" s="27"/>
      <c r="F5" s="27"/>
      <c r="G5" s="28"/>
      <c r="H5" s="28"/>
      <c r="I5" s="28"/>
      <c r="J5" s="28"/>
      <c r="K5" s="28"/>
      <c r="L5" s="30"/>
      <c r="M5" s="27"/>
    </row>
    <row r="6" spans="1:13" ht="15">
      <c r="A6" s="2"/>
      <c r="B6" s="2" t="str">
        <f>'Page 1'!$B$6</f>
        <v>(b)</v>
      </c>
      <c r="C6" s="2" t="str">
        <f>'Page 1'!$C$6</f>
        <v>(c)</v>
      </c>
      <c r="D6" s="2" t="str">
        <f>'Page 1'!$D$6</f>
        <v>(d)</v>
      </c>
      <c r="E6" s="2" t="str">
        <f>'Page 1'!$E$6</f>
        <v>(e)</v>
      </c>
      <c r="F6" s="2" t="str">
        <f>'Page 1'!$F$6</f>
        <v>(f)</v>
      </c>
      <c r="G6" s="2" t="str">
        <f>'Page 1'!$G$6</f>
        <v>(g)</v>
      </c>
      <c r="H6" s="2" t="str">
        <f>'Page 1'!$H$6</f>
        <v>(h)</v>
      </c>
      <c r="I6" s="2" t="str">
        <f>'Page 1'!$I$6</f>
        <v>(i)</v>
      </c>
      <c r="J6" s="2" t="str">
        <f>'Page 1'!$J$6</f>
        <v>(j)</v>
      </c>
      <c r="K6" s="2" t="str">
        <f>'Page 1'!$K$6</f>
        <v>(k)</v>
      </c>
      <c r="L6" s="2" t="str">
        <f>'Page 1'!$L$6</f>
        <v>(l)</v>
      </c>
      <c r="M6" s="2" t="str">
        <f>'Page 1'!$M$6</f>
        <v>(m)</v>
      </c>
    </row>
    <row r="7" spans="1:13" ht="15">
      <c r="A7" s="2"/>
      <c r="B7" s="2" t="str">
        <f>'Page 1'!$B$7</f>
        <v> </v>
      </c>
      <c r="C7" s="2" t="str">
        <f>'Page 1'!$C$7</f>
        <v> </v>
      </c>
      <c r="D7" s="2" t="str">
        <f>'Page 1'!$D$7</f>
        <v> </v>
      </c>
      <c r="E7" s="2" t="str">
        <f>'Page 1'!$E$7</f>
        <v> </v>
      </c>
      <c r="F7" s="2" t="str">
        <f>'Page 1'!$F$7</f>
        <v> </v>
      </c>
      <c r="G7" s="2" t="str">
        <f>'Page 1'!$G$7</f>
        <v>Residential</v>
      </c>
      <c r="H7" s="2" t="str">
        <f>'Page 1'!$H$7</f>
        <v>General</v>
      </c>
      <c r="I7" s="2" t="str">
        <f>'Page 1'!$I$7</f>
        <v>Large Gen</v>
      </c>
      <c r="J7" s="2" t="str">
        <f>'Page 1'!$J$7</f>
        <v>Extra Large</v>
      </c>
      <c r="K7" s="2" t="str">
        <f>'Page 1'!$K$7</f>
        <v>Pumping</v>
      </c>
      <c r="L7" s="2" t="str">
        <f>'Page 1'!$L$7</f>
        <v>Street &amp;</v>
      </c>
      <c r="M7" s="2" t="str">
        <f>'Page 1'!$M$7</f>
        <v>Extra Large</v>
      </c>
    </row>
    <row r="8" spans="1:13" ht="15">
      <c r="A8" s="2"/>
      <c r="B8" s="2" t="str">
        <f>'Page 1'!$B$8</f>
        <v> </v>
      </c>
      <c r="C8" s="2" t="str">
        <f>'Page 1'!$C$8</f>
        <v> </v>
      </c>
      <c r="D8" s="2" t="str">
        <f>'Page 1'!$D$8</f>
        <v> </v>
      </c>
      <c r="E8" s="2" t="str">
        <f>'Page 1'!$E$8</f>
        <v> </v>
      </c>
      <c r="F8" s="2" t="str">
        <f>'Page 1'!$F$8</f>
        <v>System</v>
      </c>
      <c r="G8" s="2" t="str">
        <f>'Page 1'!$G$8</f>
        <v>Service</v>
      </c>
      <c r="H8" s="2" t="str">
        <f>'Page 1'!$H$8</f>
        <v>Service</v>
      </c>
      <c r="I8" s="2" t="str">
        <f>'Page 1'!$I$8</f>
        <v>Service</v>
      </c>
      <c r="J8" s="2" t="str">
        <f>'Page 1'!$J$8</f>
        <v>Gen Service</v>
      </c>
      <c r="K8" s="2" t="str">
        <f>'Page 1'!$K$8</f>
        <v>Service</v>
      </c>
      <c r="L8" s="2" t="str">
        <f>'Page 1'!$L$8</f>
        <v>Area Lights</v>
      </c>
      <c r="M8" s="2" t="str">
        <f>'Page 1'!$M$8</f>
        <v>Gen Service</v>
      </c>
    </row>
    <row r="9" spans="1:13" ht="15">
      <c r="A9" s="2"/>
      <c r="B9" s="5" t="str">
        <f>'Page 1'!$B$9</f>
        <v>Description</v>
      </c>
      <c r="C9" s="2" t="str">
        <f>'Page 1'!$C$9</f>
        <v> </v>
      </c>
      <c r="D9" s="2" t="str">
        <f>'Page 1'!$D$9</f>
        <v> </v>
      </c>
      <c r="E9" s="2" t="str">
        <f>'Page 1'!$E$9</f>
        <v> </v>
      </c>
      <c r="F9" s="2" t="str">
        <f>'Page 1'!$F$9</f>
        <v>Total</v>
      </c>
      <c r="G9" s="2" t="str">
        <f>'Page 1'!$G$9</f>
        <v>Sch 1</v>
      </c>
      <c r="H9" s="2" t="str">
        <f>'Page 1'!$H$9</f>
        <v>Sch 11-12</v>
      </c>
      <c r="I9" s="2" t="str">
        <f>'Page 1'!$I$9</f>
        <v>Sch 21-22</v>
      </c>
      <c r="J9" s="2" t="str">
        <f>'Page 1'!$J$9</f>
        <v>Sch 25 - IEP</v>
      </c>
      <c r="K9" s="2" t="str">
        <f>'Page 1'!$K$9</f>
        <v>Sch 31-32</v>
      </c>
      <c r="L9" s="2" t="str">
        <f>'Page 1'!$L$9</f>
        <v>Sch 41-49</v>
      </c>
      <c r="M9" s="2" t="str">
        <f>'Page 1'!$M$9</f>
        <v>IEP</v>
      </c>
    </row>
    <row r="10" spans="1:13" ht="15">
      <c r="A10" s="2"/>
      <c r="B10" s="12" t="s">
        <v>81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2">
        <v>1</v>
      </c>
      <c r="B11" s="6" t="s">
        <v>82</v>
      </c>
      <c r="C11" s="6"/>
      <c r="D11" s="4"/>
      <c r="E11" s="2"/>
      <c r="F11" s="7">
        <f>SUM(G11:M11)</f>
        <v>237713228.34015617</v>
      </c>
      <c r="G11" s="7">
        <f>'[1]SUMCOST'!G434</f>
        <v>98105292.2106021</v>
      </c>
      <c r="H11" s="7">
        <f>'[1]SUMCOST'!H434</f>
        <v>21356936.955925565</v>
      </c>
      <c r="I11" s="7">
        <f>'[1]SUMCOST'!I434</f>
        <v>74349042.05731402</v>
      </c>
      <c r="J11" s="7">
        <f>'[1]SUMCOST'!J434</f>
        <v>23650819.19145228</v>
      </c>
      <c r="K11" s="7">
        <f>'[1]SUMCOST'!K434</f>
        <v>5245908.865591995</v>
      </c>
      <c r="L11" s="7">
        <f>'[1]SUMCOST'!L434</f>
        <v>1217472.9804146646</v>
      </c>
      <c r="M11" s="7">
        <f>'[1]SUMCOST'!M434</f>
        <v>13787756.078855513</v>
      </c>
    </row>
    <row r="12" spans="1:13" ht="15">
      <c r="A12" s="2">
        <v>2</v>
      </c>
      <c r="B12" s="6" t="s">
        <v>83</v>
      </c>
      <c r="C12" s="6"/>
      <c r="D12" s="4"/>
      <c r="E12" s="2"/>
      <c r="F12" s="7">
        <f>SUM(G12:M12)</f>
        <v>126853552.73160583</v>
      </c>
      <c r="G12" s="7">
        <f>'[1]SUMCOST'!G439</f>
        <v>54367738.52118005</v>
      </c>
      <c r="H12" s="7">
        <f>'[1]SUMCOST'!H439</f>
        <v>15807264.05785618</v>
      </c>
      <c r="I12" s="7">
        <f>'[1]SUMCOST'!I439</f>
        <v>42634513.81736693</v>
      </c>
      <c r="J12" s="7">
        <f>'[1]SUMCOST'!J439</f>
        <v>6676668.383410947</v>
      </c>
      <c r="K12" s="7">
        <f>'[1]SUMCOST'!K439</f>
        <v>2864997.4839463597</v>
      </c>
      <c r="L12" s="7">
        <f>'[1]SUMCOST'!L439</f>
        <v>2597832.939266833</v>
      </c>
      <c r="M12" s="7">
        <f>'[1]SUMCOST'!M439</f>
        <v>1904537.5285785366</v>
      </c>
    </row>
    <row r="13" spans="1:13" ht="15">
      <c r="A13" s="2">
        <v>3</v>
      </c>
      <c r="B13" s="6" t="s">
        <v>84</v>
      </c>
      <c r="C13" s="6"/>
      <c r="D13" s="4"/>
      <c r="E13" s="2"/>
      <c r="F13" s="7">
        <f>SUM(G13:M13)</f>
        <v>26386218.928236566</v>
      </c>
      <c r="G13" s="7">
        <f>'[1]SUMCOST'!G442</f>
        <v>18309969.268217653</v>
      </c>
      <c r="H13" s="7">
        <f>'[1]SUMCOST'!H442</f>
        <v>4672798.986218041</v>
      </c>
      <c r="I13" s="7">
        <f>'[1]SUMCOST'!I442</f>
        <v>1136444.1253188252</v>
      </c>
      <c r="J13" s="7">
        <f>'[1]SUMCOST'!J442</f>
        <v>14512.425136568034</v>
      </c>
      <c r="K13" s="7">
        <f>'[1]SUMCOST'!K442</f>
        <v>393093.65046144393</v>
      </c>
      <c r="L13" s="7">
        <f>'[1]SUMCOST'!L442</f>
        <v>1858694.0803182954</v>
      </c>
      <c r="M13" s="7">
        <f>'[1]SUMCOST'!M442</f>
        <v>706.3925657383053</v>
      </c>
    </row>
    <row r="14" spans="1:13" ht="15">
      <c r="A14" s="2">
        <v>4</v>
      </c>
      <c r="B14" s="6" t="s">
        <v>64</v>
      </c>
      <c r="C14" s="6"/>
      <c r="D14" s="4"/>
      <c r="E14" s="2"/>
      <c r="F14" s="8">
        <f aca="true" t="shared" si="0" ref="F14:M14">SUM(F11:F13)</f>
        <v>390952999.9999985</v>
      </c>
      <c r="G14" s="8">
        <f t="shared" si="0"/>
        <v>170782999.9999998</v>
      </c>
      <c r="H14" s="8">
        <f t="shared" si="0"/>
        <v>41836999.999999784</v>
      </c>
      <c r="I14" s="8">
        <f t="shared" si="0"/>
        <v>118119999.99999978</v>
      </c>
      <c r="J14" s="8">
        <f t="shared" si="0"/>
        <v>30341999.999999795</v>
      </c>
      <c r="K14" s="8">
        <f t="shared" si="0"/>
        <v>8503999.999999799</v>
      </c>
      <c r="L14" s="8">
        <f t="shared" si="0"/>
        <v>5673999.999999793</v>
      </c>
      <c r="M14" s="8">
        <f t="shared" si="0"/>
        <v>15692999.999999788</v>
      </c>
    </row>
    <row r="15" spans="1:13" ht="15">
      <c r="A15" s="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">
      <c r="A16" s="2"/>
      <c r="B16" s="6" t="s">
        <v>85</v>
      </c>
      <c r="C16" s="6"/>
      <c r="D16" s="4"/>
      <c r="E16" s="2"/>
      <c r="F16" s="7"/>
      <c r="G16" s="7"/>
      <c r="H16" s="7"/>
      <c r="I16" s="7"/>
      <c r="J16" s="7"/>
      <c r="K16" s="7"/>
      <c r="L16" s="7"/>
      <c r="M16" s="7"/>
    </row>
    <row r="17" spans="1:13" ht="15">
      <c r="A17" s="2">
        <v>5</v>
      </c>
      <c r="B17" s="6" t="s">
        <v>82</v>
      </c>
      <c r="C17" s="6" t="s">
        <v>86</v>
      </c>
      <c r="D17" s="4"/>
      <c r="E17" s="2"/>
      <c r="F17" s="13">
        <f>'[1]SUMCOST'!F449</f>
        <v>0.04332278936949552</v>
      </c>
      <c r="G17" s="13">
        <f>'[1]SUMCOST'!G449</f>
        <v>0.0412060118934893</v>
      </c>
      <c r="H17" s="13">
        <f>'[1]SUMCOST'!H449</f>
        <v>0.050852876852016345</v>
      </c>
      <c r="I17" s="13">
        <f>'[1]SUMCOST'!I449</f>
        <v>0.046663789222135064</v>
      </c>
      <c r="J17" s="13">
        <f>'[1]SUMCOST'!J449</f>
        <v>0.04009462884755631</v>
      </c>
      <c r="K17" s="13">
        <f>'[1]SUMCOST'!K449</f>
        <v>0.03990832083615695</v>
      </c>
      <c r="L17" s="13">
        <f>'[1]SUMCOST'!L449</f>
        <v>0.045719816005657915</v>
      </c>
      <c r="M17" s="13">
        <f>'[1]SUMCOST'!M449</f>
        <v>0.039969607946681626</v>
      </c>
    </row>
    <row r="18" spans="1:13" ht="15">
      <c r="A18" s="2">
        <v>6</v>
      </c>
      <c r="B18" s="6" t="s">
        <v>83</v>
      </c>
      <c r="C18" s="6" t="s">
        <v>87</v>
      </c>
      <c r="D18" s="6"/>
      <c r="E18" s="2"/>
      <c r="F18" s="21">
        <f>'[1]SUMCOST'!F450</f>
        <v>7.771083626378346</v>
      </c>
      <c r="G18" s="21">
        <f>'[1]SUMCOST'!G450</f>
        <v>6.758262966059858</v>
      </c>
      <c r="H18" s="21">
        <f>'[1]SUMCOST'!H450</f>
        <v>11.777551318968477</v>
      </c>
      <c r="I18" s="21">
        <f>'[1]SUMCOST'!I450</f>
        <v>9.290022360232308</v>
      </c>
      <c r="J18" s="21">
        <f>'[1]SUMCOST'!J450</f>
        <v>5.544539875344172</v>
      </c>
      <c r="K18" s="21">
        <f>'[1]SUMCOST'!K450</f>
        <v>5.329593283676659</v>
      </c>
      <c r="L18" s="21">
        <f>'[1]SUMCOST'!L450</f>
        <v>32.330656850692364</v>
      </c>
      <c r="M18" s="21">
        <f>'[1]SUMCOST'!M450</f>
        <v>3.6233838800704956</v>
      </c>
    </row>
    <row r="19" spans="1:13" ht="15">
      <c r="A19" s="2">
        <v>7</v>
      </c>
      <c r="B19" s="6" t="s">
        <v>84</v>
      </c>
      <c r="C19" s="6" t="s">
        <v>88</v>
      </c>
      <c r="D19" s="6"/>
      <c r="E19" s="2"/>
      <c r="F19" s="21">
        <f>'[1]SUMCOST'!F451</f>
        <v>9.514921501732717</v>
      </c>
      <c r="G19" s="21">
        <f>'[1]SUMCOST'!G451</f>
        <v>7.692579177072317</v>
      </c>
      <c r="H19" s="21">
        <f>'[1]SUMCOST'!H451</f>
        <v>14.525737388419449</v>
      </c>
      <c r="I19" s="21">
        <f>'[1]SUMCOST'!I451</f>
        <v>28.656835497360497</v>
      </c>
      <c r="J19" s="21">
        <f>'[1]SUMCOST'!J451</f>
        <v>57.58898863717474</v>
      </c>
      <c r="K19" s="21">
        <f>'[1]SUMCOST'!K451</f>
        <v>14.224485270904431</v>
      </c>
      <c r="L19" s="21">
        <f>'[1]SUMCOST'!L451</f>
        <v>504.80556228090586</v>
      </c>
      <c r="M19" s="21">
        <f>'[1]SUMCOST'!M451</f>
        <v>58.866046654308384</v>
      </c>
    </row>
    <row r="20" spans="1:13" ht="15">
      <c r="A20" s="2"/>
      <c r="B20" s="6"/>
      <c r="C20" s="6"/>
      <c r="D20" s="6"/>
      <c r="E20" s="6"/>
      <c r="F20" s="15"/>
      <c r="G20" s="15"/>
      <c r="H20" s="15"/>
      <c r="I20" s="15"/>
      <c r="J20" s="15"/>
      <c r="K20" s="15"/>
      <c r="L20" s="15"/>
      <c r="M20" s="15"/>
    </row>
    <row r="21" ht="15">
      <c r="A21" s="2"/>
    </row>
    <row r="22" spans="1:13" ht="15">
      <c r="A22" s="2"/>
      <c r="B22" s="12" t="s">
        <v>89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2">
        <v>8</v>
      </c>
      <c r="B23" s="6" t="s">
        <v>82</v>
      </c>
      <c r="C23" s="6"/>
      <c r="D23" s="6"/>
      <c r="E23" s="6"/>
      <c r="F23" s="7">
        <f>SUM(G23:M23)</f>
        <v>237625692.89517328</v>
      </c>
      <c r="G23" s="7">
        <f>'[1]SUMCOST'!G501</f>
        <v>103656344.70133457</v>
      </c>
      <c r="H23" s="7">
        <f>'[1]SUMCOST'!H501</f>
        <v>18284684.734707233</v>
      </c>
      <c r="I23" s="7">
        <f>'[1]SUMCOST'!I501</f>
        <v>69228209.36722723</v>
      </c>
      <c r="J23" s="7">
        <f>'[1]SUMCOST'!J501</f>
        <v>25153899.818071797</v>
      </c>
      <c r="K23" s="7">
        <f>'[1]SUMCOST'!K501</f>
        <v>5722968.090225681</v>
      </c>
      <c r="L23" s="7">
        <f>'[1]SUMCOST'!L501</f>
        <v>1159361.5567605644</v>
      </c>
      <c r="M23" s="7">
        <f>'[1]SUMCOST'!M501</f>
        <v>14420224.626846213</v>
      </c>
    </row>
    <row r="24" spans="1:13" ht="15">
      <c r="A24" s="2">
        <v>9</v>
      </c>
      <c r="B24" s="6" t="s">
        <v>83</v>
      </c>
      <c r="F24" s="7">
        <f>SUM(G24:M24)</f>
        <v>126446835.86862288</v>
      </c>
      <c r="G24" s="7">
        <f>'[1]SUMCOST'!G506</f>
        <v>64659022.95694798</v>
      </c>
      <c r="H24" s="7">
        <f>'[1]SUMCOST'!H506</f>
        <v>10534117.626344396</v>
      </c>
      <c r="I24" s="7">
        <f>'[1]SUMCOST'!I506</f>
        <v>34944933.62061768</v>
      </c>
      <c r="J24" s="7">
        <f>'[1]SUMCOST'!J506</f>
        <v>8035738.040009224</v>
      </c>
      <c r="K24" s="7">
        <f>'[1]SUMCOST'!K506</f>
        <v>3824856.983533116</v>
      </c>
      <c r="L24" s="7">
        <f>'[1]SUMCOST'!L506</f>
        <v>2289376.678706908</v>
      </c>
      <c r="M24" s="7">
        <f>'[1]SUMCOST'!M506</f>
        <v>2158789.9624635754</v>
      </c>
    </row>
    <row r="25" spans="1:13" ht="15">
      <c r="A25" s="2">
        <v>10</v>
      </c>
      <c r="B25" s="6" t="s">
        <v>84</v>
      </c>
      <c r="F25" s="7">
        <f>SUM(G25:M25)</f>
        <v>26880471.236202374</v>
      </c>
      <c r="G25" s="7">
        <f>'[1]SUMCOST'!G509</f>
        <v>19858612.94998135</v>
      </c>
      <c r="H25" s="7">
        <f>'[1]SUMCOST'!H509</f>
        <v>3816509.2417653836</v>
      </c>
      <c r="I25" s="7">
        <f>'[1]SUMCOST'!I509</f>
        <v>1032815.1748733269</v>
      </c>
      <c r="J25" s="7">
        <f>'[1]SUMCOST'!J509</f>
        <v>15722.22313653276</v>
      </c>
      <c r="K25" s="7">
        <f>'[1]SUMCOST'!K509</f>
        <v>443993.59439359733</v>
      </c>
      <c r="L25" s="7">
        <f>'[1]SUMCOST'!L509</f>
        <v>1712069.3747600303</v>
      </c>
      <c r="M25" s="7">
        <f>'[1]SUMCOST'!M509</f>
        <v>748.6772921517266</v>
      </c>
    </row>
    <row r="26" spans="1:13" ht="15">
      <c r="A26" s="2">
        <v>11</v>
      </c>
      <c r="B26" s="6" t="s">
        <v>68</v>
      </c>
      <c r="C26" s="6"/>
      <c r="D26" s="6"/>
      <c r="E26" s="6"/>
      <c r="F26" s="8">
        <f aca="true" t="shared" si="1" ref="F26:M26">SUM(F23:F25)</f>
        <v>390952999.9999985</v>
      </c>
      <c r="G26" s="22">
        <f t="shared" si="1"/>
        <v>188173980.6082639</v>
      </c>
      <c r="H26" s="22">
        <f t="shared" si="1"/>
        <v>32635311.60281701</v>
      </c>
      <c r="I26" s="22">
        <f t="shared" si="1"/>
        <v>105205958.16271824</v>
      </c>
      <c r="J26" s="22">
        <f t="shared" si="1"/>
        <v>33205360.081217553</v>
      </c>
      <c r="K26" s="22">
        <f t="shared" si="1"/>
        <v>9991818.668152394</v>
      </c>
      <c r="L26" s="22">
        <f t="shared" si="1"/>
        <v>5160807.610227503</v>
      </c>
      <c r="M26" s="22">
        <f t="shared" si="1"/>
        <v>16579763.26660194</v>
      </c>
    </row>
    <row r="27" spans="1:2" ht="15">
      <c r="A27" s="2"/>
      <c r="B27" s="6"/>
    </row>
    <row r="28" spans="1:4" ht="15">
      <c r="A28" s="2"/>
      <c r="B28" s="6" t="s">
        <v>85</v>
      </c>
      <c r="C28" s="6"/>
      <c r="D28" s="4"/>
    </row>
    <row r="29" spans="1:13" ht="15">
      <c r="A29" s="2">
        <v>12</v>
      </c>
      <c r="B29" s="6" t="s">
        <v>82</v>
      </c>
      <c r="C29" s="6" t="s">
        <v>86</v>
      </c>
      <c r="D29" s="4"/>
      <c r="E29" s="6"/>
      <c r="F29" s="13">
        <f>'[1]SUMCOST'!F516</f>
        <v>0.04330683619906475</v>
      </c>
      <c r="G29" s="13">
        <f>'[1]SUMCOST'!G516</f>
        <v>0.04353755517520622</v>
      </c>
      <c r="H29" s="13">
        <f>'[1]SUMCOST'!H516</f>
        <v>0.04353755517520622</v>
      </c>
      <c r="I29" s="13">
        <f>'[1]SUMCOST'!I516</f>
        <v>0.04344979411634981</v>
      </c>
      <c r="J29" s="13">
        <f>'[1]SUMCOST'!J516</f>
        <v>0.042642762988890526</v>
      </c>
      <c r="K29" s="13">
        <f>'[1]SUMCOST'!K516</f>
        <v>0.04353755517520621</v>
      </c>
      <c r="L29" s="13">
        <f>'[1]SUMCOST'!L516</f>
        <v>0.04353755517520615</v>
      </c>
      <c r="M29" s="13">
        <f>'[1]SUMCOST'!M516</f>
        <v>0.04180308394939125</v>
      </c>
    </row>
    <row r="30" spans="1:13" ht="15">
      <c r="A30" s="2">
        <v>13</v>
      </c>
      <c r="B30" s="6" t="s">
        <v>83</v>
      </c>
      <c r="C30" s="6" t="s">
        <v>87</v>
      </c>
      <c r="D30" s="6"/>
      <c r="E30" s="6"/>
      <c r="F30" s="21">
        <f>'[1]SUMCOST'!F517</f>
        <v>7.746168039180043</v>
      </c>
      <c r="G30" s="21">
        <f>'[1]SUMCOST'!G517</f>
        <v>8.037536453743066</v>
      </c>
      <c r="H30" s="21">
        <f>'[1]SUMCOST'!H517</f>
        <v>7.848677069619831</v>
      </c>
      <c r="I30" s="21">
        <f>'[1]SUMCOST'!I517</f>
        <v>7.614469725233082</v>
      </c>
      <c r="J30" s="21">
        <f>'[1]SUMCOST'!J517</f>
        <v>6.673159041619103</v>
      </c>
      <c r="K30" s="21">
        <f>'[1]SUMCOST'!K517</f>
        <v>7.115165791483649</v>
      </c>
      <c r="L30" s="21">
        <f>'[1]SUMCOST'!L517</f>
        <v>28.491844368614448</v>
      </c>
      <c r="M30" s="21">
        <f>'[1]SUMCOST'!M517</f>
        <v>4.107099299999933</v>
      </c>
    </row>
    <row r="31" spans="1:13" ht="15">
      <c r="A31" s="2">
        <v>14</v>
      </c>
      <c r="B31" s="6" t="s">
        <v>84</v>
      </c>
      <c r="C31" s="6" t="s">
        <v>88</v>
      </c>
      <c r="D31" s="6"/>
      <c r="E31" s="6"/>
      <c r="F31" s="21">
        <f>'[1]SUMCOST'!F518</f>
        <v>9.693149838469221</v>
      </c>
      <c r="G31" s="21">
        <f>'[1]SUMCOST'!G518</f>
        <v>8.343211844147223</v>
      </c>
      <c r="H31" s="21">
        <f>'[1]SUMCOST'!H518</f>
        <v>11.863898094026204</v>
      </c>
      <c r="I31" s="21">
        <f>'[1]SUMCOST'!I518</f>
        <v>26.04370413478899</v>
      </c>
      <c r="J31" s="21">
        <f>'[1]SUMCOST'!J518</f>
        <v>62.389774351320476</v>
      </c>
      <c r="K31" s="21">
        <f>'[1]SUMCOST'!K518</f>
        <v>16.066350439428163</v>
      </c>
      <c r="L31" s="21">
        <f>'[1]SUMCOST'!L518</f>
        <v>464.98353469854163</v>
      </c>
      <c r="M31" s="21">
        <f>'[1]SUMCOST'!M518</f>
        <v>62.389773826062445</v>
      </c>
    </row>
    <row r="32" spans="1:13" ht="15">
      <c r="A32" s="2"/>
      <c r="B32" s="6"/>
      <c r="C32" s="6"/>
      <c r="D32" s="6"/>
      <c r="E32" s="6"/>
      <c r="F32" s="17"/>
      <c r="G32" s="17"/>
      <c r="H32" s="17"/>
      <c r="I32" s="17"/>
      <c r="J32" s="17"/>
      <c r="K32" s="17"/>
      <c r="L32" s="17"/>
      <c r="M32" s="17"/>
    </row>
    <row r="33" spans="1:13" ht="15">
      <c r="A33" s="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5">
      <c r="A34" s="2">
        <v>15</v>
      </c>
      <c r="B34" s="12" t="s">
        <v>70</v>
      </c>
      <c r="F34" s="18">
        <f aca="true" t="shared" si="2" ref="F34:M34">F14/F26</f>
        <v>1</v>
      </c>
      <c r="G34" s="18">
        <f t="shared" si="2"/>
        <v>0.907580311836692</v>
      </c>
      <c r="H34" s="18">
        <f t="shared" si="2"/>
        <v>1.2819549728579427</v>
      </c>
      <c r="I34" s="18">
        <f t="shared" si="2"/>
        <v>1.1227500995457678</v>
      </c>
      <c r="J34" s="18">
        <f t="shared" si="2"/>
        <v>0.9137681364028513</v>
      </c>
      <c r="K34" s="18">
        <f t="shared" si="2"/>
        <v>0.8510963101347284</v>
      </c>
      <c r="L34" s="18">
        <f t="shared" si="2"/>
        <v>1.0994403257263967</v>
      </c>
      <c r="M34" s="18">
        <f t="shared" si="2"/>
        <v>0.9465153239920839</v>
      </c>
    </row>
    <row r="35" ht="15.75" thickBot="1">
      <c r="A35" s="2"/>
    </row>
    <row r="36" spans="1:13" ht="15.75" thickTop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2" ht="15">
      <c r="A37" s="2"/>
      <c r="B37" s="12" t="s">
        <v>90</v>
      </c>
    </row>
    <row r="38" spans="1:13" ht="15">
      <c r="A38" s="2">
        <v>16</v>
      </c>
      <c r="B38" s="6" t="s">
        <v>82</v>
      </c>
      <c r="C38" s="6"/>
      <c r="D38" s="6"/>
      <c r="E38" s="2"/>
      <c r="F38" s="7">
        <f>SUM(G38:M38)</f>
        <v>263738992.62989742</v>
      </c>
      <c r="G38" s="7">
        <f>'[1]SUMCOST'!G568</f>
        <v>108204307.5185656</v>
      </c>
      <c r="H38" s="7">
        <f>'[1]SUMCOST'!H568</f>
        <v>23447943.158483434</v>
      </c>
      <c r="I38" s="7">
        <f>'[1]SUMCOST'!I568</f>
        <v>82657231.81682912</v>
      </c>
      <c r="J38" s="7">
        <f>'[1]SUMCOST'!J568</f>
        <v>26466668.80448327</v>
      </c>
      <c r="K38" s="7">
        <f>'[1]SUMCOST'!K568</f>
        <v>5732184.071284664</v>
      </c>
      <c r="L38" s="7">
        <f>'[1]SUMCOST'!L568</f>
        <v>1337583.346807369</v>
      </c>
      <c r="M38" s="7">
        <f>'[1]SUMCOST'!M568</f>
        <v>15893073.913444024</v>
      </c>
    </row>
    <row r="39" spans="1:13" ht="15">
      <c r="A39" s="2">
        <v>17</v>
      </c>
      <c r="B39" s="6" t="s">
        <v>83</v>
      </c>
      <c r="C39" s="6"/>
      <c r="D39" s="4"/>
      <c r="E39" s="2"/>
      <c r="F39" s="7">
        <f>SUM(G39:M39)</f>
        <v>166663390.21310645</v>
      </c>
      <c r="G39" s="7">
        <f>'[1]SUMCOST'!G573</f>
        <v>73097773.37371226</v>
      </c>
      <c r="H39" s="7">
        <f>'[1]SUMCOST'!H573</f>
        <v>19397386.782453418</v>
      </c>
      <c r="I39" s="7">
        <f>'[1]SUMCOST'!I573</f>
        <v>55114172.81807987</v>
      </c>
      <c r="J39" s="7">
        <f>'[1]SUMCOST'!J573</f>
        <v>9223552.099349502</v>
      </c>
      <c r="K39" s="7">
        <f>'[1]SUMCOST'!K573</f>
        <v>3843829.7190994094</v>
      </c>
      <c r="L39" s="7">
        <f>'[1]SUMCOST'!L573</f>
        <v>3235596.4929545447</v>
      </c>
      <c r="M39" s="7">
        <f>'[1]SUMCOST'!M573</f>
        <v>2751078.927457463</v>
      </c>
    </row>
    <row r="40" spans="1:13" ht="15">
      <c r="A40" s="2">
        <v>18</v>
      </c>
      <c r="B40" s="6" t="s">
        <v>84</v>
      </c>
      <c r="C40" s="6"/>
      <c r="D40" s="4"/>
      <c r="E40" s="2"/>
      <c r="F40" s="7">
        <f>SUM(G40:M40)</f>
        <v>30312617.156994544</v>
      </c>
      <c r="G40" s="7">
        <f>'[1]SUMCOST'!G576</f>
        <v>21127919.107721962</v>
      </c>
      <c r="H40" s="7">
        <f>'[1]SUMCOST'!H576</f>
        <v>5255670.059062915</v>
      </c>
      <c r="I40" s="7">
        <f>'[1]SUMCOST'!I576</f>
        <v>1304595.3650907802</v>
      </c>
      <c r="J40" s="7">
        <f>'[1]SUMCOST'!J576</f>
        <v>16779.09616701491</v>
      </c>
      <c r="K40" s="7">
        <f>'[1]SUMCOST'!K576</f>
        <v>444986.20961571735</v>
      </c>
      <c r="L40" s="7">
        <f>'[1]SUMCOST'!L576</f>
        <v>2161820.1602378674</v>
      </c>
      <c r="M40" s="7">
        <f>'[1]SUMCOST'!M576</f>
        <v>847.1590982897061</v>
      </c>
    </row>
    <row r="41" spans="1:13" ht="15">
      <c r="A41" s="2">
        <v>19</v>
      </c>
      <c r="B41" s="6" t="s">
        <v>72</v>
      </c>
      <c r="C41" s="6"/>
      <c r="D41" s="4"/>
      <c r="E41" s="2"/>
      <c r="F41" s="8">
        <f aca="true" t="shared" si="3" ref="F41:M41">SUM(F38:F40)</f>
        <v>460714999.9999984</v>
      </c>
      <c r="G41" s="8">
        <f t="shared" si="3"/>
        <v>202429999.9999998</v>
      </c>
      <c r="H41" s="8">
        <f t="shared" si="3"/>
        <v>48100999.99999976</v>
      </c>
      <c r="I41" s="8">
        <f t="shared" si="3"/>
        <v>139075999.99999976</v>
      </c>
      <c r="J41" s="8">
        <f t="shared" si="3"/>
        <v>35706999.999999784</v>
      </c>
      <c r="K41" s="8">
        <f t="shared" si="3"/>
        <v>10020999.99999979</v>
      </c>
      <c r="L41" s="8">
        <f t="shared" si="3"/>
        <v>6734999.999999781</v>
      </c>
      <c r="M41" s="8">
        <f t="shared" si="3"/>
        <v>18644999.999999776</v>
      </c>
    </row>
    <row r="42" ht="15">
      <c r="A42" s="2"/>
    </row>
    <row r="43" spans="1:13" ht="15">
      <c r="A43" s="2"/>
      <c r="B43" s="6" t="s">
        <v>85</v>
      </c>
      <c r="C43" s="6"/>
      <c r="D43" s="4"/>
      <c r="E43" s="2"/>
      <c r="F43" s="7"/>
      <c r="G43" s="7"/>
      <c r="H43" s="7"/>
      <c r="I43" s="7"/>
      <c r="J43" s="7"/>
      <c r="K43" s="7"/>
      <c r="L43" s="7"/>
      <c r="M43" s="7"/>
    </row>
    <row r="44" spans="1:13" ht="15">
      <c r="A44" s="2">
        <v>20</v>
      </c>
      <c r="B44" s="6" t="s">
        <v>82</v>
      </c>
      <c r="C44" s="6" t="s">
        <v>86</v>
      </c>
      <c r="D44" s="4"/>
      <c r="E44" s="2"/>
      <c r="F44" s="13">
        <f>'[1]SUMCOST'!F583</f>
        <v>0.04806593602724564</v>
      </c>
      <c r="G44" s="13">
        <f>'[1]SUMCOST'!G583</f>
        <v>0.04544778250051372</v>
      </c>
      <c r="H44" s="13">
        <f>'[1]SUMCOST'!H583</f>
        <v>0.05583175941063976</v>
      </c>
      <c r="I44" s="13">
        <f>'[1]SUMCOST'!I583</f>
        <v>0.05187826953052492</v>
      </c>
      <c r="J44" s="13">
        <f>'[1]SUMCOST'!J583</f>
        <v>0.044868266674267035</v>
      </c>
      <c r="K44" s="13">
        <f>'[1]SUMCOST'!K583</f>
        <v>0.04360766587257921</v>
      </c>
      <c r="L44" s="13">
        <f>'[1]SUMCOST'!L583</f>
        <v>0.05023032584052608</v>
      </c>
      <c r="M44" s="13">
        <f>'[1]SUMCOST'!M583</f>
        <v>0.046072756854335095</v>
      </c>
    </row>
    <row r="45" spans="1:13" ht="15">
      <c r="A45" s="2">
        <v>21</v>
      </c>
      <c r="B45" s="6" t="s">
        <v>83</v>
      </c>
      <c r="C45" s="6" t="s">
        <v>87</v>
      </c>
      <c r="D45" s="4"/>
      <c r="E45" s="2"/>
      <c r="F45" s="21">
        <f>'[1]SUMCOST'!F584</f>
        <v>10.209845249995004</v>
      </c>
      <c r="G45" s="21">
        <f>'[1]SUMCOST'!G584</f>
        <v>9.086527932379289</v>
      </c>
      <c r="H45" s="21">
        <f>'[1]SUMCOST'!H584</f>
        <v>14.452451572141916</v>
      </c>
      <c r="I45" s="21">
        <f>'[1]SUMCOST'!I584</f>
        <v>12.00932887469927</v>
      </c>
      <c r="J45" s="21">
        <f>'[1]SUMCOST'!J584</f>
        <v>7.659561546327901</v>
      </c>
      <c r="K45" s="21">
        <f>'[1]SUMCOST'!K584</f>
        <v>7.150459701727439</v>
      </c>
      <c r="L45" s="21">
        <f>'[1]SUMCOST'!L584</f>
        <v>40.26777793900021</v>
      </c>
      <c r="M45" s="21">
        <f>'[1]SUMCOST'!M584</f>
        <v>5.233929439022837</v>
      </c>
    </row>
    <row r="46" spans="1:13" ht="15">
      <c r="A46" s="2">
        <v>22</v>
      </c>
      <c r="B46" s="6" t="s">
        <v>84</v>
      </c>
      <c r="C46" s="6" t="s">
        <v>88</v>
      </c>
      <c r="D46" s="4"/>
      <c r="E46" s="2"/>
      <c r="F46" s="21">
        <f>'[1]SUMCOST'!F585</f>
        <v>10.930788285555817</v>
      </c>
      <c r="G46" s="21">
        <f>'[1]SUMCOST'!G585</f>
        <v>8.876486257409828</v>
      </c>
      <c r="H46" s="21">
        <f>'[1]SUMCOST'!H585</f>
        <v>16.337634745960923</v>
      </c>
      <c r="I46" s="21">
        <f>'[1]SUMCOST'!I585</f>
        <v>32.89697569384422</v>
      </c>
      <c r="J46" s="21">
        <f>'[1]SUMCOST'!J585</f>
        <v>66.58371494847187</v>
      </c>
      <c r="K46" s="21">
        <f>'[1]SUMCOST'!K585</f>
        <v>16.102269209904733</v>
      </c>
      <c r="L46" s="21">
        <f>'[1]SUMCOST'!L585</f>
        <v>587.1320370010503</v>
      </c>
      <c r="M46" s="21">
        <f>'[1]SUMCOST'!M585</f>
        <v>70.59659093583726</v>
      </c>
    </row>
    <row r="47" spans="1:13" ht="15">
      <c r="A47" s="2"/>
      <c r="B47" s="23"/>
      <c r="C47" s="23"/>
      <c r="D47" s="24"/>
      <c r="E47" s="25"/>
      <c r="F47" s="17"/>
      <c r="G47" s="17"/>
      <c r="H47" s="17"/>
      <c r="I47" s="17"/>
      <c r="J47" s="17"/>
      <c r="K47" s="17"/>
      <c r="L47" s="17"/>
      <c r="M47" s="17"/>
    </row>
    <row r="48" ht="15">
      <c r="A48" s="2"/>
    </row>
    <row r="49" spans="1:13" ht="15">
      <c r="A49" s="2"/>
      <c r="B49" s="12" t="s">
        <v>91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5">
      <c r="A50" s="2">
        <v>23</v>
      </c>
      <c r="B50" s="6" t="s">
        <v>82</v>
      </c>
      <c r="C50" s="6"/>
      <c r="D50" s="6"/>
      <c r="E50" s="2"/>
      <c r="F50" s="7">
        <f>SUM(G50:M50)</f>
        <v>263111369.36109933</v>
      </c>
      <c r="G50" s="7">
        <f>'[1]SUMCOST'!G635</f>
        <v>114773627.65383124</v>
      </c>
      <c r="H50" s="7">
        <f>'[1]SUMCOST'!H635</f>
        <v>20245741.865157247</v>
      </c>
      <c r="I50" s="7">
        <f>'[1]SUMCOST'!I635</f>
        <v>76653028.31147693</v>
      </c>
      <c r="J50" s="7">
        <f>'[1]SUMCOST'!J635</f>
        <v>27851689.542781804</v>
      </c>
      <c r="K50" s="7">
        <f>'[1]SUMCOST'!K635</f>
        <v>6336764.146515992</v>
      </c>
      <c r="L50" s="7">
        <f>'[1]SUMCOST'!L635</f>
        <v>1283704.6493893007</v>
      </c>
      <c r="M50" s="7">
        <f>'[1]SUMCOST'!M635</f>
        <v>15966813.191946808</v>
      </c>
    </row>
    <row r="51" spans="1:13" ht="15">
      <c r="A51" s="2">
        <v>24</v>
      </c>
      <c r="B51" s="6" t="s">
        <v>83</v>
      </c>
      <c r="C51" s="6"/>
      <c r="D51" s="4"/>
      <c r="E51" s="2"/>
      <c r="F51" s="7">
        <f>SUM(G51:M51)</f>
        <v>166542625.07804447</v>
      </c>
      <c r="G51" s="7">
        <f>'[1]SUMCOST'!G640</f>
        <v>85276858.72275311</v>
      </c>
      <c r="H51" s="7">
        <f>'[1]SUMCOST'!H640</f>
        <v>13901198.609403867</v>
      </c>
      <c r="I51" s="7">
        <f>'[1]SUMCOST'!I640</f>
        <v>46098099.22883981</v>
      </c>
      <c r="J51" s="7">
        <f>'[1]SUMCOST'!J640</f>
        <v>10475873.249555746</v>
      </c>
      <c r="K51" s="7">
        <f>'[1]SUMCOST'!K640</f>
        <v>5060265.537770066</v>
      </c>
      <c r="L51" s="7">
        <f>'[1]SUMCOST'!L640</f>
        <v>2949607.6032598014</v>
      </c>
      <c r="M51" s="7">
        <f>'[1]SUMCOST'!M640</f>
        <v>2780722.126462097</v>
      </c>
    </row>
    <row r="52" spans="1:13" ht="15">
      <c r="A52" s="2">
        <v>25</v>
      </c>
      <c r="B52" s="6" t="s">
        <v>84</v>
      </c>
      <c r="C52" s="6"/>
      <c r="D52" s="4"/>
      <c r="E52" s="2"/>
      <c r="F52" s="7">
        <f>SUM(G52:M52)</f>
        <v>31061005.560854614</v>
      </c>
      <c r="G52" s="7">
        <f>'[1]SUMCOST'!G643</f>
        <v>22960641.12538384</v>
      </c>
      <c r="H52" s="7">
        <f>'[1]SUMCOST'!H643</f>
        <v>4363161.264306187</v>
      </c>
      <c r="I52" s="7">
        <f>'[1]SUMCOST'!I643</f>
        <v>1183089.8707352746</v>
      </c>
      <c r="J52" s="7">
        <f>'[1]SUMCOST'!J643</f>
        <v>17893.87024461826</v>
      </c>
      <c r="K52" s="7">
        <f>'[1]SUMCOST'!K643</f>
        <v>509492.0200953305</v>
      </c>
      <c r="L52" s="7">
        <f>'[1]SUMCOST'!L643</f>
        <v>2025875.3210301695</v>
      </c>
      <c r="M52" s="7">
        <f>'[1]SUMCOST'!M643</f>
        <v>852.0890591981483</v>
      </c>
    </row>
    <row r="53" spans="1:13" ht="15">
      <c r="A53" s="2">
        <v>26</v>
      </c>
      <c r="B53" s="6" t="s">
        <v>75</v>
      </c>
      <c r="C53" s="6"/>
      <c r="D53" s="4"/>
      <c r="E53" s="2"/>
      <c r="F53" s="8">
        <f aca="true" t="shared" si="4" ref="F53:M53">SUM(F50:F52)</f>
        <v>460714999.9999984</v>
      </c>
      <c r="G53" s="8">
        <f t="shared" si="4"/>
        <v>223011127.5019682</v>
      </c>
      <c r="H53" s="8">
        <f t="shared" si="4"/>
        <v>38510101.7388673</v>
      </c>
      <c r="I53" s="8">
        <f t="shared" si="4"/>
        <v>123934217.411052</v>
      </c>
      <c r="J53" s="8">
        <f t="shared" si="4"/>
        <v>38345456.66258217</v>
      </c>
      <c r="K53" s="8">
        <f t="shared" si="4"/>
        <v>11906521.704381388</v>
      </c>
      <c r="L53" s="8">
        <f t="shared" si="4"/>
        <v>6259187.573679272</v>
      </c>
      <c r="M53" s="8">
        <f t="shared" si="4"/>
        <v>18748387.407468103</v>
      </c>
    </row>
    <row r="54" spans="1:13" ht="15">
      <c r="A54" s="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5">
      <c r="A55" s="2"/>
      <c r="B55" s="6" t="s">
        <v>85</v>
      </c>
      <c r="C55" s="6"/>
      <c r="D55" s="4"/>
      <c r="E55" s="2"/>
      <c r="F55" s="7"/>
      <c r="G55" s="7"/>
      <c r="H55" s="7"/>
      <c r="I55" s="7"/>
      <c r="J55" s="7"/>
      <c r="K55" s="7"/>
      <c r="L55" s="7"/>
      <c r="M55" s="7"/>
    </row>
    <row r="56" spans="1:13" ht="15">
      <c r="A56" s="2">
        <v>27</v>
      </c>
      <c r="B56" s="6" t="s">
        <v>82</v>
      </c>
      <c r="C56" s="6" t="s">
        <v>86</v>
      </c>
      <c r="D56" s="4"/>
      <c r="E56" s="2"/>
      <c r="F56" s="13">
        <f>'[1]SUMCOST'!F650</f>
        <v>0.04795155286536864</v>
      </c>
      <c r="G56" s="13">
        <f>'[1]SUMCOST'!G650</f>
        <v>0.04820701676327698</v>
      </c>
      <c r="H56" s="13">
        <f>'[1]SUMCOST'!H650</f>
        <v>0.048207016763276975</v>
      </c>
      <c r="I56" s="13">
        <f>'[1]SUMCOST'!I650</f>
        <v>0.04810984321234082</v>
      </c>
      <c r="J56" s="13">
        <f>'[1]SUMCOST'!J650</f>
        <v>0.04721625690660192</v>
      </c>
      <c r="K56" s="13">
        <f>'[1]SUMCOST'!K650</f>
        <v>0.04820701676327695</v>
      </c>
      <c r="L56" s="13">
        <f>'[1]SUMCOST'!L650</f>
        <v>0.048207016763276905</v>
      </c>
      <c r="M56" s="13">
        <f>'[1]SUMCOST'!M650</f>
        <v>0.046286521156167174</v>
      </c>
    </row>
    <row r="57" spans="1:13" ht="15">
      <c r="A57" s="2">
        <v>28</v>
      </c>
      <c r="B57" s="6" t="s">
        <v>83</v>
      </c>
      <c r="C57" s="6" t="s">
        <v>87</v>
      </c>
      <c r="D57" s="4"/>
      <c r="E57" s="2"/>
      <c r="F57" s="21">
        <f>'[1]SUMCOST'!F651</f>
        <v>10.202447144514247</v>
      </c>
      <c r="G57" s="21">
        <f>'[1]SUMCOST'!G651</f>
        <v>10.600467333092814</v>
      </c>
      <c r="H57" s="21">
        <f>'[1]SUMCOST'!H651</f>
        <v>10.357395145560165</v>
      </c>
      <c r="I57" s="21">
        <f>'[1]SUMCOST'!I651</f>
        <v>10.044734518015856</v>
      </c>
      <c r="J57" s="21">
        <f>'[1]SUMCOST'!J651</f>
        <v>8.699533004444278</v>
      </c>
      <c r="K57" s="21">
        <f>'[1]SUMCOST'!K651</f>
        <v>9.413326669512964</v>
      </c>
      <c r="L57" s="21">
        <f>'[1]SUMCOST'!L651</f>
        <v>36.70857730062477</v>
      </c>
      <c r="M57" s="21">
        <f>'[1]SUMCOST'!M651</f>
        <v>5.290325644303851</v>
      </c>
    </row>
    <row r="58" spans="1:13" ht="15">
      <c r="A58" s="2">
        <v>29</v>
      </c>
      <c r="B58" s="6" t="s">
        <v>84</v>
      </c>
      <c r="C58" s="6" t="s">
        <v>88</v>
      </c>
      <c r="D58" s="4"/>
      <c r="E58" s="2"/>
      <c r="F58" s="21">
        <f>'[1]SUMCOST'!F652</f>
        <v>11.200658589251182</v>
      </c>
      <c r="G58" s="21">
        <f>'[1]SUMCOST'!G652</f>
        <v>9.646468938642373</v>
      </c>
      <c r="H58" s="21">
        <f>'[1]SUMCOST'!H652</f>
        <v>13.563205884859032</v>
      </c>
      <c r="I58" s="21">
        <f>'[1]SUMCOST'!I652</f>
        <v>29.83306530335816</v>
      </c>
      <c r="J58" s="21">
        <f>'[1]SUMCOST'!J652</f>
        <v>71.00742160562802</v>
      </c>
      <c r="K58" s="21">
        <f>'[1]SUMCOST'!K652</f>
        <v>18.436476211157245</v>
      </c>
      <c r="L58" s="21">
        <f>'[1]SUMCOST'!L652</f>
        <v>550.2105706219907</v>
      </c>
      <c r="M58" s="21">
        <f>'[1]SUMCOST'!M652</f>
        <v>71.00742100811719</v>
      </c>
    </row>
    <row r="59" spans="1:13" ht="15">
      <c r="A59" s="2"/>
      <c r="B59" s="6"/>
      <c r="C59" s="6"/>
      <c r="D59" s="4"/>
      <c r="E59" s="2"/>
      <c r="F59" s="17"/>
      <c r="G59" s="17"/>
      <c r="H59" s="17"/>
      <c r="I59" s="17"/>
      <c r="J59" s="17"/>
      <c r="K59" s="17"/>
      <c r="L59" s="17"/>
      <c r="M59" s="17"/>
    </row>
    <row r="60" spans="1:13" ht="15">
      <c r="A60" s="2">
        <v>30</v>
      </c>
      <c r="B60" s="12" t="s">
        <v>77</v>
      </c>
      <c r="C60" s="6"/>
      <c r="D60" s="6"/>
      <c r="E60" s="6"/>
      <c r="F60" s="18">
        <f aca="true" t="shared" si="5" ref="F60:M60">F41/F53</f>
        <v>1</v>
      </c>
      <c r="G60" s="18">
        <f t="shared" si="5"/>
        <v>0.907712553483293</v>
      </c>
      <c r="H60" s="18">
        <f t="shared" si="5"/>
        <v>1.2490488943957425</v>
      </c>
      <c r="I60" s="18">
        <f t="shared" si="5"/>
        <v>1.1221759648405014</v>
      </c>
      <c r="J60" s="18">
        <f t="shared" si="5"/>
        <v>0.9311924568848071</v>
      </c>
      <c r="K60" s="18">
        <f t="shared" si="5"/>
        <v>0.8416395861700097</v>
      </c>
      <c r="L60" s="18">
        <f t="shared" si="5"/>
        <v>1.0760182405015892</v>
      </c>
      <c r="M60" s="18">
        <f t="shared" si="5"/>
        <v>0.9944855306634456</v>
      </c>
    </row>
    <row r="61" spans="1:13" ht="15">
      <c r="A61" s="2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5">
      <c r="A62" s="2">
        <v>31</v>
      </c>
      <c r="B62" s="12" t="s">
        <v>78</v>
      </c>
      <c r="F62" s="20">
        <f aca="true" t="shared" si="6" ref="F62:M62">F14/F53</f>
        <v>0.8485788394126518</v>
      </c>
      <c r="G62" s="20">
        <f t="shared" si="6"/>
        <v>0.7658048363460811</v>
      </c>
      <c r="H62" s="20">
        <f t="shared" si="6"/>
        <v>1.08639027452308</v>
      </c>
      <c r="I62" s="20">
        <f t="shared" si="6"/>
        <v>0.953086261950013</v>
      </c>
      <c r="J62" s="20">
        <f t="shared" si="6"/>
        <v>0.7912801839078836</v>
      </c>
      <c r="K62" s="20">
        <f t="shared" si="6"/>
        <v>0.7142304201965616</v>
      </c>
      <c r="L62" s="20">
        <f t="shared" si="6"/>
        <v>0.9065074234010383</v>
      </c>
      <c r="M62" s="20">
        <f t="shared" si="6"/>
        <v>0.8370319888818143</v>
      </c>
    </row>
  </sheetData>
  <sheetProtection/>
  <printOptions/>
  <pageMargins left="0.5" right="0.27" top="0.31" bottom="0.36" header="0.3" footer="0.3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Schoenbeck</dc:creator>
  <cp:keywords/>
  <dc:description/>
  <cp:lastModifiedBy>Brendan E. Levenick</cp:lastModifiedBy>
  <cp:lastPrinted>2009-07-22T18:39:55Z</cp:lastPrinted>
  <dcterms:created xsi:type="dcterms:W3CDTF">2009-07-22T18:03:01Z</dcterms:created>
  <dcterms:modified xsi:type="dcterms:W3CDTF">2009-08-17T19:35:06Z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2009-08-17T00:00:00Z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