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P CBR\WWP 2019-12 CBR\2.12 Misc Restating\"/>
    </mc:Choice>
  </mc:AlternateContent>
  <bookViews>
    <workbookView xWindow="0" yWindow="0" windowWidth="23040" windowHeight="8810"/>
  </bookViews>
  <sheets>
    <sheet name="EOP 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8" i="1" s="1"/>
  <c r="H8" i="1"/>
  <c r="F4" i="1"/>
  <c r="F5" i="1" s="1"/>
  <c r="E4" i="1"/>
  <c r="H3" i="1" l="1"/>
  <c r="D5" i="1"/>
  <c r="D9" i="1"/>
  <c r="D10" i="1" l="1"/>
  <c r="F9" i="1"/>
  <c r="F10" i="1" s="1"/>
  <c r="F12" i="1" s="1"/>
  <c r="D12" i="1"/>
</calcChain>
</file>

<file path=xl/sharedStrings.xml><?xml version="1.0" encoding="utf-8"?>
<sst xmlns="http://schemas.openxmlformats.org/spreadsheetml/2006/main" count="18" uniqueCount="16">
  <si>
    <t>Plane</t>
  </si>
  <si>
    <t>Hangar</t>
  </si>
  <si>
    <t xml:space="preserve">   Cost </t>
  </si>
  <si>
    <t xml:space="preserve">   A/D</t>
  </si>
  <si>
    <t>Plane NBV</t>
  </si>
  <si>
    <t>Hangar NBV</t>
  </si>
  <si>
    <t>12/31/2018 EOP</t>
  </si>
  <si>
    <t>Depreciation Rate</t>
  </si>
  <si>
    <t>Annual Depreciation Expense</t>
  </si>
  <si>
    <t>Total System Rate Base</t>
  </si>
  <si>
    <t>(included in pool)</t>
  </si>
  <si>
    <t>Revenue Requirement</t>
  </si>
  <si>
    <t>12/31/2019 EOP</t>
  </si>
  <si>
    <t>(not in pool)</t>
  </si>
  <si>
    <t>2019 Actviity</t>
  </si>
  <si>
    <t>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</si>
</sst>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/>
    <xf numFmtId="10" fontId="0" fillId="0" borderId="0" xfId="0" applyNumberFormat="1"/>
    <xf numFmtId="0" fontId="2" fillId="0" borderId="0" xfId="0" applyFont="1" applyAlignment="1">
      <alignment horizontal="center" wrapText="1"/>
    </xf>
    <xf numFmtId="165" fontId="0" fillId="0" borderId="0" xfId="2" applyNumberFormat="1" applyFont="1"/>
    <xf numFmtId="165" fontId="0" fillId="0" borderId="1" xfId="2" applyNumberFormat="1" applyFont="1" applyBorder="1"/>
    <xf numFmtId="165" fontId="0" fillId="0" borderId="2" xfId="2" applyNumberFormat="1" applyFont="1" applyBorder="1"/>
    <xf numFmtId="44" fontId="0" fillId="0" borderId="0" xfId="0" applyNumberFormat="1"/>
    <xf numFmtId="0" fontId="0" fillId="0" borderId="0" xfId="0" applyBorder="1"/>
    <xf numFmtId="4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6" fontId="0" fillId="0" borderId="0" xfId="0" applyNumberFormat="1" applyBorder="1"/>
    <xf numFmtId="165" fontId="0" fillId="0" borderId="0" xfId="2" applyNumberFormat="1" applyFont="1" applyBorder="1"/>
    <xf numFmtId="165" fontId="0" fillId="0" borderId="0" xfId="0" applyNumberFormat="1" applyBorder="1"/>
    <xf numFmtId="9" fontId="0" fillId="0" borderId="0" xfId="0" applyNumberFormat="1" applyBorder="1"/>
    <xf numFmtId="0" fontId="2" fillId="0" borderId="0" xfId="0" applyFont="1" applyBorder="1"/>
    <xf numFmtId="6" fontId="2" fillId="0" borderId="0" xfId="0" applyNumberFormat="1" applyFont="1" applyBorder="1"/>
    <xf numFmtId="0" fontId="0" fillId="2" borderId="0" xfId="0" applyFill="1"/>
    <xf numFmtId="6" fontId="2" fillId="2" borderId="0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22"/>
  <sheetViews>
    <sheetView tabSelected="1" workbookViewId="0">
      <selection activeCell="D16" sqref="D16"/>
    </sheetView>
  </sheetViews>
  <sheetFormatPr defaultRowHeight="14.5" x14ac:dyDescent="0.35"/>
  <cols>
    <col min="3" max="3" width="20.26953125" bestFit="1" customWidth="1"/>
    <col min="4" max="4" width="13.54296875" customWidth="1"/>
    <col min="5" max="5" width="10.7265625" customWidth="1"/>
    <col min="6" max="6" width="13.54296875" customWidth="1"/>
    <col min="7" max="7" width="15.453125" customWidth="1"/>
    <col min="8" max="8" width="14" customWidth="1"/>
  </cols>
  <sheetData>
    <row r="1" spans="3:9" s="3" customFormat="1" ht="43.5" x14ac:dyDescent="0.35">
      <c r="D1" s="3" t="s">
        <v>6</v>
      </c>
      <c r="E1" s="3" t="s">
        <v>14</v>
      </c>
      <c r="F1" s="3" t="s">
        <v>12</v>
      </c>
      <c r="G1" s="3" t="s">
        <v>7</v>
      </c>
      <c r="H1" s="3" t="s">
        <v>8</v>
      </c>
    </row>
    <row r="2" spans="3:9" x14ac:dyDescent="0.35">
      <c r="C2" t="s">
        <v>0</v>
      </c>
    </row>
    <row r="3" spans="3:9" x14ac:dyDescent="0.35">
      <c r="C3" t="s">
        <v>2</v>
      </c>
      <c r="D3" s="4">
        <v>5507887</v>
      </c>
      <c r="E3" s="4"/>
      <c r="F3" s="4">
        <v>5507887</v>
      </c>
      <c r="G3" s="2">
        <v>3.4299999999999997E-2</v>
      </c>
      <c r="H3" s="4">
        <f>D3*G3</f>
        <v>188920.52409999998</v>
      </c>
      <c r="I3" t="s">
        <v>10</v>
      </c>
    </row>
    <row r="4" spans="3:9" x14ac:dyDescent="0.35">
      <c r="C4" t="s">
        <v>3</v>
      </c>
      <c r="D4" s="1">
        <v>-3257046</v>
      </c>
      <c r="E4" s="1">
        <f>-15759*12</f>
        <v>-189108</v>
      </c>
      <c r="F4" s="1">
        <f>SUM(D4:E4)</f>
        <v>-3446154</v>
      </c>
      <c r="H4" s="4"/>
    </row>
    <row r="5" spans="3:9" x14ac:dyDescent="0.35">
      <c r="C5" t="s">
        <v>4</v>
      </c>
      <c r="D5" s="5">
        <f>SUM(D3:D4)</f>
        <v>2250841</v>
      </c>
      <c r="E5" s="12"/>
      <c r="F5" s="5">
        <f>SUM(F3:F4)</f>
        <v>2061733</v>
      </c>
      <c r="H5" s="4"/>
    </row>
    <row r="6" spans="3:9" x14ac:dyDescent="0.35">
      <c r="D6" s="1"/>
      <c r="E6" s="1"/>
      <c r="F6" s="1"/>
      <c r="H6" s="4"/>
    </row>
    <row r="7" spans="3:9" x14ac:dyDescent="0.35">
      <c r="C7" t="s">
        <v>1</v>
      </c>
      <c r="D7" s="1"/>
      <c r="E7" s="1"/>
      <c r="F7" s="1"/>
      <c r="H7" s="4"/>
    </row>
    <row r="8" spans="3:9" x14ac:dyDescent="0.35">
      <c r="C8" t="s">
        <v>2</v>
      </c>
      <c r="D8" s="4">
        <v>1951555</v>
      </c>
      <c r="E8" s="4"/>
      <c r="F8" s="4">
        <v>2138349.86</v>
      </c>
      <c r="G8" s="2">
        <v>2.1700000000000001E-2</v>
      </c>
      <c r="H8" s="4">
        <f>F8*G8</f>
        <v>46402.191961999997</v>
      </c>
      <c r="I8" t="s">
        <v>13</v>
      </c>
    </row>
    <row r="9" spans="3:9" x14ac:dyDescent="0.35">
      <c r="C9" t="s">
        <v>3</v>
      </c>
      <c r="D9" s="1">
        <f>-D8*0.02/12/2</f>
        <v>-1626.2958333333333</v>
      </c>
      <c r="E9" s="1">
        <v>-44626</v>
      </c>
      <c r="F9" s="1">
        <f>SUM(D9:E9)</f>
        <v>-46252.29583333333</v>
      </c>
    </row>
    <row r="10" spans="3:9" x14ac:dyDescent="0.35">
      <c r="C10" t="s">
        <v>5</v>
      </c>
      <c r="D10" s="5">
        <f>SUM(D8:D9)</f>
        <v>1949928.7041666666</v>
      </c>
      <c r="E10" s="12"/>
      <c r="F10" s="5">
        <f>SUM(F8:F9)</f>
        <v>2092097.5641666665</v>
      </c>
    </row>
    <row r="11" spans="3:9" x14ac:dyDescent="0.35">
      <c r="D11" s="4"/>
      <c r="E11" s="4"/>
      <c r="F11" s="4"/>
    </row>
    <row r="12" spans="3:9" ht="15" thickBot="1" x14ac:dyDescent="0.4">
      <c r="C12" t="s">
        <v>9</v>
      </c>
      <c r="D12" s="6">
        <f>SUM(D5,D10)</f>
        <v>4200769.7041666666</v>
      </c>
      <c r="E12" s="12"/>
      <c r="F12" s="6">
        <f>SUM(F5,F10)</f>
        <v>4153830.5641666665</v>
      </c>
    </row>
    <row r="13" spans="3:9" x14ac:dyDescent="0.35">
      <c r="D13" s="4"/>
      <c r="E13" s="4"/>
      <c r="F13" s="4"/>
    </row>
    <row r="14" spans="3:9" x14ac:dyDescent="0.35">
      <c r="C14" t="s">
        <v>15</v>
      </c>
      <c r="F14" s="17">
        <v>7.4999999999999997E-2</v>
      </c>
    </row>
    <row r="16" spans="3:9" x14ac:dyDescent="0.35">
      <c r="D16" s="7"/>
      <c r="E16" s="7"/>
      <c r="F16" s="7">
        <f>F12*F14</f>
        <v>311537.29231249995</v>
      </c>
    </row>
    <row r="17" spans="3:7" x14ac:dyDescent="0.35">
      <c r="C17" s="8"/>
      <c r="D17" s="9"/>
      <c r="E17" s="9"/>
      <c r="F17" s="9"/>
      <c r="G17" s="10"/>
    </row>
    <row r="18" spans="3:7" x14ac:dyDescent="0.35">
      <c r="C18" s="15" t="s">
        <v>11</v>
      </c>
      <c r="D18" s="16"/>
      <c r="E18" s="16"/>
      <c r="F18" s="18">
        <f>H8+(F16/0.79)</f>
        <v>440753.19488921511</v>
      </c>
      <c r="G18" s="12"/>
    </row>
    <row r="19" spans="3:7" x14ac:dyDescent="0.35">
      <c r="C19" s="8"/>
      <c r="D19" s="13"/>
      <c r="E19" s="13"/>
      <c r="F19" s="13"/>
      <c r="G19" s="13"/>
    </row>
    <row r="20" spans="3:7" x14ac:dyDescent="0.35">
      <c r="C20" s="8"/>
      <c r="D20" s="14"/>
      <c r="E20" s="14"/>
      <c r="F20" s="14"/>
      <c r="G20" s="14"/>
    </row>
    <row r="21" spans="3:7" x14ac:dyDescent="0.35">
      <c r="C21" s="8"/>
      <c r="D21" s="8"/>
      <c r="E21" s="8"/>
      <c r="F21" s="8"/>
      <c r="G21" s="8"/>
    </row>
    <row r="22" spans="3:7" x14ac:dyDescent="0.35">
      <c r="C22" s="8"/>
      <c r="D22" s="11"/>
      <c r="E22" s="11"/>
      <c r="F22" s="11"/>
      <c r="G22" s="11"/>
    </row>
  </sheetData>
  <pageMargins left="0.7" right="0.7" top="0.75" bottom="0.75" header="0.3" footer="0.3"/>
  <pageSetup scale="99" orientation="landscape" r:id="rId1"/>
  <headerFooter>
    <oddFooter>&amp;LAvista
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F5E9502-0A5D-4514-8803-0A8D984C68CF}"/>
</file>

<file path=customXml/itemProps2.xml><?xml version="1.0" encoding="utf-8"?>
<ds:datastoreItem xmlns:ds="http://schemas.openxmlformats.org/officeDocument/2006/customXml" ds:itemID="{85F3AFA2-78B9-46B9-A06B-5B305FFB6031}"/>
</file>

<file path=customXml/itemProps3.xml><?xml version="1.0" encoding="utf-8"?>
<ds:datastoreItem xmlns:ds="http://schemas.openxmlformats.org/officeDocument/2006/customXml" ds:itemID="{8BA0C146-7E96-4D44-AF6D-F74750974EAD}"/>
</file>

<file path=customXml/itemProps4.xml><?xml version="1.0" encoding="utf-8"?>
<ds:datastoreItem xmlns:ds="http://schemas.openxmlformats.org/officeDocument/2006/customXml" ds:itemID="{79B0EC5C-FDD7-4705-B143-841C7AB271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EOP 2019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Anderson, Joel</cp:lastModifiedBy>
  <cp:lastPrinted>2020-04-27T21:39:55Z</cp:lastPrinted>
  <dcterms:created xsi:type="dcterms:W3CDTF">2019-06-06T19:30:54Z</dcterms:created>
  <dcterms:modified xsi:type="dcterms:W3CDTF">2020-04-27T21:41:19Z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