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992" yWindow="480" windowWidth="14316" windowHeight="13176" tabRatio="905"/>
  </bookViews>
  <sheets>
    <sheet name="3.04 &amp; 4.04 Lead" sheetId="31" r:id="rId1"/>
    <sheet name="Meter count" sheetId="106" r:id="rId2"/>
    <sheet name="E &amp; G RB" sheetId="103" r:id="rId3"/>
    <sheet name="2016 Sept IS " sheetId="69" r:id="rId4"/>
    <sheet name="SAP DL Downld" sheetId="43" r:id="rId5"/>
    <sheet name="12ME Sept 16 ZRW_DLF1" sheetId="128" r:id="rId6"/>
    <sheet name="Electric" sheetId="81" r:id="rId7"/>
    <sheet name="Gas" sheetId="82" r:id="rId8"/>
    <sheet name="Pg 6a CustCount_Electric" sheetId="129" r:id="rId9"/>
    <sheet name="Pg 6b CustCount_Gas" sheetId="130" r:id="rId10"/>
  </sheets>
  <externalReferences>
    <externalReference r:id="rId11"/>
    <externalReference r:id="rId12"/>
    <externalReference r:id="rId13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Page2">#REF!</definedName>
    <definedName name="_xlnm.Print_Area" localSheetId="5">'12ME Sept 16 ZRW_DLF1'!$A$1:$H$95</definedName>
    <definedName name="_xlnm.Print_Area" localSheetId="3">'2016 Sept IS '!$A$1:$H$47</definedName>
    <definedName name="_xlnm.Print_Area" localSheetId="0">'3.04 &amp; 4.04 Lead'!$A$1:$G$41</definedName>
    <definedName name="_xlnm.Print_Area" localSheetId="2">'E &amp; G RB'!$A$1:$D$66</definedName>
    <definedName name="_xlnm.Print_Area" localSheetId="6">Electric!$A$1:$Q$573</definedName>
    <definedName name="_xlnm.Print_Area" localSheetId="1">'Meter count'!$A$1:$E$1730</definedName>
    <definedName name="_xlnm.Print_Area" localSheetId="8">'Pg 6a CustCount_Electric'!$A$1:$I$64</definedName>
    <definedName name="_xlnm.Print_Area" localSheetId="9">'Pg 6b CustCount_Gas'!$A$1:$I$67</definedName>
    <definedName name="_xlnm.Print_Titles" localSheetId="5">'12ME Sept 16 ZRW_DLF1'!$1:$6</definedName>
    <definedName name="_xlnm.Print_Titles" localSheetId="6">Electric!$1:$3</definedName>
    <definedName name="_xlnm.Print_Titles" localSheetId="1">'Meter count'!$1:$2</definedName>
    <definedName name="_xlnm.Print_Titles" localSheetId="4">'SAP DL Downld'!$1:$7</definedName>
    <definedName name="Transfer" hidden="1">#REF!</definedName>
    <definedName name="Transfers" hidden="1">#REF!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EAR" localSheetId="8">#REF!</definedName>
    <definedName name="YEAR" localSheetId="9">#REF!</definedName>
    <definedName name="YEAR">#REF!</definedName>
    <definedName name="Z_2334DAF2_F92A_4F64_8BCA_D8CF0F89B21C_.wvu.PrintArea" localSheetId="8" hidden="1">'Pg 6a CustCount_Electric'!$A$1:$I$63</definedName>
    <definedName name="Z_35584FC9_E0EF_4D54_AEC5_A721F3358284_.wvu.PrintArea" localSheetId="8" hidden="1">'Pg 6a CustCount_Electric'!$A$1:$I$63</definedName>
    <definedName name="Z_47D0F261_F43B_4751_8C61_1FB1BD5F2805_.wvu.PrintArea" localSheetId="8" hidden="1">'Pg 6a CustCount_Electric'!$A$1:$I$63</definedName>
    <definedName name="Z_49153C58_1CF3_499A_A2AA_3AC07FAD1405_.wvu.PrintArea" localSheetId="8" hidden="1">'Pg 6a CustCount_Electric'!$A$1:$I$63</definedName>
    <definedName name="Z_B9AD8F6D_DA71_409D_9D5B_33F3A1818990_.wvu.PrintArea" localSheetId="8" hidden="1">'Pg 6a CustCount_Electric'!$A$1:$I$63</definedName>
    <definedName name="Z_EB6D400B_3175_492E_99DF_E9CF317CF31F_.wvu.PrintArea" localSheetId="8" hidden="1">'Pg 6a CustCount_Electric'!$A$1:$I$63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60" i="103" l="1"/>
  <c r="D59" i="103"/>
  <c r="D58" i="103"/>
  <c r="D57" i="103"/>
  <c r="D56" i="103"/>
  <c r="D55" i="103"/>
  <c r="D54" i="103"/>
  <c r="D53" i="103"/>
  <c r="D52" i="103"/>
  <c r="D51" i="103"/>
  <c r="D50" i="103"/>
  <c r="D49" i="103"/>
  <c r="D48" i="103"/>
  <c r="D47" i="103"/>
  <c r="D46" i="103"/>
  <c r="D45" i="103"/>
  <c r="D44" i="103"/>
  <c r="D43" i="103"/>
  <c r="D39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3" i="103"/>
  <c r="D12" i="103"/>
  <c r="D11" i="103"/>
  <c r="D10" i="103"/>
  <c r="D9" i="103"/>
  <c r="D8" i="103"/>
  <c r="D7" i="103"/>
  <c r="D6" i="103"/>
  <c r="D5" i="103"/>
  <c r="D39" i="69"/>
  <c r="C39" i="69"/>
  <c r="B39" i="69"/>
  <c r="F36" i="69"/>
  <c r="E36" i="69"/>
  <c r="D36" i="69"/>
  <c r="C36" i="69"/>
  <c r="B36" i="69"/>
  <c r="F35" i="69"/>
  <c r="E35" i="69"/>
  <c r="D35" i="69"/>
  <c r="C35" i="69"/>
  <c r="B35" i="69"/>
  <c r="D34" i="69"/>
  <c r="C34" i="69"/>
  <c r="B34" i="69"/>
  <c r="F33" i="69"/>
  <c r="E33" i="69"/>
  <c r="D33" i="69"/>
  <c r="C33" i="69"/>
  <c r="B33" i="69"/>
  <c r="D32" i="69"/>
  <c r="C32" i="69"/>
  <c r="B32" i="69"/>
  <c r="F31" i="69"/>
  <c r="E31" i="69"/>
  <c r="D31" i="69"/>
  <c r="C31" i="69"/>
  <c r="B31" i="69"/>
  <c r="D30" i="69"/>
  <c r="C30" i="69"/>
  <c r="B30" i="69"/>
  <c r="D29" i="69"/>
  <c r="C29" i="69"/>
  <c r="B29" i="69"/>
  <c r="D28" i="69"/>
  <c r="C28" i="69"/>
  <c r="B28" i="69"/>
  <c r="F27" i="69"/>
  <c r="E27" i="69"/>
  <c r="D27" i="69"/>
  <c r="C27" i="69"/>
  <c r="B27" i="69"/>
  <c r="D26" i="69"/>
  <c r="C26" i="69"/>
  <c r="B26" i="69"/>
  <c r="D25" i="69"/>
  <c r="C25" i="69"/>
  <c r="B25" i="69"/>
  <c r="F24" i="69"/>
  <c r="E24" i="69"/>
  <c r="D24" i="69"/>
  <c r="C24" i="69"/>
  <c r="B24" i="69"/>
  <c r="F23" i="69"/>
  <c r="E23" i="69"/>
  <c r="D23" i="69"/>
  <c r="C23" i="69"/>
  <c r="B23" i="69"/>
  <c r="F22" i="69"/>
  <c r="E22" i="69"/>
  <c r="D22" i="69"/>
  <c r="C22" i="69"/>
  <c r="B22" i="69"/>
  <c r="F19" i="69"/>
  <c r="E19" i="69"/>
  <c r="D19" i="69"/>
  <c r="C19" i="69"/>
  <c r="B19" i="69"/>
  <c r="F18" i="69"/>
  <c r="E18" i="69"/>
  <c r="D18" i="69"/>
  <c r="C18" i="69"/>
  <c r="B18" i="69"/>
  <c r="F17" i="69"/>
  <c r="E17" i="69"/>
  <c r="D17" i="69"/>
  <c r="C17" i="69"/>
  <c r="B17" i="69"/>
  <c r="F16" i="69"/>
  <c r="E16" i="69"/>
  <c r="D16" i="69"/>
  <c r="C16" i="69"/>
  <c r="B16" i="69"/>
  <c r="F10" i="69"/>
  <c r="E10" i="69"/>
  <c r="D10" i="69"/>
  <c r="C10" i="69"/>
  <c r="B10" i="69"/>
  <c r="F9" i="69"/>
  <c r="E9" i="69"/>
  <c r="D9" i="69"/>
  <c r="C9" i="69"/>
  <c r="B9" i="69"/>
  <c r="F8" i="69"/>
  <c r="E8" i="69"/>
  <c r="D8" i="69"/>
  <c r="C8" i="69"/>
  <c r="B8" i="69"/>
  <c r="F7" i="69"/>
  <c r="E7" i="69"/>
  <c r="D7" i="69"/>
  <c r="C7" i="69"/>
  <c r="B7" i="69"/>
  <c r="D20" i="69" l="1"/>
  <c r="D37" i="69" s="1"/>
  <c r="C20" i="69"/>
  <c r="C37" i="69" s="1"/>
  <c r="B46" i="69"/>
  <c r="D11" i="69"/>
  <c r="F11" i="69"/>
  <c r="E11" i="69"/>
  <c r="E20" i="69"/>
  <c r="B20" i="69"/>
  <c r="B37" i="69" s="1"/>
  <c r="F20" i="69"/>
  <c r="D40" i="103" l="1"/>
  <c r="H7" i="128" l="1"/>
  <c r="F101" i="82" l="1"/>
  <c r="C62" i="82"/>
  <c r="C573" i="81"/>
  <c r="D573" i="81"/>
  <c r="E573" i="81"/>
  <c r="F573" i="81"/>
  <c r="G573" i="81"/>
  <c r="H573" i="81"/>
  <c r="I573" i="81"/>
  <c r="J573" i="81"/>
  <c r="K573" i="81"/>
  <c r="L573" i="81"/>
  <c r="M573" i="81"/>
  <c r="N573" i="81"/>
  <c r="O573" i="81"/>
  <c r="P573" i="81"/>
  <c r="E308" i="81"/>
  <c r="C308" i="81"/>
  <c r="D1729" i="106" l="1"/>
  <c r="F11" i="31" l="1"/>
  <c r="E11" i="31"/>
  <c r="C1729" i="106"/>
  <c r="E1728" i="106" l="1"/>
  <c r="E1727" i="106"/>
  <c r="D11" i="31" l="1"/>
  <c r="D15" i="31" s="1"/>
  <c r="D16" i="31" s="1"/>
  <c r="D17" i="31" s="1"/>
  <c r="D22" i="31" s="1"/>
  <c r="D25" i="31" s="1"/>
  <c r="D28" i="31" s="1"/>
  <c r="D31" i="31" s="1"/>
  <c r="D38" i="31" s="1"/>
  <c r="C11" i="69" l="1"/>
  <c r="B11" i="69"/>
  <c r="O412" i="81" l="1"/>
  <c r="N412" i="81"/>
  <c r="M412" i="81"/>
  <c r="L412" i="81"/>
  <c r="K412" i="81"/>
  <c r="J412" i="81"/>
  <c r="I412" i="81"/>
  <c r="H412" i="81"/>
  <c r="G412" i="81"/>
  <c r="F412" i="81"/>
  <c r="E412" i="81"/>
  <c r="D412" i="81"/>
  <c r="C412" i="81"/>
  <c r="P412" i="81"/>
  <c r="E1726" i="106" l="1"/>
  <c r="E1725" i="106"/>
  <c r="E1724" i="106"/>
  <c r="E1723" i="106"/>
  <c r="E1722" i="106"/>
  <c r="E1721" i="106"/>
  <c r="E1720" i="106"/>
  <c r="E1719" i="106"/>
  <c r="E1718" i="106"/>
  <c r="E1717" i="106"/>
  <c r="E1716" i="106"/>
  <c r="E1715" i="106"/>
  <c r="E1714" i="106"/>
  <c r="E1713" i="106"/>
  <c r="E1712" i="106"/>
  <c r="E1711" i="106"/>
  <c r="E1710" i="106"/>
  <c r="E1709" i="106"/>
  <c r="E1708" i="106"/>
  <c r="E1707" i="106"/>
  <c r="E1706" i="106"/>
  <c r="E1705" i="106"/>
  <c r="E1704" i="106"/>
  <c r="E1703" i="106"/>
  <c r="E1702" i="106"/>
  <c r="E1701" i="106"/>
  <c r="E1700" i="106"/>
  <c r="E1699" i="106"/>
  <c r="E1698" i="106"/>
  <c r="E1697" i="106"/>
  <c r="E1696" i="106"/>
  <c r="E1695" i="106"/>
  <c r="E1694" i="106"/>
  <c r="E1693" i="106"/>
  <c r="E1692" i="106"/>
  <c r="E1691" i="106"/>
  <c r="E1690" i="106"/>
  <c r="E1689" i="106"/>
  <c r="E1688" i="106"/>
  <c r="E1687" i="106"/>
  <c r="E1686" i="106"/>
  <c r="E1685" i="106"/>
  <c r="E1684" i="106"/>
  <c r="E1683" i="106"/>
  <c r="E1682" i="106"/>
  <c r="E1681" i="106"/>
  <c r="E1680" i="106"/>
  <c r="E1679" i="106"/>
  <c r="E1678" i="106"/>
  <c r="E1677" i="106"/>
  <c r="E1676" i="106"/>
  <c r="E1675" i="106"/>
  <c r="E1674" i="106"/>
  <c r="E1673" i="106"/>
  <c r="E1672" i="106"/>
  <c r="E1671" i="106"/>
  <c r="E1670" i="106"/>
  <c r="E1669" i="106"/>
  <c r="E1668" i="106"/>
  <c r="E1667" i="106"/>
  <c r="E1666" i="106"/>
  <c r="E1665" i="106"/>
  <c r="E1664" i="106"/>
  <c r="E1663" i="106"/>
  <c r="E1662" i="106"/>
  <c r="E1661" i="106"/>
  <c r="E1660" i="106"/>
  <c r="E1659" i="106"/>
  <c r="E1658" i="106"/>
  <c r="E1657" i="106"/>
  <c r="E1656" i="106"/>
  <c r="E1655" i="106"/>
  <c r="E1654" i="106"/>
  <c r="E1653" i="106"/>
  <c r="E1652" i="106"/>
  <c r="E1651" i="106"/>
  <c r="E1650" i="106"/>
  <c r="E1649" i="106"/>
  <c r="E1648" i="106"/>
  <c r="E1647" i="106"/>
  <c r="E1646" i="106"/>
  <c r="E1645" i="106"/>
  <c r="E1644" i="106"/>
  <c r="E1643" i="106"/>
  <c r="E1642" i="106"/>
  <c r="E1641" i="106"/>
  <c r="E1640" i="106"/>
  <c r="E1639" i="106"/>
  <c r="E1638" i="106"/>
  <c r="E1637" i="106"/>
  <c r="E1636" i="106"/>
  <c r="E1635" i="106"/>
  <c r="E1634" i="106"/>
  <c r="E1633" i="106"/>
  <c r="E1632" i="106"/>
  <c r="E1631" i="106"/>
  <c r="E1630" i="106"/>
  <c r="E1629" i="106"/>
  <c r="E1628" i="106"/>
  <c r="E1627" i="106"/>
  <c r="E1626" i="106"/>
  <c r="E1625" i="106"/>
  <c r="E1624" i="106"/>
  <c r="E1623" i="106"/>
  <c r="E1622" i="106"/>
  <c r="E1621" i="106"/>
  <c r="E1620" i="106"/>
  <c r="E1619" i="106"/>
  <c r="E1618" i="106"/>
  <c r="E1617" i="106"/>
  <c r="E1616" i="106"/>
  <c r="E1615" i="106"/>
  <c r="E1614" i="106"/>
  <c r="E1613" i="106"/>
  <c r="E1612" i="106"/>
  <c r="E1611" i="106"/>
  <c r="E1610" i="106"/>
  <c r="E1609" i="106"/>
  <c r="E1608" i="106"/>
  <c r="E1607" i="106"/>
  <c r="E1606" i="106"/>
  <c r="E1605" i="106"/>
  <c r="E1604" i="106"/>
  <c r="E1603" i="106"/>
  <c r="E1602" i="106"/>
  <c r="E1601" i="106"/>
  <c r="E1600" i="106"/>
  <c r="E1599" i="106"/>
  <c r="E1598" i="106"/>
  <c r="E1597" i="106"/>
  <c r="E1596" i="106"/>
  <c r="E1595" i="106"/>
  <c r="E1594" i="106"/>
  <c r="E1593" i="106"/>
  <c r="E1592" i="106"/>
  <c r="E1591" i="106"/>
  <c r="E1590" i="106"/>
  <c r="E1589" i="106"/>
  <c r="E1588" i="106"/>
  <c r="E1587" i="106"/>
  <c r="E1586" i="106"/>
  <c r="E1585" i="106"/>
  <c r="E1584" i="106"/>
  <c r="E1583" i="106"/>
  <c r="E1582" i="106"/>
  <c r="E1581" i="106"/>
  <c r="E1580" i="106"/>
  <c r="E1579" i="106"/>
  <c r="E1578" i="106"/>
  <c r="E1577" i="106"/>
  <c r="E1576" i="106"/>
  <c r="E1575" i="106"/>
  <c r="E1574" i="106"/>
  <c r="E1573" i="106"/>
  <c r="E1572" i="106"/>
  <c r="E1571" i="106"/>
  <c r="E1570" i="106"/>
  <c r="E1569" i="106"/>
  <c r="E1568" i="106"/>
  <c r="E1567" i="106"/>
  <c r="E1566" i="106"/>
  <c r="E1565" i="106"/>
  <c r="E1564" i="106"/>
  <c r="E1563" i="106"/>
  <c r="E1562" i="106"/>
  <c r="E1561" i="106"/>
  <c r="E1560" i="106"/>
  <c r="E1559" i="106"/>
  <c r="E1558" i="106"/>
  <c r="E1557" i="106"/>
  <c r="E1556" i="106"/>
  <c r="E1555" i="106"/>
  <c r="E1554" i="106"/>
  <c r="E1553" i="106"/>
  <c r="E1552" i="106"/>
  <c r="E1551" i="106"/>
  <c r="E1550" i="106"/>
  <c r="E1549" i="106"/>
  <c r="E1548" i="106"/>
  <c r="E1547" i="106"/>
  <c r="E1546" i="106"/>
  <c r="E1545" i="106"/>
  <c r="E1544" i="106"/>
  <c r="E1543" i="106"/>
  <c r="E1542" i="106"/>
  <c r="E1541" i="106"/>
  <c r="E1540" i="106"/>
  <c r="E1539" i="106"/>
  <c r="E1538" i="106"/>
  <c r="E1537" i="106"/>
  <c r="E1536" i="106"/>
  <c r="E1535" i="106"/>
  <c r="E1534" i="106"/>
  <c r="E1533" i="106"/>
  <c r="E1532" i="106"/>
  <c r="E1531" i="106"/>
  <c r="E1530" i="106"/>
  <c r="E1529" i="106"/>
  <c r="E1528" i="106"/>
  <c r="E1527" i="106"/>
  <c r="E1526" i="106"/>
  <c r="E1525" i="106"/>
  <c r="E1524" i="106"/>
  <c r="E1523" i="106"/>
  <c r="E1522" i="106"/>
  <c r="E1521" i="106"/>
  <c r="E1520" i="106"/>
  <c r="E1519" i="106"/>
  <c r="E1518" i="106"/>
  <c r="E1517" i="106"/>
  <c r="E1516" i="106"/>
  <c r="E1515" i="106"/>
  <c r="E1514" i="106"/>
  <c r="E1513" i="106"/>
  <c r="E1512" i="106"/>
  <c r="E1511" i="106"/>
  <c r="E1510" i="106"/>
  <c r="E1509" i="106"/>
  <c r="E1508" i="106"/>
  <c r="E1507" i="106"/>
  <c r="E1506" i="106"/>
  <c r="E1505" i="106"/>
  <c r="E1504" i="106"/>
  <c r="E1503" i="106"/>
  <c r="E1502" i="106"/>
  <c r="E1501" i="106"/>
  <c r="E1500" i="106"/>
  <c r="E1499" i="106"/>
  <c r="E1498" i="106"/>
  <c r="E1497" i="106"/>
  <c r="E1496" i="106"/>
  <c r="E1495" i="106"/>
  <c r="E1494" i="106"/>
  <c r="E1493" i="106"/>
  <c r="E1492" i="106"/>
  <c r="E1491" i="106"/>
  <c r="E1490" i="106"/>
  <c r="E1489" i="106"/>
  <c r="E1488" i="106"/>
  <c r="E1487" i="106"/>
  <c r="E1486" i="106"/>
  <c r="E1485" i="106"/>
  <c r="E1484" i="106"/>
  <c r="E1483" i="106"/>
  <c r="E1482" i="106"/>
  <c r="E1481" i="106"/>
  <c r="E1480" i="106"/>
  <c r="E1479" i="106"/>
  <c r="E1478" i="106"/>
  <c r="E1477" i="106"/>
  <c r="E1476" i="106"/>
  <c r="E1475" i="106"/>
  <c r="E1474" i="106"/>
  <c r="E1473" i="106"/>
  <c r="E1472" i="106"/>
  <c r="E1471" i="106"/>
  <c r="E1470" i="106"/>
  <c r="E1469" i="106"/>
  <c r="E1468" i="106"/>
  <c r="E1467" i="106"/>
  <c r="E1466" i="106"/>
  <c r="E1465" i="106"/>
  <c r="E1464" i="106"/>
  <c r="E1463" i="106"/>
  <c r="E1462" i="106"/>
  <c r="E1461" i="106"/>
  <c r="E1460" i="106"/>
  <c r="E1459" i="106"/>
  <c r="E1458" i="106"/>
  <c r="E1457" i="106"/>
  <c r="E1456" i="106"/>
  <c r="E1455" i="106"/>
  <c r="E1454" i="106"/>
  <c r="E1453" i="106"/>
  <c r="E1452" i="106"/>
  <c r="E1451" i="106"/>
  <c r="E1450" i="106"/>
  <c r="E1449" i="106"/>
  <c r="E1448" i="106"/>
  <c r="E1447" i="106"/>
  <c r="E1446" i="106"/>
  <c r="E1445" i="106"/>
  <c r="E1444" i="106"/>
  <c r="E1443" i="106"/>
  <c r="E1442" i="106"/>
  <c r="E1441" i="106"/>
  <c r="E1440" i="106"/>
  <c r="E1439" i="106"/>
  <c r="E1438" i="106"/>
  <c r="E1437" i="106"/>
  <c r="E1436" i="106"/>
  <c r="E1435" i="106"/>
  <c r="E1434" i="106"/>
  <c r="E1433" i="106"/>
  <c r="E1432" i="106"/>
  <c r="E1431" i="106"/>
  <c r="E1430" i="106"/>
  <c r="E1429" i="106"/>
  <c r="E1428" i="106"/>
  <c r="E1427" i="106"/>
  <c r="E1426" i="106"/>
  <c r="E1425" i="106"/>
  <c r="E1424" i="106"/>
  <c r="E1423" i="106"/>
  <c r="E1422" i="106"/>
  <c r="E1421" i="106"/>
  <c r="E1420" i="106"/>
  <c r="E1419" i="106"/>
  <c r="E1418" i="106"/>
  <c r="E1417" i="106"/>
  <c r="E1416" i="106"/>
  <c r="E1415" i="106"/>
  <c r="E1414" i="106"/>
  <c r="E1413" i="106"/>
  <c r="E1412" i="106"/>
  <c r="E1411" i="106"/>
  <c r="E1410" i="106"/>
  <c r="E1409" i="106"/>
  <c r="E1408" i="106"/>
  <c r="E1407" i="106"/>
  <c r="E1406" i="106"/>
  <c r="E1405" i="106"/>
  <c r="E1404" i="106"/>
  <c r="E1403" i="106"/>
  <c r="E1402" i="106"/>
  <c r="E1401" i="106"/>
  <c r="E1400" i="106"/>
  <c r="E1399" i="106"/>
  <c r="E1398" i="106"/>
  <c r="E1397" i="106"/>
  <c r="E1396" i="106"/>
  <c r="E1395" i="106"/>
  <c r="E1394" i="106"/>
  <c r="E1393" i="106"/>
  <c r="E1392" i="106"/>
  <c r="E1391" i="106"/>
  <c r="E1390" i="106"/>
  <c r="E1389" i="106"/>
  <c r="E1388" i="106"/>
  <c r="E1387" i="106"/>
  <c r="E1386" i="106"/>
  <c r="E1385" i="106"/>
  <c r="E1384" i="106"/>
  <c r="E1383" i="106"/>
  <c r="E1382" i="106"/>
  <c r="E1381" i="106"/>
  <c r="E1380" i="106"/>
  <c r="E1379" i="106"/>
  <c r="E1378" i="106"/>
  <c r="E1377" i="106"/>
  <c r="E1376" i="106"/>
  <c r="E1375" i="106"/>
  <c r="E1374" i="106"/>
  <c r="E1373" i="106"/>
  <c r="E1372" i="106"/>
  <c r="E1371" i="106"/>
  <c r="E1370" i="106"/>
  <c r="E1369" i="106"/>
  <c r="E1368" i="106"/>
  <c r="E1367" i="106"/>
  <c r="E1366" i="106"/>
  <c r="E1365" i="106"/>
  <c r="E1364" i="106"/>
  <c r="E1363" i="106"/>
  <c r="E1362" i="106"/>
  <c r="E1361" i="106"/>
  <c r="E1360" i="106"/>
  <c r="E1359" i="106"/>
  <c r="E1358" i="106"/>
  <c r="E1357" i="106"/>
  <c r="E1356" i="106"/>
  <c r="E1355" i="106"/>
  <c r="E1354" i="106"/>
  <c r="E1353" i="106"/>
  <c r="E1352" i="106"/>
  <c r="E1351" i="106"/>
  <c r="E1350" i="106"/>
  <c r="E1349" i="106"/>
  <c r="E1348" i="106"/>
  <c r="E1347" i="106"/>
  <c r="E1346" i="106"/>
  <c r="E1345" i="106"/>
  <c r="E1344" i="106"/>
  <c r="E1343" i="106"/>
  <c r="E1342" i="106"/>
  <c r="E1341" i="106"/>
  <c r="E1340" i="106"/>
  <c r="E1339" i="106"/>
  <c r="E1338" i="106"/>
  <c r="E1337" i="106"/>
  <c r="E1336" i="106"/>
  <c r="E1335" i="106"/>
  <c r="E1334" i="106"/>
  <c r="E1333" i="106"/>
  <c r="E1332" i="106"/>
  <c r="E1331" i="106"/>
  <c r="E1330" i="106"/>
  <c r="E1329" i="106"/>
  <c r="E1328" i="106"/>
  <c r="E1327" i="106"/>
  <c r="E1326" i="106"/>
  <c r="E1325" i="106"/>
  <c r="E1324" i="106"/>
  <c r="E1323" i="106"/>
  <c r="E1322" i="106"/>
  <c r="E1321" i="106"/>
  <c r="E1320" i="106"/>
  <c r="E1319" i="106"/>
  <c r="E1318" i="106"/>
  <c r="E1317" i="106"/>
  <c r="E1316" i="106"/>
  <c r="E1315" i="106"/>
  <c r="E1314" i="106"/>
  <c r="E1313" i="106"/>
  <c r="E1312" i="106"/>
  <c r="E1311" i="106"/>
  <c r="E1310" i="106"/>
  <c r="E1309" i="106"/>
  <c r="E1308" i="106"/>
  <c r="E1307" i="106"/>
  <c r="E1306" i="106"/>
  <c r="E1305" i="106"/>
  <c r="E1304" i="106"/>
  <c r="E1303" i="106"/>
  <c r="E1302" i="106"/>
  <c r="E1301" i="106"/>
  <c r="E1300" i="106"/>
  <c r="E1299" i="106"/>
  <c r="E1298" i="106"/>
  <c r="E1297" i="106"/>
  <c r="E1296" i="106"/>
  <c r="E1295" i="106"/>
  <c r="E1294" i="106"/>
  <c r="E1293" i="106"/>
  <c r="E1292" i="106"/>
  <c r="E1291" i="106"/>
  <c r="E1290" i="106"/>
  <c r="E1289" i="106"/>
  <c r="E1288" i="106"/>
  <c r="E1287" i="106"/>
  <c r="E1286" i="106"/>
  <c r="E1285" i="106"/>
  <c r="E1284" i="106"/>
  <c r="E1283" i="106"/>
  <c r="E1282" i="106"/>
  <c r="E1281" i="106"/>
  <c r="E1280" i="106"/>
  <c r="E1279" i="106"/>
  <c r="E1278" i="106"/>
  <c r="E1277" i="106"/>
  <c r="E1276" i="106"/>
  <c r="E1275" i="106"/>
  <c r="E1274" i="106"/>
  <c r="E1273" i="106"/>
  <c r="E1272" i="106"/>
  <c r="E1271" i="106"/>
  <c r="E1270" i="106"/>
  <c r="E1269" i="106"/>
  <c r="E1268" i="106"/>
  <c r="E1267" i="106"/>
  <c r="E1266" i="106"/>
  <c r="E1265" i="106"/>
  <c r="E1264" i="106"/>
  <c r="E1263" i="106"/>
  <c r="E1262" i="106"/>
  <c r="E1261" i="106"/>
  <c r="E1260" i="106"/>
  <c r="E1259" i="106"/>
  <c r="E1258" i="106"/>
  <c r="E1257" i="106"/>
  <c r="E1256" i="106"/>
  <c r="E1255" i="106"/>
  <c r="E1254" i="106"/>
  <c r="E1253" i="106"/>
  <c r="E1252" i="106"/>
  <c r="E1251" i="106"/>
  <c r="E1250" i="106"/>
  <c r="E1249" i="106"/>
  <c r="E1248" i="106"/>
  <c r="E1247" i="106"/>
  <c r="E1246" i="106"/>
  <c r="E1245" i="106"/>
  <c r="E1244" i="106"/>
  <c r="E1243" i="106"/>
  <c r="E1242" i="106"/>
  <c r="E1241" i="106"/>
  <c r="E1240" i="106"/>
  <c r="E1239" i="106"/>
  <c r="E1238" i="106"/>
  <c r="E1237" i="106"/>
  <c r="E1236" i="106"/>
  <c r="E1235" i="106"/>
  <c r="E1234" i="106"/>
  <c r="E1233" i="106"/>
  <c r="E1232" i="106"/>
  <c r="E1231" i="106"/>
  <c r="E1230" i="106"/>
  <c r="E1229" i="106"/>
  <c r="E1228" i="106"/>
  <c r="E1227" i="106"/>
  <c r="E1226" i="106"/>
  <c r="E1225" i="106"/>
  <c r="E1224" i="106"/>
  <c r="E1223" i="106"/>
  <c r="E1222" i="106"/>
  <c r="E1221" i="106"/>
  <c r="E1220" i="106"/>
  <c r="E1219" i="106"/>
  <c r="E1218" i="106"/>
  <c r="E1217" i="106"/>
  <c r="E1216" i="106"/>
  <c r="E1215" i="106"/>
  <c r="E1214" i="106"/>
  <c r="E1213" i="106"/>
  <c r="E1212" i="106"/>
  <c r="E1211" i="106"/>
  <c r="E1210" i="106"/>
  <c r="E1209" i="106"/>
  <c r="E1208" i="106"/>
  <c r="E1207" i="106"/>
  <c r="E1206" i="106"/>
  <c r="E1205" i="106"/>
  <c r="E1204" i="106"/>
  <c r="E1203" i="106"/>
  <c r="E1202" i="106"/>
  <c r="E1201" i="106"/>
  <c r="E1200" i="106"/>
  <c r="E1199" i="106"/>
  <c r="E1198" i="106"/>
  <c r="E1197" i="106"/>
  <c r="E1196" i="106"/>
  <c r="E1195" i="106"/>
  <c r="E1194" i="106"/>
  <c r="E1193" i="106"/>
  <c r="E1192" i="106"/>
  <c r="E1191" i="106"/>
  <c r="E1190" i="106"/>
  <c r="E1189" i="106"/>
  <c r="E1188" i="106"/>
  <c r="E1187" i="106"/>
  <c r="E1186" i="106"/>
  <c r="E1185" i="106"/>
  <c r="E1184" i="106"/>
  <c r="E1183" i="106"/>
  <c r="E1182" i="106"/>
  <c r="E1181" i="106"/>
  <c r="E1180" i="106"/>
  <c r="E1179" i="106"/>
  <c r="E1178" i="106"/>
  <c r="E1177" i="106"/>
  <c r="E1176" i="106"/>
  <c r="E1175" i="106"/>
  <c r="E1174" i="106"/>
  <c r="E1173" i="106"/>
  <c r="E1172" i="106"/>
  <c r="E1171" i="106"/>
  <c r="E1170" i="106"/>
  <c r="E1169" i="106"/>
  <c r="E1168" i="106"/>
  <c r="E1167" i="106"/>
  <c r="E1166" i="106"/>
  <c r="E1165" i="106"/>
  <c r="E1164" i="106"/>
  <c r="E1163" i="106"/>
  <c r="E1162" i="106"/>
  <c r="E1161" i="106"/>
  <c r="E1160" i="106"/>
  <c r="E1159" i="106"/>
  <c r="E1158" i="106"/>
  <c r="E1157" i="106"/>
  <c r="E1156" i="106"/>
  <c r="E1155" i="106"/>
  <c r="E1154" i="106"/>
  <c r="E1153" i="106"/>
  <c r="E1152" i="106"/>
  <c r="E1151" i="106"/>
  <c r="E1150" i="106"/>
  <c r="E1149" i="106"/>
  <c r="E1148" i="106"/>
  <c r="E1147" i="106"/>
  <c r="E1146" i="106"/>
  <c r="E1145" i="106"/>
  <c r="E1144" i="106"/>
  <c r="E1143" i="106"/>
  <c r="E1142" i="106"/>
  <c r="E1141" i="106"/>
  <c r="E1140" i="106"/>
  <c r="E1139" i="106"/>
  <c r="E1138" i="106"/>
  <c r="E1137" i="106"/>
  <c r="E1136" i="106"/>
  <c r="E1135" i="106"/>
  <c r="E1134" i="106"/>
  <c r="E1133" i="106"/>
  <c r="E1132" i="106"/>
  <c r="E1131" i="106"/>
  <c r="E1130" i="106"/>
  <c r="E1129" i="106"/>
  <c r="E1128" i="106"/>
  <c r="E1127" i="106"/>
  <c r="E1126" i="106"/>
  <c r="E1125" i="106"/>
  <c r="E1124" i="106"/>
  <c r="E1123" i="106"/>
  <c r="E1122" i="106"/>
  <c r="E1121" i="106"/>
  <c r="E1120" i="106"/>
  <c r="E1119" i="106"/>
  <c r="E1118" i="106"/>
  <c r="E1117" i="106"/>
  <c r="E1116" i="106"/>
  <c r="E1115" i="106"/>
  <c r="E1114" i="106"/>
  <c r="E1113" i="106"/>
  <c r="E1112" i="106"/>
  <c r="E1111" i="106"/>
  <c r="E1110" i="106"/>
  <c r="E1109" i="106"/>
  <c r="E1108" i="106"/>
  <c r="E1107" i="106"/>
  <c r="E1106" i="106"/>
  <c r="E1105" i="106"/>
  <c r="E1104" i="106"/>
  <c r="E1103" i="106"/>
  <c r="E1102" i="106"/>
  <c r="E1101" i="106"/>
  <c r="E1100" i="106"/>
  <c r="E1099" i="106"/>
  <c r="E1098" i="106"/>
  <c r="E1097" i="106"/>
  <c r="E1096" i="106"/>
  <c r="E1095" i="106"/>
  <c r="E1094" i="106"/>
  <c r="E1093" i="106"/>
  <c r="E1092" i="106"/>
  <c r="E1091" i="106"/>
  <c r="E1090" i="106"/>
  <c r="E1089" i="106"/>
  <c r="E1088" i="106"/>
  <c r="E1087" i="106"/>
  <c r="E1086" i="106"/>
  <c r="E1085" i="106"/>
  <c r="E1084" i="106"/>
  <c r="E1083" i="106"/>
  <c r="E1082" i="106"/>
  <c r="E1081" i="106"/>
  <c r="E1080" i="106"/>
  <c r="E1079" i="106"/>
  <c r="E1078" i="106"/>
  <c r="E1077" i="106"/>
  <c r="E1076" i="106"/>
  <c r="E1075" i="106"/>
  <c r="E1074" i="106"/>
  <c r="E1073" i="106"/>
  <c r="E1072" i="106"/>
  <c r="E1071" i="106"/>
  <c r="E1070" i="106"/>
  <c r="E1069" i="106"/>
  <c r="E1068" i="106"/>
  <c r="E1067" i="106"/>
  <c r="E1066" i="106"/>
  <c r="E1065" i="106"/>
  <c r="E1064" i="106"/>
  <c r="E1063" i="106"/>
  <c r="E1062" i="106"/>
  <c r="E1061" i="106"/>
  <c r="E1060" i="106"/>
  <c r="E1059" i="106"/>
  <c r="E1058" i="106"/>
  <c r="E1057" i="106"/>
  <c r="E1056" i="106"/>
  <c r="E1055" i="106"/>
  <c r="E1054" i="106"/>
  <c r="E1053" i="106"/>
  <c r="E1052" i="106"/>
  <c r="E1051" i="106"/>
  <c r="E1050" i="106"/>
  <c r="E1049" i="106"/>
  <c r="E1048" i="106"/>
  <c r="E1047" i="106"/>
  <c r="E1046" i="106"/>
  <c r="E1045" i="106"/>
  <c r="E1044" i="106"/>
  <c r="E1043" i="106"/>
  <c r="E1042" i="106"/>
  <c r="E1041" i="106"/>
  <c r="E1040" i="106"/>
  <c r="E1039" i="106"/>
  <c r="E1038" i="106"/>
  <c r="E1037" i="106"/>
  <c r="E1036" i="106"/>
  <c r="E1035" i="106"/>
  <c r="E1034" i="106"/>
  <c r="E1033" i="106"/>
  <c r="E1032" i="106"/>
  <c r="E1031" i="106"/>
  <c r="E1030" i="106"/>
  <c r="E1029" i="106"/>
  <c r="E1028" i="106"/>
  <c r="E1027" i="106"/>
  <c r="E1026" i="106"/>
  <c r="E1025" i="106"/>
  <c r="E1024" i="106"/>
  <c r="E1023" i="106"/>
  <c r="E1022" i="106"/>
  <c r="E1021" i="106"/>
  <c r="E1020" i="106"/>
  <c r="E1019" i="106"/>
  <c r="E1018" i="106"/>
  <c r="E1017" i="106"/>
  <c r="E1016" i="106"/>
  <c r="E1015" i="106"/>
  <c r="E1014" i="106"/>
  <c r="E1013" i="106"/>
  <c r="E1012" i="106"/>
  <c r="E1011" i="106"/>
  <c r="E1010" i="106"/>
  <c r="E1009" i="106"/>
  <c r="E1008" i="106"/>
  <c r="E1007" i="106"/>
  <c r="E1006" i="106"/>
  <c r="E1005" i="106"/>
  <c r="E1004" i="106"/>
  <c r="E1003" i="106"/>
  <c r="E1002" i="106"/>
  <c r="E1001" i="106"/>
  <c r="E1000" i="106"/>
  <c r="E999" i="106"/>
  <c r="E998" i="106"/>
  <c r="E997" i="106"/>
  <c r="E996" i="106"/>
  <c r="E995" i="106"/>
  <c r="E994" i="106"/>
  <c r="E993" i="106"/>
  <c r="E992" i="106"/>
  <c r="E991" i="106"/>
  <c r="E990" i="106"/>
  <c r="E989" i="106"/>
  <c r="E988" i="106"/>
  <c r="E987" i="106"/>
  <c r="E986" i="106"/>
  <c r="E985" i="106"/>
  <c r="E984" i="106"/>
  <c r="E983" i="106"/>
  <c r="E982" i="106"/>
  <c r="E981" i="106"/>
  <c r="E980" i="106"/>
  <c r="E979" i="106"/>
  <c r="E978" i="106"/>
  <c r="E977" i="106"/>
  <c r="E976" i="106"/>
  <c r="E975" i="106"/>
  <c r="E974" i="106"/>
  <c r="E973" i="106"/>
  <c r="E972" i="106"/>
  <c r="E971" i="106"/>
  <c r="E970" i="106"/>
  <c r="E969" i="106"/>
  <c r="E968" i="106"/>
  <c r="E967" i="106"/>
  <c r="E966" i="106"/>
  <c r="E965" i="106"/>
  <c r="E964" i="106"/>
  <c r="E963" i="106"/>
  <c r="E962" i="106"/>
  <c r="E961" i="106"/>
  <c r="E960" i="106"/>
  <c r="E959" i="106"/>
  <c r="E958" i="106"/>
  <c r="E957" i="106"/>
  <c r="E956" i="106"/>
  <c r="E955" i="106"/>
  <c r="E954" i="106"/>
  <c r="E953" i="106"/>
  <c r="E952" i="106"/>
  <c r="E951" i="106"/>
  <c r="E950" i="106"/>
  <c r="E949" i="106"/>
  <c r="E948" i="106"/>
  <c r="E947" i="106"/>
  <c r="E946" i="106"/>
  <c r="E945" i="106"/>
  <c r="E944" i="106"/>
  <c r="E943" i="106"/>
  <c r="E942" i="106"/>
  <c r="E941" i="106"/>
  <c r="E940" i="106"/>
  <c r="E939" i="106"/>
  <c r="E938" i="106"/>
  <c r="E937" i="106"/>
  <c r="E936" i="106"/>
  <c r="E935" i="106"/>
  <c r="E934" i="106"/>
  <c r="E933" i="106"/>
  <c r="E932" i="106"/>
  <c r="E931" i="106"/>
  <c r="E930" i="106"/>
  <c r="E929" i="106"/>
  <c r="E928" i="106"/>
  <c r="E927" i="106"/>
  <c r="E926" i="106"/>
  <c r="E925" i="106"/>
  <c r="E924" i="106"/>
  <c r="E923" i="106"/>
  <c r="E922" i="106"/>
  <c r="E921" i="106"/>
  <c r="E920" i="106"/>
  <c r="E919" i="106"/>
  <c r="E918" i="106"/>
  <c r="E917" i="106"/>
  <c r="E916" i="106"/>
  <c r="E915" i="106"/>
  <c r="E914" i="106"/>
  <c r="E913" i="106"/>
  <c r="E912" i="106"/>
  <c r="E911" i="106"/>
  <c r="E910" i="106"/>
  <c r="E909" i="106"/>
  <c r="E908" i="106"/>
  <c r="E907" i="106"/>
  <c r="E906" i="106"/>
  <c r="E905" i="106"/>
  <c r="E904" i="106"/>
  <c r="E903" i="106"/>
  <c r="E902" i="106"/>
  <c r="E901" i="106"/>
  <c r="E900" i="106"/>
  <c r="E899" i="106"/>
  <c r="E898" i="106"/>
  <c r="E897" i="106"/>
  <c r="E896" i="106"/>
  <c r="E895" i="106"/>
  <c r="E894" i="106"/>
  <c r="E893" i="106"/>
  <c r="E892" i="106"/>
  <c r="E891" i="106"/>
  <c r="E890" i="106"/>
  <c r="E889" i="106"/>
  <c r="E888" i="106"/>
  <c r="E887" i="106"/>
  <c r="E886" i="106"/>
  <c r="E885" i="106"/>
  <c r="E884" i="106"/>
  <c r="E883" i="106"/>
  <c r="E882" i="106"/>
  <c r="E881" i="106"/>
  <c r="E880" i="106"/>
  <c r="E879" i="106"/>
  <c r="E878" i="106"/>
  <c r="E877" i="106"/>
  <c r="E876" i="106"/>
  <c r="E875" i="106"/>
  <c r="E874" i="106"/>
  <c r="E873" i="106"/>
  <c r="E872" i="106"/>
  <c r="E871" i="106"/>
  <c r="E870" i="106"/>
  <c r="E869" i="106"/>
  <c r="E868" i="106"/>
  <c r="E867" i="106"/>
  <c r="E866" i="106"/>
  <c r="E865" i="106"/>
  <c r="E864" i="106"/>
  <c r="E863" i="106"/>
  <c r="E862" i="106"/>
  <c r="E861" i="106"/>
  <c r="E860" i="106"/>
  <c r="E859" i="106"/>
  <c r="E858" i="106"/>
  <c r="E857" i="106"/>
  <c r="E856" i="106"/>
  <c r="E855" i="106"/>
  <c r="E854" i="106"/>
  <c r="E853" i="106"/>
  <c r="E852" i="106"/>
  <c r="E851" i="106"/>
  <c r="E850" i="106"/>
  <c r="E849" i="106"/>
  <c r="E848" i="106"/>
  <c r="E847" i="106"/>
  <c r="E846" i="106"/>
  <c r="E845" i="106"/>
  <c r="E844" i="106"/>
  <c r="E843" i="106"/>
  <c r="E842" i="106"/>
  <c r="E841" i="106"/>
  <c r="E840" i="106"/>
  <c r="E839" i="106"/>
  <c r="E838" i="106"/>
  <c r="E837" i="106"/>
  <c r="E836" i="106"/>
  <c r="E835" i="106"/>
  <c r="E834" i="106"/>
  <c r="E833" i="106"/>
  <c r="E832" i="106"/>
  <c r="E831" i="106"/>
  <c r="E830" i="106"/>
  <c r="E829" i="106"/>
  <c r="E828" i="106"/>
  <c r="E827" i="106"/>
  <c r="E826" i="106"/>
  <c r="E825" i="106"/>
  <c r="E824" i="106"/>
  <c r="E823" i="106"/>
  <c r="E822" i="106"/>
  <c r="E821" i="106"/>
  <c r="E820" i="106"/>
  <c r="E819" i="106"/>
  <c r="E818" i="106"/>
  <c r="E817" i="106"/>
  <c r="E816" i="106"/>
  <c r="E815" i="106"/>
  <c r="E814" i="106"/>
  <c r="E813" i="106"/>
  <c r="E812" i="106"/>
  <c r="E811" i="106"/>
  <c r="E810" i="106"/>
  <c r="E809" i="106"/>
  <c r="E808" i="106"/>
  <c r="E807" i="106"/>
  <c r="E806" i="106"/>
  <c r="E805" i="106"/>
  <c r="E804" i="106"/>
  <c r="E803" i="106"/>
  <c r="E802" i="106"/>
  <c r="E801" i="106"/>
  <c r="E800" i="106"/>
  <c r="E799" i="106"/>
  <c r="E798" i="106"/>
  <c r="E797" i="106"/>
  <c r="E796" i="106"/>
  <c r="E795" i="106"/>
  <c r="E794" i="106"/>
  <c r="E793" i="106"/>
  <c r="E792" i="106"/>
  <c r="E791" i="106"/>
  <c r="E790" i="106"/>
  <c r="E789" i="106"/>
  <c r="E788" i="106"/>
  <c r="E787" i="106"/>
  <c r="E786" i="106"/>
  <c r="E785" i="106"/>
  <c r="E784" i="106"/>
  <c r="E783" i="106"/>
  <c r="E782" i="106"/>
  <c r="E781" i="106"/>
  <c r="E780" i="106"/>
  <c r="E779" i="106"/>
  <c r="E778" i="106"/>
  <c r="E777" i="106"/>
  <c r="E776" i="106"/>
  <c r="E775" i="106"/>
  <c r="E774" i="106"/>
  <c r="E773" i="106"/>
  <c r="E772" i="106"/>
  <c r="E771" i="106"/>
  <c r="E770" i="106"/>
  <c r="E769" i="106"/>
  <c r="E768" i="106"/>
  <c r="E767" i="106"/>
  <c r="E766" i="106"/>
  <c r="E765" i="106"/>
  <c r="E764" i="106"/>
  <c r="E763" i="106"/>
  <c r="E762" i="106"/>
  <c r="E761" i="106"/>
  <c r="E760" i="106"/>
  <c r="E759" i="106"/>
  <c r="E758" i="106"/>
  <c r="E757" i="106"/>
  <c r="E756" i="106"/>
  <c r="E755" i="106"/>
  <c r="E754" i="106"/>
  <c r="E753" i="106"/>
  <c r="E752" i="106"/>
  <c r="E751" i="106"/>
  <c r="E750" i="106"/>
  <c r="E749" i="106"/>
  <c r="E748" i="106"/>
  <c r="E747" i="106"/>
  <c r="E746" i="106"/>
  <c r="E745" i="106"/>
  <c r="E744" i="106"/>
  <c r="E743" i="106"/>
  <c r="E742" i="106"/>
  <c r="E741" i="106"/>
  <c r="E740" i="106"/>
  <c r="E739" i="106"/>
  <c r="E738" i="106"/>
  <c r="E737" i="106"/>
  <c r="E736" i="106"/>
  <c r="E735" i="106"/>
  <c r="E734" i="106"/>
  <c r="E733" i="106"/>
  <c r="E732" i="106"/>
  <c r="E731" i="106"/>
  <c r="E730" i="106"/>
  <c r="E729" i="106"/>
  <c r="E728" i="106"/>
  <c r="E727" i="106"/>
  <c r="E726" i="106"/>
  <c r="E725" i="106"/>
  <c r="E724" i="106"/>
  <c r="E723" i="106"/>
  <c r="E722" i="106"/>
  <c r="E721" i="106"/>
  <c r="E720" i="106"/>
  <c r="E719" i="106"/>
  <c r="E718" i="106"/>
  <c r="E717" i="106"/>
  <c r="E716" i="106"/>
  <c r="E715" i="106"/>
  <c r="E714" i="106"/>
  <c r="E713" i="106"/>
  <c r="E712" i="106"/>
  <c r="E711" i="106"/>
  <c r="E710" i="106"/>
  <c r="E709" i="106"/>
  <c r="E708" i="106"/>
  <c r="E707" i="106"/>
  <c r="E706" i="106"/>
  <c r="E705" i="106"/>
  <c r="E704" i="106"/>
  <c r="E703" i="106"/>
  <c r="E702" i="106"/>
  <c r="E701" i="106"/>
  <c r="E700" i="106"/>
  <c r="E699" i="106"/>
  <c r="E698" i="106"/>
  <c r="E697" i="106"/>
  <c r="E696" i="106"/>
  <c r="E695" i="106"/>
  <c r="E694" i="106"/>
  <c r="E693" i="106"/>
  <c r="E692" i="106"/>
  <c r="E691" i="106"/>
  <c r="E690" i="106"/>
  <c r="E689" i="106"/>
  <c r="E688" i="106"/>
  <c r="E687" i="106"/>
  <c r="E686" i="106"/>
  <c r="E685" i="106"/>
  <c r="E684" i="106"/>
  <c r="E683" i="106"/>
  <c r="E682" i="106"/>
  <c r="E681" i="106"/>
  <c r="E680" i="106"/>
  <c r="E679" i="106"/>
  <c r="E678" i="106"/>
  <c r="E677" i="106"/>
  <c r="E676" i="106"/>
  <c r="E675" i="106"/>
  <c r="E674" i="106"/>
  <c r="E673" i="106"/>
  <c r="E672" i="106"/>
  <c r="E671" i="106"/>
  <c r="E670" i="106"/>
  <c r="E669" i="106"/>
  <c r="E668" i="106"/>
  <c r="E667" i="106"/>
  <c r="E666" i="106"/>
  <c r="E665" i="106"/>
  <c r="E664" i="106"/>
  <c r="E663" i="106"/>
  <c r="E662" i="106"/>
  <c r="E661" i="106"/>
  <c r="E660" i="106"/>
  <c r="E659" i="106"/>
  <c r="E658" i="106"/>
  <c r="E657" i="106"/>
  <c r="E656" i="106"/>
  <c r="E655" i="106"/>
  <c r="E654" i="106"/>
  <c r="E653" i="106"/>
  <c r="E652" i="106"/>
  <c r="E651" i="106"/>
  <c r="E650" i="106"/>
  <c r="E649" i="106"/>
  <c r="E648" i="106"/>
  <c r="E647" i="106"/>
  <c r="E646" i="106"/>
  <c r="E645" i="106"/>
  <c r="E644" i="106"/>
  <c r="E643" i="106"/>
  <c r="E642" i="106"/>
  <c r="E641" i="106"/>
  <c r="E640" i="106"/>
  <c r="E639" i="106"/>
  <c r="E638" i="106"/>
  <c r="E637" i="106"/>
  <c r="E636" i="106"/>
  <c r="E635" i="106"/>
  <c r="E634" i="106"/>
  <c r="E633" i="106"/>
  <c r="E632" i="106"/>
  <c r="E631" i="106"/>
  <c r="E630" i="106"/>
  <c r="E629" i="106"/>
  <c r="E628" i="106"/>
  <c r="E627" i="106"/>
  <c r="E626" i="106"/>
  <c r="E625" i="106"/>
  <c r="E624" i="106"/>
  <c r="E623" i="106"/>
  <c r="E622" i="106"/>
  <c r="E621" i="106"/>
  <c r="E620" i="106"/>
  <c r="E619" i="106"/>
  <c r="E618" i="106"/>
  <c r="E617" i="106"/>
  <c r="E616" i="106"/>
  <c r="E615" i="106"/>
  <c r="E614" i="106"/>
  <c r="E613" i="106"/>
  <c r="E612" i="106"/>
  <c r="E611" i="106"/>
  <c r="E610" i="106"/>
  <c r="E609" i="106"/>
  <c r="E608" i="106"/>
  <c r="E607" i="106"/>
  <c r="E606" i="106"/>
  <c r="E605" i="106"/>
  <c r="E604" i="106"/>
  <c r="E603" i="106"/>
  <c r="E602" i="106"/>
  <c r="E601" i="106"/>
  <c r="E600" i="106"/>
  <c r="E599" i="106"/>
  <c r="E598" i="106"/>
  <c r="E597" i="106"/>
  <c r="E596" i="106"/>
  <c r="E595" i="106"/>
  <c r="E594" i="106"/>
  <c r="E593" i="106"/>
  <c r="E592" i="106"/>
  <c r="E591" i="106"/>
  <c r="E590" i="106"/>
  <c r="E589" i="106"/>
  <c r="E588" i="106"/>
  <c r="E587" i="106"/>
  <c r="E586" i="106"/>
  <c r="E585" i="106"/>
  <c r="E584" i="106"/>
  <c r="E583" i="106"/>
  <c r="E582" i="106"/>
  <c r="E581" i="106"/>
  <c r="E580" i="106"/>
  <c r="E579" i="106"/>
  <c r="E578" i="106"/>
  <c r="E577" i="106"/>
  <c r="E576" i="106"/>
  <c r="E575" i="106"/>
  <c r="E574" i="106"/>
  <c r="E573" i="106"/>
  <c r="E572" i="106"/>
  <c r="E571" i="106"/>
  <c r="E570" i="106"/>
  <c r="E569" i="106"/>
  <c r="E568" i="106"/>
  <c r="E567" i="106"/>
  <c r="E566" i="106"/>
  <c r="E565" i="106"/>
  <c r="E564" i="106"/>
  <c r="E563" i="106"/>
  <c r="E562" i="106"/>
  <c r="E561" i="106"/>
  <c r="E560" i="106"/>
  <c r="E559" i="106"/>
  <c r="E558" i="106"/>
  <c r="E557" i="106"/>
  <c r="E556" i="106"/>
  <c r="E555" i="106"/>
  <c r="E554" i="106"/>
  <c r="E553" i="106"/>
  <c r="E552" i="106"/>
  <c r="E551" i="106"/>
  <c r="E550" i="106"/>
  <c r="E549" i="106"/>
  <c r="E548" i="106"/>
  <c r="E547" i="106"/>
  <c r="E546" i="106"/>
  <c r="E545" i="106"/>
  <c r="E544" i="106"/>
  <c r="E543" i="106"/>
  <c r="E542" i="106"/>
  <c r="E541" i="106"/>
  <c r="E540" i="106"/>
  <c r="E539" i="106"/>
  <c r="E538" i="106"/>
  <c r="E537" i="106"/>
  <c r="E536" i="106"/>
  <c r="E535" i="106"/>
  <c r="E534" i="106"/>
  <c r="E533" i="106"/>
  <c r="E532" i="106"/>
  <c r="E531" i="106"/>
  <c r="E530" i="106"/>
  <c r="E529" i="106"/>
  <c r="E528" i="106"/>
  <c r="E527" i="106"/>
  <c r="E526" i="106"/>
  <c r="E525" i="106"/>
  <c r="E524" i="106"/>
  <c r="E523" i="106"/>
  <c r="E522" i="106"/>
  <c r="E521" i="106"/>
  <c r="E520" i="106"/>
  <c r="E519" i="106"/>
  <c r="E518" i="106"/>
  <c r="E517" i="106"/>
  <c r="E516" i="106"/>
  <c r="E515" i="106"/>
  <c r="E514" i="106"/>
  <c r="E513" i="106"/>
  <c r="E512" i="106"/>
  <c r="E511" i="106"/>
  <c r="E510" i="106"/>
  <c r="E509" i="106"/>
  <c r="E508" i="106"/>
  <c r="E507" i="106"/>
  <c r="E506" i="106"/>
  <c r="E505" i="106"/>
  <c r="E504" i="106"/>
  <c r="E503" i="106"/>
  <c r="E502" i="106"/>
  <c r="E501" i="106"/>
  <c r="E500" i="106"/>
  <c r="E499" i="106"/>
  <c r="E498" i="106"/>
  <c r="E497" i="106"/>
  <c r="E496" i="106"/>
  <c r="E495" i="106"/>
  <c r="E494" i="106"/>
  <c r="E493" i="106"/>
  <c r="E492" i="106"/>
  <c r="E491" i="106"/>
  <c r="E490" i="106"/>
  <c r="E489" i="106"/>
  <c r="E488" i="106"/>
  <c r="E487" i="106"/>
  <c r="E486" i="106"/>
  <c r="E485" i="106"/>
  <c r="E484" i="106"/>
  <c r="E483" i="106"/>
  <c r="E482" i="106"/>
  <c r="E481" i="106"/>
  <c r="E480" i="106"/>
  <c r="E479" i="106"/>
  <c r="E478" i="106"/>
  <c r="E477" i="106"/>
  <c r="E476" i="106"/>
  <c r="E475" i="106"/>
  <c r="E474" i="106"/>
  <c r="E473" i="106"/>
  <c r="E472" i="106"/>
  <c r="E471" i="106"/>
  <c r="E470" i="106"/>
  <c r="E469" i="106"/>
  <c r="E468" i="106"/>
  <c r="E467" i="106"/>
  <c r="E466" i="106"/>
  <c r="E465" i="106"/>
  <c r="E464" i="106"/>
  <c r="E463" i="106"/>
  <c r="E462" i="106"/>
  <c r="E461" i="106"/>
  <c r="E460" i="106"/>
  <c r="E459" i="106"/>
  <c r="E458" i="106"/>
  <c r="E457" i="106"/>
  <c r="E456" i="106"/>
  <c r="E455" i="106"/>
  <c r="E454" i="106"/>
  <c r="E453" i="106"/>
  <c r="E452" i="106"/>
  <c r="E451" i="106"/>
  <c r="E450" i="106"/>
  <c r="E449" i="106"/>
  <c r="E448" i="106"/>
  <c r="E447" i="106"/>
  <c r="E446" i="106"/>
  <c r="E445" i="106"/>
  <c r="E444" i="106"/>
  <c r="E443" i="106"/>
  <c r="E442" i="106"/>
  <c r="E441" i="106"/>
  <c r="E440" i="106"/>
  <c r="E439" i="106"/>
  <c r="E438" i="106"/>
  <c r="E437" i="106"/>
  <c r="E436" i="106"/>
  <c r="E435" i="106"/>
  <c r="E434" i="106"/>
  <c r="E433" i="106"/>
  <c r="E432" i="106"/>
  <c r="E431" i="106"/>
  <c r="E430" i="106"/>
  <c r="E429" i="106"/>
  <c r="E428" i="106"/>
  <c r="E427" i="106"/>
  <c r="E426" i="106"/>
  <c r="E425" i="106"/>
  <c r="E424" i="106"/>
  <c r="E423" i="106"/>
  <c r="E422" i="106"/>
  <c r="E421" i="106"/>
  <c r="E420" i="106"/>
  <c r="E419" i="106"/>
  <c r="E418" i="106"/>
  <c r="E417" i="106"/>
  <c r="E416" i="106"/>
  <c r="E415" i="106"/>
  <c r="E414" i="106"/>
  <c r="E413" i="106"/>
  <c r="E412" i="106"/>
  <c r="E411" i="106"/>
  <c r="E410" i="106"/>
  <c r="E409" i="106"/>
  <c r="E408" i="106"/>
  <c r="E407" i="106"/>
  <c r="E406" i="106"/>
  <c r="E405" i="106"/>
  <c r="E404" i="106"/>
  <c r="E403" i="106"/>
  <c r="E402" i="106"/>
  <c r="E401" i="106"/>
  <c r="E400" i="106"/>
  <c r="E399" i="106"/>
  <c r="E398" i="106"/>
  <c r="E397" i="106"/>
  <c r="E396" i="106"/>
  <c r="E395" i="106"/>
  <c r="E394" i="106"/>
  <c r="E393" i="106"/>
  <c r="E392" i="106"/>
  <c r="E391" i="106"/>
  <c r="E390" i="106"/>
  <c r="E389" i="106"/>
  <c r="E388" i="106"/>
  <c r="E387" i="106"/>
  <c r="E386" i="106"/>
  <c r="E385" i="106"/>
  <c r="E384" i="106"/>
  <c r="E383" i="106"/>
  <c r="E382" i="106"/>
  <c r="E381" i="106"/>
  <c r="E380" i="106"/>
  <c r="E379" i="106"/>
  <c r="E378" i="106"/>
  <c r="E377" i="106"/>
  <c r="E376" i="106"/>
  <c r="E375" i="106"/>
  <c r="E374" i="106"/>
  <c r="E373" i="106"/>
  <c r="E372" i="106"/>
  <c r="E371" i="106"/>
  <c r="E370" i="106"/>
  <c r="E369" i="106"/>
  <c r="E368" i="106"/>
  <c r="E367" i="106"/>
  <c r="E366" i="106"/>
  <c r="E365" i="106"/>
  <c r="E364" i="106"/>
  <c r="E363" i="106"/>
  <c r="E362" i="106"/>
  <c r="E361" i="106"/>
  <c r="E360" i="106"/>
  <c r="E359" i="106"/>
  <c r="E358" i="106"/>
  <c r="E357" i="106"/>
  <c r="E356" i="106"/>
  <c r="E355" i="106"/>
  <c r="E354" i="106"/>
  <c r="E353" i="106"/>
  <c r="E352" i="106"/>
  <c r="E351" i="106"/>
  <c r="E350" i="106"/>
  <c r="E349" i="106"/>
  <c r="E348" i="106"/>
  <c r="E347" i="106"/>
  <c r="E346" i="106"/>
  <c r="E345" i="106"/>
  <c r="E344" i="106"/>
  <c r="E343" i="106"/>
  <c r="E342" i="106"/>
  <c r="E341" i="106"/>
  <c r="E340" i="106"/>
  <c r="E339" i="106"/>
  <c r="E338" i="106"/>
  <c r="E337" i="106"/>
  <c r="E336" i="106"/>
  <c r="E335" i="106"/>
  <c r="E334" i="106"/>
  <c r="E333" i="106"/>
  <c r="E332" i="106"/>
  <c r="E331" i="106"/>
  <c r="E330" i="106"/>
  <c r="E329" i="106"/>
  <c r="E328" i="106"/>
  <c r="E327" i="106"/>
  <c r="E326" i="106"/>
  <c r="E325" i="106"/>
  <c r="E324" i="106"/>
  <c r="E323" i="106"/>
  <c r="E322" i="106"/>
  <c r="E321" i="106"/>
  <c r="E320" i="106"/>
  <c r="E319" i="106"/>
  <c r="E318" i="106"/>
  <c r="E317" i="106"/>
  <c r="E316" i="106"/>
  <c r="E315" i="106"/>
  <c r="E314" i="106"/>
  <c r="E313" i="106"/>
  <c r="E312" i="106"/>
  <c r="E311" i="106"/>
  <c r="E310" i="106"/>
  <c r="E309" i="106"/>
  <c r="E308" i="106"/>
  <c r="E307" i="106"/>
  <c r="E306" i="106"/>
  <c r="E305" i="106"/>
  <c r="E304" i="106"/>
  <c r="E303" i="106"/>
  <c r="E302" i="106"/>
  <c r="E301" i="106"/>
  <c r="E300" i="106"/>
  <c r="E299" i="106"/>
  <c r="E298" i="106"/>
  <c r="E297" i="106"/>
  <c r="E296" i="106"/>
  <c r="E295" i="106"/>
  <c r="E294" i="106"/>
  <c r="E293" i="106"/>
  <c r="E292" i="106"/>
  <c r="E291" i="106"/>
  <c r="E290" i="106"/>
  <c r="E289" i="106"/>
  <c r="E288" i="106"/>
  <c r="E287" i="106"/>
  <c r="E286" i="106"/>
  <c r="E285" i="106"/>
  <c r="E284" i="106"/>
  <c r="E283" i="106"/>
  <c r="E282" i="106"/>
  <c r="E281" i="106"/>
  <c r="E280" i="106"/>
  <c r="E279" i="106"/>
  <c r="E278" i="106"/>
  <c r="E277" i="106"/>
  <c r="E276" i="106"/>
  <c r="E275" i="106"/>
  <c r="E274" i="106"/>
  <c r="E273" i="106"/>
  <c r="E272" i="106"/>
  <c r="E271" i="106"/>
  <c r="E270" i="106"/>
  <c r="E269" i="106"/>
  <c r="E268" i="106"/>
  <c r="E267" i="106"/>
  <c r="E266" i="106"/>
  <c r="E265" i="106"/>
  <c r="E264" i="106"/>
  <c r="E263" i="106"/>
  <c r="E262" i="106"/>
  <c r="E261" i="106"/>
  <c r="E260" i="106"/>
  <c r="E259" i="106"/>
  <c r="E258" i="106"/>
  <c r="E257" i="106"/>
  <c r="E256" i="106"/>
  <c r="E255" i="106"/>
  <c r="E254" i="106"/>
  <c r="E253" i="106"/>
  <c r="E252" i="106"/>
  <c r="E251" i="106"/>
  <c r="E250" i="106"/>
  <c r="E249" i="106"/>
  <c r="E248" i="106"/>
  <c r="E247" i="106"/>
  <c r="E246" i="106"/>
  <c r="E245" i="106"/>
  <c r="E244" i="106"/>
  <c r="E243" i="106"/>
  <c r="E242" i="106"/>
  <c r="E241" i="106"/>
  <c r="E240" i="106"/>
  <c r="E239" i="106"/>
  <c r="E238" i="106"/>
  <c r="E237" i="106"/>
  <c r="E236" i="106"/>
  <c r="E235" i="106"/>
  <c r="E234" i="106"/>
  <c r="E233" i="106"/>
  <c r="E232" i="106"/>
  <c r="E231" i="106"/>
  <c r="E230" i="106"/>
  <c r="E229" i="106"/>
  <c r="E228" i="106"/>
  <c r="E227" i="106"/>
  <c r="E226" i="106"/>
  <c r="E225" i="106"/>
  <c r="E224" i="106"/>
  <c r="E223" i="106"/>
  <c r="E222" i="106"/>
  <c r="E221" i="106"/>
  <c r="E220" i="106"/>
  <c r="E219" i="106"/>
  <c r="E218" i="106"/>
  <c r="E217" i="106"/>
  <c r="E216" i="106"/>
  <c r="E215" i="106"/>
  <c r="E214" i="106"/>
  <c r="E213" i="106"/>
  <c r="E212" i="106"/>
  <c r="E211" i="106"/>
  <c r="E210" i="106"/>
  <c r="E209" i="106"/>
  <c r="E208" i="106"/>
  <c r="E207" i="106"/>
  <c r="E206" i="106"/>
  <c r="E205" i="106"/>
  <c r="E204" i="106"/>
  <c r="E203" i="106"/>
  <c r="E202" i="106"/>
  <c r="E201" i="106"/>
  <c r="E200" i="106"/>
  <c r="E199" i="106"/>
  <c r="E198" i="106"/>
  <c r="E197" i="106"/>
  <c r="E196" i="106"/>
  <c r="E195" i="106"/>
  <c r="E194" i="106"/>
  <c r="E193" i="106"/>
  <c r="E192" i="106"/>
  <c r="E191" i="106"/>
  <c r="E190" i="106"/>
  <c r="E189" i="106"/>
  <c r="E188" i="106"/>
  <c r="E187" i="106"/>
  <c r="E186" i="106"/>
  <c r="E185" i="106"/>
  <c r="E184" i="106"/>
  <c r="E183" i="106"/>
  <c r="E182" i="106"/>
  <c r="E181" i="106"/>
  <c r="E180" i="106"/>
  <c r="E179" i="106"/>
  <c r="E178" i="106"/>
  <c r="E177" i="106"/>
  <c r="E176" i="106"/>
  <c r="E175" i="106"/>
  <c r="E174" i="106"/>
  <c r="E173" i="106"/>
  <c r="E172" i="106"/>
  <c r="E171" i="106"/>
  <c r="E170" i="106"/>
  <c r="E169" i="106"/>
  <c r="E168" i="106"/>
  <c r="E167" i="106"/>
  <c r="E166" i="106"/>
  <c r="E165" i="106"/>
  <c r="E164" i="106"/>
  <c r="E163" i="106"/>
  <c r="E162" i="106"/>
  <c r="E161" i="106"/>
  <c r="E160" i="106"/>
  <c r="E159" i="106"/>
  <c r="E158" i="106"/>
  <c r="E157" i="106"/>
  <c r="E156" i="106"/>
  <c r="E155" i="106"/>
  <c r="E154" i="106"/>
  <c r="E153" i="106"/>
  <c r="E152" i="106"/>
  <c r="E151" i="106"/>
  <c r="E150" i="106"/>
  <c r="E149" i="106"/>
  <c r="E148" i="106"/>
  <c r="E147" i="106"/>
  <c r="E146" i="106"/>
  <c r="E145" i="106"/>
  <c r="E144" i="106"/>
  <c r="E143" i="106"/>
  <c r="E142" i="106"/>
  <c r="E141" i="106"/>
  <c r="E140" i="106"/>
  <c r="E139" i="106"/>
  <c r="E138" i="106"/>
  <c r="E137" i="106"/>
  <c r="E136" i="106"/>
  <c r="E135" i="106"/>
  <c r="E134" i="106"/>
  <c r="E133" i="106"/>
  <c r="E132" i="106"/>
  <c r="E131" i="106"/>
  <c r="E130" i="106"/>
  <c r="E129" i="106"/>
  <c r="E128" i="106"/>
  <c r="E127" i="106"/>
  <c r="E126" i="106"/>
  <c r="E125" i="106"/>
  <c r="E124" i="106"/>
  <c r="E123" i="106"/>
  <c r="E122" i="106"/>
  <c r="E121" i="106"/>
  <c r="E120" i="106"/>
  <c r="E119" i="106"/>
  <c r="E118" i="106"/>
  <c r="E117" i="106"/>
  <c r="E116" i="106"/>
  <c r="E115" i="106"/>
  <c r="E114" i="106"/>
  <c r="E113" i="106"/>
  <c r="E112" i="106"/>
  <c r="E111" i="106"/>
  <c r="E110" i="106"/>
  <c r="E109" i="106"/>
  <c r="E108" i="106"/>
  <c r="E107" i="106"/>
  <c r="E106" i="106"/>
  <c r="E105" i="106"/>
  <c r="E104" i="106"/>
  <c r="E103" i="106"/>
  <c r="E102" i="106"/>
  <c r="E101" i="106"/>
  <c r="E100" i="106"/>
  <c r="E99" i="106"/>
  <c r="E98" i="106"/>
  <c r="E97" i="106"/>
  <c r="E96" i="106"/>
  <c r="E95" i="106"/>
  <c r="E94" i="106"/>
  <c r="E93" i="106"/>
  <c r="E92" i="106"/>
  <c r="E91" i="106"/>
  <c r="E90" i="106"/>
  <c r="E89" i="106"/>
  <c r="E88" i="106"/>
  <c r="E87" i="106"/>
  <c r="E86" i="106"/>
  <c r="E85" i="106"/>
  <c r="E84" i="106"/>
  <c r="E83" i="106"/>
  <c r="E82" i="106"/>
  <c r="E81" i="106"/>
  <c r="E80" i="106"/>
  <c r="E79" i="106"/>
  <c r="E78" i="106"/>
  <c r="E77" i="106"/>
  <c r="E76" i="106"/>
  <c r="E75" i="106"/>
  <c r="E74" i="106"/>
  <c r="E73" i="106"/>
  <c r="E72" i="106"/>
  <c r="E71" i="106"/>
  <c r="E70" i="106"/>
  <c r="E69" i="106"/>
  <c r="E68" i="106"/>
  <c r="E67" i="106"/>
  <c r="E66" i="106"/>
  <c r="E65" i="106"/>
  <c r="E64" i="106"/>
  <c r="E63" i="106"/>
  <c r="E62" i="106"/>
  <c r="E61" i="106"/>
  <c r="E60" i="106"/>
  <c r="E59" i="106"/>
  <c r="E58" i="106"/>
  <c r="E57" i="106"/>
  <c r="E56" i="106"/>
  <c r="E55" i="106"/>
  <c r="E54" i="106"/>
  <c r="E53" i="106"/>
  <c r="E52" i="106"/>
  <c r="E51" i="106"/>
  <c r="E50" i="106"/>
  <c r="E49" i="106"/>
  <c r="E48" i="106"/>
  <c r="E47" i="106"/>
  <c r="E46" i="106"/>
  <c r="E45" i="106"/>
  <c r="E44" i="106"/>
  <c r="E43" i="106"/>
  <c r="E42" i="106"/>
  <c r="E41" i="106"/>
  <c r="E40" i="106"/>
  <c r="E39" i="106"/>
  <c r="E38" i="106"/>
  <c r="E37" i="106"/>
  <c r="E36" i="106"/>
  <c r="E35" i="106"/>
  <c r="E34" i="106"/>
  <c r="E33" i="106"/>
  <c r="E32" i="106"/>
  <c r="E31" i="106"/>
  <c r="E30" i="106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E8" i="106"/>
  <c r="E7" i="106"/>
  <c r="E6" i="106"/>
  <c r="E5" i="106"/>
  <c r="E4" i="106"/>
  <c r="E3" i="106"/>
  <c r="H95" i="128" l="1"/>
  <c r="H93" i="128"/>
  <c r="H90" i="128"/>
  <c r="H88" i="128"/>
  <c r="H86" i="128"/>
  <c r="H85" i="128"/>
  <c r="H81" i="128"/>
  <c r="H80" i="128"/>
  <c r="H79" i="128"/>
  <c r="H78" i="128"/>
  <c r="H77" i="128"/>
  <c r="H76" i="128"/>
  <c r="H75" i="128"/>
  <c r="H74" i="128"/>
  <c r="H73" i="128"/>
  <c r="H72" i="128"/>
  <c r="H71" i="128"/>
  <c r="H70" i="128"/>
  <c r="H69" i="128"/>
  <c r="H68" i="128"/>
  <c r="H67" i="128"/>
  <c r="H66" i="128"/>
  <c r="H65" i="128"/>
  <c r="H64" i="128"/>
  <c r="H60" i="128"/>
  <c r="H59" i="128"/>
  <c r="H58" i="128"/>
  <c r="H57" i="128"/>
  <c r="H56" i="128"/>
  <c r="H55" i="128"/>
  <c r="H54" i="128"/>
  <c r="H53" i="128"/>
  <c r="H52" i="128"/>
  <c r="H51" i="128"/>
  <c r="H50" i="128"/>
  <c r="H49" i="128"/>
  <c r="H48" i="128"/>
  <c r="H47" i="128"/>
  <c r="H46" i="128"/>
  <c r="H45" i="128"/>
  <c r="H44" i="128"/>
  <c r="H43" i="128"/>
  <c r="H42" i="128"/>
  <c r="H41" i="128"/>
  <c r="H40" i="128"/>
  <c r="H39" i="128"/>
  <c r="H38" i="128"/>
  <c r="H37" i="128"/>
  <c r="H36" i="128"/>
  <c r="H35" i="128"/>
  <c r="H34" i="128"/>
  <c r="H33" i="128"/>
  <c r="H32" i="128"/>
  <c r="H31" i="128"/>
  <c r="H30" i="128"/>
  <c r="H29" i="128"/>
  <c r="H28" i="128"/>
  <c r="H27" i="128"/>
  <c r="H26" i="128"/>
  <c r="H25" i="128"/>
  <c r="H24" i="128"/>
  <c r="H23" i="128"/>
  <c r="H22" i="128"/>
  <c r="H21" i="128"/>
  <c r="H20" i="128"/>
  <c r="H19" i="128"/>
  <c r="H18" i="128"/>
  <c r="H17" i="128"/>
  <c r="H16" i="128"/>
  <c r="H15" i="128"/>
  <c r="H14" i="128"/>
  <c r="H13" i="128"/>
  <c r="H12" i="128"/>
  <c r="H11" i="128"/>
  <c r="H10" i="128"/>
  <c r="H9" i="128"/>
  <c r="H8" i="128"/>
  <c r="D132" i="43" l="1"/>
  <c r="D130" i="43"/>
  <c r="D129" i="43"/>
  <c r="P62" i="82" l="1"/>
  <c r="P308" i="81" l="1"/>
  <c r="H55" i="130" l="1"/>
  <c r="I55" i="130" s="1"/>
  <c r="G55" i="130"/>
  <c r="D55" i="130"/>
  <c r="C55" i="130"/>
  <c r="E55" i="130" s="1"/>
  <c r="F55" i="130" s="1"/>
  <c r="I54" i="130"/>
  <c r="H54" i="130"/>
  <c r="E54" i="130"/>
  <c r="F54" i="130" s="1"/>
  <c r="I53" i="130"/>
  <c r="H53" i="130"/>
  <c r="E53" i="130"/>
  <c r="F53" i="130" s="1"/>
  <c r="I52" i="130"/>
  <c r="H52" i="130"/>
  <c r="E52" i="130"/>
  <c r="F52" i="130" s="1"/>
  <c r="I51" i="130"/>
  <c r="H51" i="130"/>
  <c r="E51" i="130"/>
  <c r="F51" i="130" s="1"/>
  <c r="I50" i="130"/>
  <c r="H50" i="130"/>
  <c r="E50" i="130"/>
  <c r="F50" i="130" s="1"/>
  <c r="I49" i="130"/>
  <c r="H49" i="130"/>
  <c r="E49" i="130"/>
  <c r="F49" i="130" s="1"/>
  <c r="F8" i="31" l="1"/>
  <c r="E8" i="31" l="1"/>
  <c r="G8" i="31" l="1"/>
  <c r="F9" i="31" l="1"/>
  <c r="E9" i="31"/>
  <c r="D61" i="103" l="1"/>
  <c r="D64" i="103" l="1"/>
  <c r="H7" i="69"/>
  <c r="D124" i="43"/>
  <c r="D66" i="103" l="1"/>
  <c r="D65" i="103"/>
  <c r="D133" i="43"/>
  <c r="D131" i="43"/>
  <c r="D128" i="43"/>
  <c r="D127" i="43"/>
  <c r="D126" i="43"/>
  <c r="D125" i="43"/>
  <c r="D123" i="43"/>
  <c r="D122" i="43"/>
  <c r="D121" i="43"/>
  <c r="D120" i="43"/>
  <c r="D119" i="43"/>
  <c r="D96" i="43"/>
  <c r="D95" i="43"/>
  <c r="D94" i="43"/>
  <c r="D93" i="43"/>
  <c r="D92" i="43"/>
  <c r="D91" i="43"/>
  <c r="D64" i="43"/>
  <c r="D113" i="43"/>
  <c r="D47" i="43"/>
  <c r="D46" i="43"/>
  <c r="D80" i="43"/>
  <c r="D110" i="43"/>
  <c r="D89" i="43"/>
  <c r="D109" i="43"/>
  <c r="D108" i="43"/>
  <c r="D82" i="43"/>
  <c r="D81" i="43"/>
  <c r="D85" i="43"/>
  <c r="D86" i="43"/>
  <c r="D77" i="43"/>
  <c r="D76" i="43"/>
  <c r="D75" i="43"/>
  <c r="D74" i="43"/>
  <c r="D117" i="43"/>
  <c r="D71" i="43"/>
  <c r="D63" i="43"/>
  <c r="D69" i="43"/>
  <c r="D68" i="43"/>
  <c r="D67" i="43"/>
  <c r="D60" i="43"/>
  <c r="D59" i="43"/>
  <c r="D58" i="43"/>
  <c r="D103" i="43"/>
  <c r="D102" i="43"/>
  <c r="D101" i="43"/>
  <c r="D100" i="43"/>
  <c r="D99" i="43"/>
  <c r="D53" i="43"/>
  <c r="D51" i="43"/>
  <c r="D50" i="43"/>
  <c r="D49" i="43"/>
  <c r="D48" i="43"/>
  <c r="D42" i="43"/>
  <c r="D41" i="43"/>
  <c r="D40" i="43"/>
  <c r="D39" i="43"/>
  <c r="D36" i="43"/>
  <c r="D35" i="43"/>
  <c r="D34" i="43"/>
  <c r="D33" i="43"/>
  <c r="D32" i="43"/>
  <c r="D25" i="43"/>
  <c r="D23" i="43"/>
  <c r="D22" i="43"/>
  <c r="D21" i="43"/>
  <c r="H26" i="43" s="1"/>
  <c r="D17" i="43"/>
  <c r="D16" i="43"/>
  <c r="D15" i="43"/>
  <c r="D14" i="43"/>
  <c r="D11" i="43"/>
  <c r="D10" i="43"/>
  <c r="D9" i="43"/>
  <c r="H25" i="43" s="1"/>
  <c r="H27" i="43" l="1"/>
  <c r="C45" i="69"/>
  <c r="B45" i="69"/>
  <c r="D52" i="43"/>
  <c r="G19" i="43"/>
  <c r="G16" i="43"/>
  <c r="D61" i="43"/>
  <c r="D90" i="43"/>
  <c r="C101" i="82"/>
  <c r="E17" i="31" l="1"/>
  <c r="E15" i="31" l="1"/>
  <c r="D308" i="81"/>
  <c r="F308" i="81"/>
  <c r="G308" i="81"/>
  <c r="H308" i="81"/>
  <c r="I308" i="81"/>
  <c r="J308" i="81"/>
  <c r="K308" i="81"/>
  <c r="L308" i="81"/>
  <c r="M308" i="81"/>
  <c r="N308" i="81"/>
  <c r="O308" i="81"/>
  <c r="E16" i="31"/>
  <c r="E18" i="31" s="1"/>
  <c r="Q308" i="81" l="1"/>
  <c r="Q412" i="81"/>
  <c r="G23" i="69" l="1"/>
  <c r="H23" i="69"/>
  <c r="G24" i="69"/>
  <c r="H24" i="69"/>
  <c r="G27" i="69"/>
  <c r="H27" i="69"/>
  <c r="G31" i="69"/>
  <c r="H31" i="69"/>
  <c r="G33" i="69"/>
  <c r="H33" i="69"/>
  <c r="G35" i="69"/>
  <c r="H35" i="69"/>
  <c r="G36" i="69"/>
  <c r="H36" i="69"/>
  <c r="H22" i="69"/>
  <c r="G22" i="69"/>
  <c r="G17" i="69"/>
  <c r="H17" i="69"/>
  <c r="G18" i="69"/>
  <c r="H18" i="69"/>
  <c r="G19" i="69"/>
  <c r="H19" i="69"/>
  <c r="H16" i="69"/>
  <c r="G16" i="69"/>
  <c r="E22" i="31" l="1"/>
  <c r="F22" i="31"/>
  <c r="G22" i="31" l="1"/>
  <c r="G9" i="31"/>
  <c r="F23" i="31" l="1"/>
  <c r="E23" i="31"/>
  <c r="G23" i="31" l="1"/>
  <c r="G7" i="69" l="1"/>
  <c r="G8" i="69"/>
  <c r="H8" i="69"/>
  <c r="G9" i="69"/>
  <c r="H9" i="69"/>
  <c r="G10" i="69"/>
  <c r="H10" i="69"/>
  <c r="H20" i="69"/>
  <c r="G41" i="69"/>
  <c r="H41" i="69"/>
  <c r="C46" i="69"/>
  <c r="G11" i="69" l="1"/>
  <c r="H11" i="69"/>
  <c r="G11" i="31" l="1"/>
  <c r="E12" i="31" l="1"/>
  <c r="F12" i="31"/>
  <c r="F15" i="31"/>
  <c r="P101" i="82"/>
  <c r="G12" i="31" l="1"/>
  <c r="F17" i="31"/>
  <c r="F18" i="31" s="1"/>
  <c r="G18" i="31" s="1"/>
  <c r="D144" i="43"/>
  <c r="D145" i="43"/>
  <c r="D141" i="43"/>
  <c r="B3" i="43"/>
  <c r="C49" i="43"/>
  <c r="D101" i="82"/>
  <c r="E101" i="82"/>
  <c r="G101" i="82"/>
  <c r="H101" i="82"/>
  <c r="I101" i="82"/>
  <c r="J101" i="82"/>
  <c r="K101" i="82"/>
  <c r="L101" i="82"/>
  <c r="M101" i="82"/>
  <c r="N101" i="82"/>
  <c r="O101" i="82"/>
  <c r="F50" i="69"/>
  <c r="E50" i="69"/>
  <c r="D50" i="69"/>
  <c r="D62" i="82"/>
  <c r="E62" i="82"/>
  <c r="F62" i="82"/>
  <c r="G62" i="82"/>
  <c r="H62" i="82"/>
  <c r="I62" i="82"/>
  <c r="J62" i="82"/>
  <c r="K62" i="82"/>
  <c r="L62" i="82"/>
  <c r="M62" i="82"/>
  <c r="N62" i="82"/>
  <c r="O62" i="82"/>
  <c r="C135" i="43"/>
  <c r="D146" i="43" l="1"/>
  <c r="G17" i="31"/>
  <c r="D37" i="43"/>
  <c r="D43" i="43"/>
  <c r="G15" i="31"/>
  <c r="G16" i="31"/>
  <c r="D97" i="43"/>
  <c r="D87" i="43"/>
  <c r="D70" i="43"/>
  <c r="C137" i="43"/>
  <c r="C143" i="43" s="1"/>
  <c r="D65" i="43"/>
  <c r="D24" i="43"/>
  <c r="D83" i="43"/>
  <c r="D104" i="43"/>
  <c r="G31" i="43" s="1"/>
  <c r="D78" i="43"/>
  <c r="D111" i="43"/>
  <c r="D18" i="43"/>
  <c r="D12" i="43"/>
  <c r="F38" i="31" l="1"/>
  <c r="D28" i="43"/>
  <c r="D56" i="43"/>
  <c r="G10" i="43"/>
  <c r="F25" i="31" s="1"/>
  <c r="D44" i="43"/>
  <c r="G9" i="43"/>
  <c r="E25" i="31" s="1"/>
  <c r="D19" i="43"/>
  <c r="D26" i="43"/>
  <c r="D72" i="43"/>
  <c r="D106" i="43"/>
  <c r="D54" i="43"/>
  <c r="D30" i="43" l="1"/>
  <c r="H29" i="43" s="1"/>
  <c r="D115" i="43"/>
  <c r="E38" i="31"/>
  <c r="G11" i="43"/>
  <c r="F19" i="31"/>
  <c r="E19" i="31"/>
  <c r="G21" i="43" l="1"/>
  <c r="E39" i="31"/>
  <c r="G32" i="43"/>
  <c r="G33" i="43" s="1"/>
  <c r="G38" i="31"/>
  <c r="G39" i="31" s="1"/>
  <c r="F39" i="31"/>
  <c r="G19" i="31"/>
  <c r="D139" i="43" l="1"/>
  <c r="D149" i="43" s="1"/>
  <c r="D150" i="43"/>
  <c r="G15" i="43" s="1"/>
  <c r="F40" i="31"/>
  <c r="E40" i="31"/>
  <c r="G17" i="43" l="1"/>
  <c r="G18" i="43" s="1"/>
  <c r="H15" i="43" s="1"/>
  <c r="D151" i="43"/>
  <c r="G40" i="31"/>
  <c r="H17" i="43" l="1"/>
  <c r="H16" i="43"/>
  <c r="G20" i="43"/>
  <c r="G22" i="43" s="1"/>
  <c r="H18" i="43" l="1"/>
  <c r="B47" i="69" l="1"/>
  <c r="C47" i="69"/>
  <c r="F28" i="31" s="1"/>
  <c r="G25" i="31" l="1"/>
  <c r="E28" i="31"/>
  <c r="E26" i="31" l="1"/>
  <c r="F26" i="31"/>
  <c r="G28" i="31"/>
  <c r="E49" i="69"/>
  <c r="F49" i="69"/>
  <c r="D49" i="69"/>
  <c r="E29" i="31" l="1"/>
  <c r="G26" i="31"/>
  <c r="F29" i="31"/>
  <c r="D51" i="69"/>
  <c r="F51" i="69"/>
  <c r="E51" i="69"/>
  <c r="G29" i="31" l="1"/>
  <c r="G20" i="69" l="1"/>
  <c r="F31" i="31" l="1"/>
  <c r="E31" i="31" l="1"/>
  <c r="G31" i="31" l="1"/>
  <c r="F32" i="31" l="1"/>
  <c r="E32" i="31"/>
  <c r="F34" i="31" l="1"/>
  <c r="E34" i="31"/>
  <c r="G32" i="31"/>
  <c r="G34" i="31" l="1"/>
  <c r="E35" i="31"/>
  <c r="F35" i="31"/>
  <c r="G30" i="43" l="1"/>
  <c r="H33" i="43" s="1"/>
  <c r="H34" i="43" s="1"/>
  <c r="H35" i="43" s="1"/>
  <c r="G35" i="31"/>
  <c r="E26" i="69" l="1"/>
  <c r="G26" i="69" s="1"/>
  <c r="F26" i="69" l="1"/>
  <c r="H26" i="69" s="1"/>
  <c r="E34" i="69" l="1"/>
  <c r="G34" i="69" s="1"/>
  <c r="F34" i="69"/>
  <c r="H34" i="69" s="1"/>
  <c r="F30" i="69" l="1"/>
  <c r="H30" i="69" s="1"/>
  <c r="F29" i="69"/>
  <c r="H29" i="69" s="1"/>
  <c r="E30" i="69"/>
  <c r="G30" i="69" s="1"/>
  <c r="F32" i="69"/>
  <c r="H32" i="69" s="1"/>
  <c r="E29" i="69"/>
  <c r="G29" i="69" s="1"/>
  <c r="F28" i="69"/>
  <c r="H28" i="69" s="1"/>
  <c r="E28" i="69"/>
  <c r="G28" i="69" s="1"/>
  <c r="E32" i="69"/>
  <c r="G32" i="69" s="1"/>
  <c r="F25" i="69" l="1"/>
  <c r="E25" i="69"/>
  <c r="H25" i="69" l="1"/>
  <c r="H37" i="69" s="1"/>
  <c r="F37" i="69"/>
  <c r="E37" i="69"/>
  <c r="G25" i="69"/>
  <c r="G37" i="69" s="1"/>
  <c r="E39" i="69"/>
  <c r="F39" i="69"/>
  <c r="G39" i="69" l="1"/>
  <c r="G43" i="69" s="1"/>
  <c r="H39" i="69"/>
  <c r="H43" i="69" s="1"/>
</calcChain>
</file>

<file path=xl/comments1.xml><?xml version="1.0" encoding="utf-8"?>
<comments xmlns="http://schemas.openxmlformats.org/spreadsheetml/2006/main">
  <authors>
    <author>Puget Sound Energy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2 New Accts for Colstrip in Sept 2016.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<sst xmlns="http://schemas.openxmlformats.org/spreadsheetml/2006/main" count="3889" uniqueCount="1073">
  <si>
    <t>E352 TSM Str/Impv, Mint Farm OP</t>
  </si>
  <si>
    <t>E3620 DST Sub Eq Wild Horse Solar</t>
  </si>
  <si>
    <t>G3740 105 DST Land &amp; Land Rights</t>
  </si>
  <si>
    <t>G3740 DST Land &amp; Land Rights</t>
  </si>
  <si>
    <t>G3741 DST Land &amp; Land Rights, Trans</t>
  </si>
  <si>
    <t>G3741 DST Land, Trans, Everett-Delt</t>
  </si>
  <si>
    <t>G3742 DST Easements</t>
  </si>
  <si>
    <t>G3742 DST Easements, Everett-Delta</t>
  </si>
  <si>
    <t>G3743 DST Easements, From Transmsn</t>
  </si>
  <si>
    <t>G3743 DST Easements, Trans, Everett</t>
  </si>
  <si>
    <t>G3750 DST Structures &amp; Improvements</t>
  </si>
  <si>
    <t>G3751 DST Structures &amp; Imprv, Trans</t>
  </si>
  <si>
    <t>G3762 DST Mains, Plastic</t>
  </si>
  <si>
    <t>G3763 DST Mains, Bare Steel</t>
  </si>
  <si>
    <t>G3764 DST Mains, Wrap Stl, Everett</t>
  </si>
  <si>
    <t>G3764 DST Mains, Wrap Stl, Kittitas</t>
  </si>
  <si>
    <t>G3764 DST Mains, Wrapped Steel</t>
  </si>
  <si>
    <t>G3765 DST Mains, Cathodic Protectio</t>
  </si>
  <si>
    <t>G3766 DST Mains, Frm Trans, St Wrap</t>
  </si>
  <si>
    <t>G3766 DST Mains, Trans, Everett</t>
  </si>
  <si>
    <t>G3767 DST Mains, Frm Trans, Bare St</t>
  </si>
  <si>
    <t>G3780 DST Measuring &amp; Reg Station</t>
  </si>
  <si>
    <t>G3781 DST Measuring &amp; Reg Sta, Tran</t>
  </si>
  <si>
    <t>G3800 DST Services-DO NOT USE</t>
  </si>
  <si>
    <t>G3801 DST Services, Cathodic Protec</t>
  </si>
  <si>
    <t>G3802 DST Services, Plastic</t>
  </si>
  <si>
    <t>G3803 DST Services, Steel Wrapped</t>
  </si>
  <si>
    <t>G3804 DST Services, Bare Steel</t>
  </si>
  <si>
    <t>G3805 DST Services, Copper</t>
  </si>
  <si>
    <t>G381 DST Meters</t>
  </si>
  <si>
    <t>G382 DST Meter Installations</t>
  </si>
  <si>
    <t>G383 DST House Regulators</t>
  </si>
  <si>
    <t>G384 DST House Regulator Installs</t>
  </si>
  <si>
    <t>G385 DST Industrial M&amp;R Sta Eq</t>
  </si>
  <si>
    <t>G3860 DST Property on Cust Premises</t>
  </si>
  <si>
    <t>G3861 DST Com Water Heater</t>
  </si>
  <si>
    <t>G3861 DST Com Water Heater &lt; 1994</t>
  </si>
  <si>
    <t>G3862 DST Res Water Heater</t>
  </si>
  <si>
    <t>G3862 DST Res Water Heater &lt; 1994</t>
  </si>
  <si>
    <t>G3863 DST Res Conv Burner</t>
  </si>
  <si>
    <t>G3864 DST Com Wtr Htr, Pipe &amp; Vent</t>
  </si>
  <si>
    <t>G3865 DST Com Conv Burner</t>
  </si>
  <si>
    <t>G387 DST Other Equipment</t>
  </si>
  <si>
    <t>E3912 GEN Computer Eq, Fred 1/Epcor</t>
  </si>
  <si>
    <t>E3912 GEN Computer Eq, Goldendale</t>
  </si>
  <si>
    <t>E3940 GEN Tools/Garage,  MTF OP</t>
  </si>
  <si>
    <t>E3940 GEN Tools/Garage, MTF new</t>
  </si>
  <si>
    <t>E3970 GEN CommEq, 3rd AC new</t>
  </si>
  <si>
    <t>E3970 GEN CommEq, 3rd AC old</t>
  </si>
  <si>
    <t>E3970 GEN CommEq, Colstrip 1-2 new</t>
  </si>
  <si>
    <t>E3970 GEN CommEq, Colstrip 1-2 old</t>
  </si>
  <si>
    <t>E3970 GEN CommEq, Colstrip 1-4 new</t>
  </si>
  <si>
    <t>E3970 GEN CommEq, Colstrip 1-4 old</t>
  </si>
  <si>
    <t>E3970 GEN CommEq, Hopkins Ridge new</t>
  </si>
  <si>
    <t>G389 105 GEN Land &amp; Land Rights</t>
  </si>
  <si>
    <t>G390 105 GEN Structure  &amp; Improv</t>
  </si>
  <si>
    <t>Common</t>
  </si>
  <si>
    <t>3 - SALES FOR RESALE-FIRM</t>
  </si>
  <si>
    <t>4 - SALES TO OTHER UTILITIES</t>
  </si>
  <si>
    <t>5 - OTHER OPERATING REVENUES</t>
  </si>
  <si>
    <t>6 - TOTAL OPERATING REVENUES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</si>
  <si>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</si>
  <si>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</si>
  <si>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</si>
  <si>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</si>
  <si>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</si>
  <si>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</si>
  <si>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</si>
  <si>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</si>
  <si>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</si>
  <si>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</si>
  <si>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</si>
  <si>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</si>
  <si>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</si>
  <si>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</si>
  <si>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</si>
  <si>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31 - DEFERRED INCOME TAXES</t>
  </si>
  <si>
    <t>32 - TOTAL OPERATING REV. DEDUCT.</t>
  </si>
  <si>
    <t>37</t>
  </si>
  <si>
    <t>Account</t>
  </si>
  <si>
    <t>Account Description</t>
  </si>
  <si>
    <t>PUGET SOUND ENERGY</t>
  </si>
  <si>
    <t>DETERMINATION OF INPUT DATA TO FERC DL PAGES</t>
  </si>
  <si>
    <t>Direct Labor</t>
  </si>
  <si>
    <t>From SAP ZRW_DLF1</t>
  </si>
  <si>
    <t>Item List</t>
  </si>
  <si>
    <t>Code</t>
  </si>
  <si>
    <t>3E     Electric Production OG RPT_FERC1A</t>
  </si>
  <si>
    <t>4E     Electric Transmission OG RPT_FERC</t>
  </si>
  <si>
    <t>5E     Electric Distribution OG RPT_FERC</t>
  </si>
  <si>
    <t>6E     Elec Customer Accts OG RPT_FERC1D</t>
  </si>
  <si>
    <t>7E     Elec Customer Svce OG RPT_FERC1E</t>
  </si>
  <si>
    <t>8E     Electric Sales OG RPT_FERC1F</t>
  </si>
  <si>
    <t>9E     Electric A&amp;G OG RPT_FERC1G</t>
  </si>
  <si>
    <t>12E    Electric Production OG RPT_FERC1H</t>
  </si>
  <si>
    <t>13E    Elec Transmission OG RPT_FERC1I</t>
  </si>
  <si>
    <t>14E    Elec Distribution OG RPT_FERC1J</t>
  </si>
  <si>
    <t>15E    Elec A&amp;G - Maint OG RPT_FERC1K</t>
  </si>
  <si>
    <t>28G    Prod Manufactrd Gas OG RPT_FERC1L</t>
  </si>
  <si>
    <t>30G    Other Gas Supply OG RPT_FERC1N</t>
  </si>
  <si>
    <t>31G    Storage/LNG Term OG RPT_FERC1O</t>
  </si>
  <si>
    <t>32G    Gas Transmission OG RPT_FERC1P</t>
  </si>
  <si>
    <t>33G    Gas Distribution OG RPT_FERC1Q</t>
  </si>
  <si>
    <t>34G    Gas Customer Accts OG RPT_FERC1R</t>
  </si>
  <si>
    <t>35G    Gas Customer Service OG RPT_FERC1</t>
  </si>
  <si>
    <t>36G    Gas Sales OG RPT_FERC1T</t>
  </si>
  <si>
    <t>37G    Gas A&amp;G OG RPT_FERC1U</t>
  </si>
  <si>
    <t>40G    Prd Manufactured Gas OG RPT_FERC1</t>
  </si>
  <si>
    <t>43G    Storage/LNG Term OG RPT_FERC1Y</t>
  </si>
  <si>
    <t>44G    Gas Transmission OG RPT_FERC1Z</t>
  </si>
  <si>
    <t>45G    Gas Distribution OG RPTFERC1AA</t>
  </si>
  <si>
    <t>46G    Gas A&amp;G Maintenance OG RPTFERC1AB</t>
  </si>
  <si>
    <t>CCA    Common Cust Accts OG RPTFERC1AC</t>
  </si>
  <si>
    <t>CCS    Common Cust Svce OG RPTFERC1AD</t>
  </si>
  <si>
    <t>CSA    Common Sales OG RPTFERC1AE</t>
  </si>
  <si>
    <t>CAG    Common A&amp;G OG RPTFERC1AF</t>
  </si>
  <si>
    <t>CMT    Common Maintenance OG RPTFERC1AG</t>
  </si>
  <si>
    <t>65E    Electric Plant OG 107E</t>
  </si>
  <si>
    <t>66G    Gas Plant OG 107G</t>
  </si>
  <si>
    <t>67C    Common Plant OG 107C</t>
  </si>
  <si>
    <t>70E    Electric Plant Removal OG 108E</t>
  </si>
  <si>
    <t>71G    Gas Plant removal OG 108G</t>
  </si>
  <si>
    <t>72C    Common Plant removal OG 108C</t>
  </si>
  <si>
    <t>74.01  Non Utility Property OG 107CL</t>
  </si>
  <si>
    <t>74.01</t>
  </si>
  <si>
    <t>74.01  Non Utility Prop Removal OG 108CL</t>
  </si>
  <si>
    <t>74.01T Non Utility Property Total</t>
  </si>
  <si>
    <t>74.02  Exp Cost Centers 400-405</t>
  </si>
  <si>
    <t>74.02</t>
  </si>
  <si>
    <t>74.02  Stores OG 199_STORES</t>
  </si>
  <si>
    <t>74.02  Cost Center  415</t>
  </si>
  <si>
    <t>74.02  Small Tools OG 199_SMTOOL</t>
  </si>
  <si>
    <t>74.02T Stores Total</t>
  </si>
  <si>
    <t>74.03  Conservation OG 1823</t>
  </si>
  <si>
    <t>74.04  Temp facilities OG 185</t>
  </si>
  <si>
    <t>74.05  Misc def debits OG 186</t>
  </si>
  <si>
    <t>74.06  400 Accts (orders starting w/a 4)</t>
  </si>
  <si>
    <t>74.07  143 Accts Receivable OG 143</t>
  </si>
  <si>
    <t>74.07</t>
  </si>
  <si>
    <t>74.07  JP Capital Non PSE (OG 150  x2/3)</t>
  </si>
  <si>
    <t>74.07  JP Expense Non PSE (OG 151 x2/3)</t>
  </si>
  <si>
    <t>74.07T Acct ReceivableTotal</t>
  </si>
  <si>
    <t>74M2   Misc 200 Accounts OG 2</t>
  </si>
  <si>
    <t>74M2</t>
  </si>
  <si>
    <t>74JPE  JP Expense PSE Share (OG 151 / 3)</t>
  </si>
  <si>
    <t>74JPC  JP Capital PSE Share (OG 151 / 3)</t>
  </si>
  <si>
    <t>PTO    PTO - to be allocated (CC 291)</t>
  </si>
  <si>
    <t>CONSUP Construction Supprt OG 199_CONSUP</t>
  </si>
  <si>
    <t>RMA    Fleet  OG 199_FLEET</t>
  </si>
  <si>
    <t>RMA</t>
  </si>
  <si>
    <t>RMA    Fleet Cost Cntrs (Group P-FLEET)</t>
  </si>
  <si>
    <t>RMA    184 Orders  - allocated OG 184</t>
  </si>
  <si>
    <t>RMA    Labor Benefits OG 199_LBRBEN</t>
  </si>
  <si>
    <t>RMA    Cost Center  280</t>
  </si>
  <si>
    <t>RMA    Cost Center 260</t>
  </si>
  <si>
    <t>RMAT   Remaining Total To Allocate</t>
  </si>
  <si>
    <t>Subtotal  A</t>
  </si>
  <si>
    <t>Subtotal</t>
  </si>
  <si>
    <t>Subtotal  B</t>
  </si>
  <si>
    <t>Subtotal  C</t>
  </si>
  <si>
    <t>Grand Total (A+B+C)</t>
  </si>
  <si>
    <t>Grand</t>
  </si>
  <si>
    <t>ALL Orders - Labor</t>
  </si>
  <si>
    <t>All</t>
  </si>
  <si>
    <t>All Cost Centers - Labor</t>
  </si>
  <si>
    <t>All Cost Centers - PTO</t>
  </si>
  <si>
    <t>Total Labor</t>
  </si>
  <si>
    <t>Check Total Labor (must be zero)</t>
  </si>
  <si>
    <t>Check</t>
  </si>
  <si>
    <t>Check Total PTO only (must be zero)</t>
  </si>
  <si>
    <t>Check 199's Should be Zero</t>
  </si>
  <si>
    <t>Total J. Prairie Capital</t>
  </si>
  <si>
    <t>Total Jackson Prairie Expense</t>
  </si>
  <si>
    <t>All 199's</t>
  </si>
  <si>
    <t>PUGET SOUND ENERGY-ELECTRIC &amp; GAS</t>
  </si>
  <si>
    <t>29 - TAXES OTHER THAN INCOME TAXES</t>
  </si>
  <si>
    <t>B/S</t>
  </si>
  <si>
    <t>I/S</t>
  </si>
  <si>
    <t>Total Before PTO</t>
  </si>
  <si>
    <t>Grand Total</t>
  </si>
  <si>
    <t>74.03  Storm OG 1821</t>
  </si>
  <si>
    <t>ARO-Steel Wrapped Services - Gas ST</t>
  </si>
  <si>
    <t>74.03T Regulatory Assets Total</t>
  </si>
  <si>
    <t>74.03T</t>
  </si>
  <si>
    <t>RMAT Remaining Total To Allocate:</t>
  </si>
  <si>
    <t>1st Allocated Labor Benefits OG 199 LBRBEN to:</t>
  </si>
  <si>
    <t>Remaining balance to allocate (Line 1 - Line 3):</t>
  </si>
  <si>
    <t>Fleet  OG 199 FLEET</t>
  </si>
  <si>
    <t>184 Orders  - allocated OG 184</t>
  </si>
  <si>
    <t>Total Allocation (Equal to Line 1)</t>
  </si>
  <si>
    <t>ARO-Gas Bare Steel Pipe Removal</t>
  </si>
  <si>
    <t>ARO - Gas Mains</t>
  </si>
  <si>
    <t>ARO - Gas Bare Steel Pipe Removal to Short</t>
  </si>
  <si>
    <t>ARO - Gas Short Term</t>
  </si>
  <si>
    <t>ARO - Frederickson</t>
  </si>
  <si>
    <t>Elec-Accum Depreciation -PP</t>
  </si>
  <si>
    <t>TOTAL DISTRIBUTION</t>
  </si>
  <si>
    <t>TOTAL TRANSMISSION</t>
  </si>
  <si>
    <t>RMA    188 Orders  - allocated OG 188</t>
  </si>
  <si>
    <t>AMA</t>
  </si>
  <si>
    <t>E3500 105 TSM Land &amp; Land Rights</t>
  </si>
  <si>
    <t>Transmission Plant - Electric</t>
  </si>
  <si>
    <t>E3500 TSM Land &amp; Land Rights</t>
  </si>
  <si>
    <r>
      <t xml:space="preserve">8 - </t>
    </r>
    <r>
      <rPr>
        <b/>
        <sz val="10"/>
        <color indexed="8"/>
        <rFont val="Verdana"/>
        <family val="2"/>
      </rPr>
      <t>OPERATING REVENUE DEDUCTIONS:</t>
    </r>
  </si>
  <si>
    <r>
      <t xml:space="preserve">10 </t>
    </r>
    <r>
      <rPr>
        <b/>
        <sz val="10"/>
        <color indexed="8"/>
        <rFont val="Verdana"/>
        <family val="2"/>
      </rPr>
      <t>- POWER / GAS COST:</t>
    </r>
  </si>
  <si>
    <r>
      <t xml:space="preserve">34 - </t>
    </r>
    <r>
      <rPr>
        <b/>
        <sz val="10"/>
        <color indexed="8"/>
        <rFont val="Verdana"/>
        <family val="2"/>
      </rPr>
      <t>NET OPERATING INCOME</t>
    </r>
  </si>
  <si>
    <t>Scenario</t>
  </si>
  <si>
    <t>AMA Monthly Report NOL Repairs Retirements</t>
  </si>
  <si>
    <t xml:space="preserve">Scenario Comments: </t>
  </si>
  <si>
    <t xml:space="preserve">Scenario Run Date/Time: </t>
  </si>
  <si>
    <t> January 20, 2012 10:55:29</t>
  </si>
  <si>
    <t>Version ID: 1</t>
  </si>
  <si>
    <t>Executable version: 5.05</t>
  </si>
  <si>
    <t>Base Year: 200801.0</t>
  </si>
  <si>
    <t>Years run monthly: 4</t>
  </si>
  <si>
    <t>Scenario Actuals Date: 201112.0</t>
  </si>
  <si>
    <t>Updated 2012.01.20-10:10 Attribute</t>
  </si>
  <si>
    <t>2010 GRC NEW Base Attribute</t>
  </si>
  <si>
    <t>Updated 2010.05.18-13:36 Attribute</t>
  </si>
  <si>
    <t>AMA (BS) / Monthly (IS) Overlay Attribute</t>
  </si>
  <si>
    <t>Updated 2012.01.18-11:25 Formula</t>
  </si>
  <si>
    <t>March 2010 Logic Case</t>
  </si>
  <si>
    <t>Updated 2012.01.18-15:18 Overlay</t>
  </si>
  <si>
    <t>Base Time Date</t>
  </si>
  <si>
    <t>Updated 2010.09.20-17:04 Overlay</t>
  </si>
  <si>
    <t>Monthly Alloction Factors</t>
  </si>
  <si>
    <t>Updated 2012.01.19-14:58 Overlay</t>
  </si>
  <si>
    <t>Actual Adjustments- Unit Cost</t>
  </si>
  <si>
    <t>Updated 2011.02.14-10:22 Overlay</t>
  </si>
  <si>
    <t>2010 GRC Oct Filing Allocations</t>
  </si>
  <si>
    <t>Updated 2011.07.19-14:29 Overlay</t>
  </si>
  <si>
    <t>2011 GRC and CBR Allocations</t>
  </si>
  <si>
    <t>Updated 0 Overlay</t>
  </si>
  <si>
    <t>MIOV Temp Data</t>
  </si>
  <si>
    <t>Updated 2012.01.19-14:06 Actuals</t>
  </si>
  <si>
    <t>Base Actuals NOL Adj</t>
  </si>
  <si>
    <t>E3500 TSM Land, 3rd AC</t>
  </si>
  <si>
    <t>E3500 TSM Land, Baker</t>
  </si>
  <si>
    <t>E3500 TSM Land, Colstrip</t>
  </si>
  <si>
    <t>E3500 TSM Land, N Intertie</t>
  </si>
  <si>
    <t>E3500 TSM Land, Wild Horse</t>
  </si>
  <si>
    <t>E3500 TSM Land, Wind Ridge</t>
  </si>
  <si>
    <t>E3501 105 TSM Easement</t>
  </si>
  <si>
    <t>E3501 TSM Easement</t>
  </si>
  <si>
    <t>E3501 TSM Easement, Baker Common</t>
  </si>
  <si>
    <t>E3640 DST Poles, Wild Horse Solar</t>
  </si>
  <si>
    <t>E3660 DST U/G Cond,Wild Horse Solar</t>
  </si>
  <si>
    <t>E3660 DST U/G Cond,Wild HorseWind</t>
  </si>
  <si>
    <t>E3911 GEN Off Furn &amp; Eq, Mint Farm</t>
  </si>
  <si>
    <t>E3911 GEN Off Furn &amp; Eq, MTF OP</t>
  </si>
  <si>
    <t>E3970 GEN CommEq, Hopkins Ridge old</t>
  </si>
  <si>
    <t>E3970 GEN CommEq, MFT OP</t>
  </si>
  <si>
    <t>E3970 GEN CommEq, Mint Farm</t>
  </si>
  <si>
    <t>G3980 GEN Misc Equip, new</t>
  </si>
  <si>
    <t xml:space="preserve">     Net Classified Plant (Excluding General (Common) Plant)</t>
  </si>
  <si>
    <t>Direct Labor Accts 500-935</t>
  </si>
  <si>
    <t>E3501 TSM Easement, Colstrip 1-2Com</t>
  </si>
  <si>
    <t>E3501 TSM Easement, Colstrip 3-4Com</t>
  </si>
  <si>
    <t>E3501 TSM Easement, Upper Baker</t>
  </si>
  <si>
    <t>E3501 TSM Easement, Wild Horse-NonP</t>
  </si>
  <si>
    <t>E3501 TSM Easement, Wild Horse-Proj</t>
  </si>
  <si>
    <t>E352 TSM Str/Impv, Baker Common</t>
  </si>
  <si>
    <t>E352 TSM Str/Impv, Colstrip 3-4 Com</t>
  </si>
  <si>
    <t>E352 TSM Structures &amp; Improvement</t>
  </si>
  <si>
    <t>E353 TSM Sta Eq, Baker Common</t>
  </si>
  <si>
    <t>E353 TSM Sta Eq, Colstrip 1-2 Com</t>
  </si>
  <si>
    <t>E353 TSM Sta Eq, Wild Horse</t>
  </si>
  <si>
    <t>E3901 GEN LH, Dayton</t>
  </si>
  <si>
    <t>E3911 GEN Off F&amp;E Sumas OP old</t>
  </si>
  <si>
    <t>E3911 GEN Office F&amp;E, GLD OP old</t>
  </si>
  <si>
    <t>E3912 GEN Computer Eq, Wild Hrs Exp</t>
  </si>
  <si>
    <t>E3970 GEN CommEq, GLD OP old</t>
  </si>
  <si>
    <t>E3970 GEN CommEq, Sumas OP old</t>
  </si>
  <si>
    <t>G3742 105 DST Easements</t>
  </si>
  <si>
    <t>E353 TSM Sta Eq, Wild Horse-WindRid</t>
  </si>
  <si>
    <t>E353 TSM Sta Eq, Wind Ridge-NonProj</t>
  </si>
  <si>
    <t>E353 TSM Station Equipment</t>
  </si>
  <si>
    <t>E354 TSM Towers &amp; Fixtures</t>
  </si>
  <si>
    <t>E354 TSM Twr/Fixt, Colstrip 1-2 Com</t>
  </si>
  <si>
    <t>E354 TSM Twr/Fixt, Colstrip 3-4 Com</t>
  </si>
  <si>
    <t>E354 TSM Twr/Fixt, N Intertie</t>
  </si>
  <si>
    <t>E355 TSM Poles &amp; Fixtures</t>
  </si>
  <si>
    <t>E355 TSM Poles, Baker Common</t>
  </si>
  <si>
    <t>E355 TSM Poles, N Intertie</t>
  </si>
  <si>
    <t>E355 TSM Poles, Wild Horse</t>
  </si>
  <si>
    <t>E355 TSM Poles, Wild Horse-WindRidg</t>
  </si>
  <si>
    <t>E355 TSM Poles, Wind Ridge-NonProje</t>
  </si>
  <si>
    <t>E356 TSM O/H Cond, Baker Common</t>
  </si>
  <si>
    <t>E356 TSM O/H Cond, Colstrip 1-2 Com</t>
  </si>
  <si>
    <t>E356 TSM O/H Cond, Colstrip 3-4 Com</t>
  </si>
  <si>
    <t>E356 TSM O/H Cond, N Intertie</t>
  </si>
  <si>
    <t>E356 TSM O/H Cond, Wild Horse</t>
  </si>
  <si>
    <t>E356 TSM O/H Cond, Wild Horse-WindR</t>
  </si>
  <si>
    <t>E356 TSM O/H Cond, Wind Ridge-NonPr</t>
  </si>
  <si>
    <t>E356 TSM O/H Conductor &amp; Devices</t>
  </si>
  <si>
    <t>E354 TSM Poles, Mint Farm OP</t>
  </si>
  <si>
    <t>E356 TSM O/H Cov-Ber NOT USED</t>
  </si>
  <si>
    <t>E3620 DST Sub Eq Wild Horse Expan</t>
  </si>
  <si>
    <t>E3620 DST Sub@Plant WildHorse Expan</t>
  </si>
  <si>
    <t>E3660 DST U/G Cond,Wild Horse Expan</t>
  </si>
  <si>
    <t>E3670 DST U/G Cond, Wild Horse Exp</t>
  </si>
  <si>
    <t>E3911 GEN Off Furn &amp; Eq,Sumas</t>
  </si>
  <si>
    <t>E392 GEN Transp Eq, Encogen old</t>
  </si>
  <si>
    <t>E3970 GEN CommEq, Fred 1/Epcor old</t>
  </si>
  <si>
    <t>E3970 GEN CommEq, Wild Horse new</t>
  </si>
  <si>
    <t>E3970 GEN CommEq, Wild Horse old</t>
  </si>
  <si>
    <t>E3590 TSM Roads &amp; Trails</t>
  </si>
  <si>
    <t>E3590 TSM Roads, Baker Common</t>
  </si>
  <si>
    <t>E3590 TSM Roads, Colstrip 1-2 Com</t>
  </si>
  <si>
    <t>E3590 TSM Roads, Colstrip 3-4 Com</t>
  </si>
  <si>
    <t>E3599 TSM ARO Transmission</t>
  </si>
  <si>
    <t>Tax only - Milwaukee Acq Adj</t>
  </si>
  <si>
    <t>E3600 105 DST Land &amp; Land Rights</t>
  </si>
  <si>
    <t>E3600 DST Land &amp; Land Rights</t>
  </si>
  <si>
    <t>E3600 DST Land, Sub, Alpac</t>
  </si>
  <si>
    <t>E3600 DST Land, Sub, Capitol</t>
  </si>
  <si>
    <t>E3600 DST Land, Sub, Crescent Harbr</t>
  </si>
  <si>
    <t>E3600 DST Land, Sub, Miller Bay</t>
  </si>
  <si>
    <t>E3600 DST Land, Sub, Paccar</t>
  </si>
  <si>
    <t>E3600 DST Land, Sub, Poulsbo</t>
  </si>
  <si>
    <t>E3600 DST Land, Sub, Sumas Generati</t>
  </si>
  <si>
    <t>E3600 DST Land, Sub, Viking</t>
  </si>
  <si>
    <t>E3600 DST Land, Sub, Vitulli</t>
  </si>
  <si>
    <t>E3601 105 DST Easements</t>
  </si>
  <si>
    <t>E3601 DST Easements</t>
  </si>
  <si>
    <t>E3610 DST Structures &amp; Improvement</t>
  </si>
  <si>
    <t>E3620 102 DST Substation Equipment</t>
  </si>
  <si>
    <t>Elec Rate Base Line No.</t>
  </si>
  <si>
    <t>17</t>
  </si>
  <si>
    <t>1</t>
  </si>
  <si>
    <t>5</t>
  </si>
  <si>
    <t>GENERAL PLANT</t>
  </si>
  <si>
    <t>E3620 DST Substation Equipment</t>
  </si>
  <si>
    <t>E3640 DST Poles, Hopkins Ridge</t>
  </si>
  <si>
    <t>E3640 DST Poles/Towers/Fixtures</t>
  </si>
  <si>
    <t>E3650 105 DST O/H Conductor/Devices</t>
  </si>
  <si>
    <t>E3650 DST O/H Cond, Hopkins Ridge</t>
  </si>
  <si>
    <t>E3650 DST O/H Cond, WildHorse Solar</t>
  </si>
  <si>
    <t>E3650 DST O/H Conductor/Devices</t>
  </si>
  <si>
    <t>E3660 DST U/G Conduit</t>
  </si>
  <si>
    <t>E3660 DST U/G Conduit, HopkinsRidge</t>
  </si>
  <si>
    <t>E3670 DST U/G Cond, Hopkins Ridge</t>
  </si>
  <si>
    <t>E3670 DST U/G Cond, Wild Horse</t>
  </si>
  <si>
    <t>E3670 DST U/G Conductor/Devices</t>
  </si>
  <si>
    <t>E368 DST Line Transformers</t>
  </si>
  <si>
    <t>E369 DST Services</t>
  </si>
  <si>
    <t>E370 DST Meters</t>
  </si>
  <si>
    <t>E373 DST Street Lighting &amp; Signal</t>
  </si>
  <si>
    <t>E374 DST ARO Distribution</t>
  </si>
  <si>
    <t>Tax only - Dupont Acq Adj</t>
  </si>
  <si>
    <t>E389 105 GEN Land &amp; Land Rights</t>
  </si>
  <si>
    <t>General Plant, Electric</t>
  </si>
  <si>
    <t>E389 GEN Land &amp; Land Rights</t>
  </si>
  <si>
    <t>E3900 GEN Str/Impv, Colstrip 3-4</t>
  </si>
  <si>
    <t>E3900 GEN Str/Impv, Wildhorse</t>
  </si>
  <si>
    <t>E3900 GEN Structures &amp; Improvement</t>
  </si>
  <si>
    <t>E3901 GEN LH, Bellingham</t>
  </si>
  <si>
    <t>E3901 GEN LH, Expired</t>
  </si>
  <si>
    <t>E3911 GEN Office Furn &amp; Eq, new</t>
  </si>
  <si>
    <t>E3911 GEN Office Furn &amp; Eq, old</t>
  </si>
  <si>
    <t>E3912 GEN Computer Eq, new</t>
  </si>
  <si>
    <t>E3914 GEN Computer Equip &gt; $20K</t>
  </si>
  <si>
    <t>E392 GEN Trans Equip, new</t>
  </si>
  <si>
    <t>E392 GEN Trans Equip, old</t>
  </si>
  <si>
    <t>E3930 GEN Stores Equip, new</t>
  </si>
  <si>
    <t>E3930 GEN Stores Equip, old</t>
  </si>
  <si>
    <t>E3931 GEN Stores Equipment &gt; $20K</t>
  </si>
  <si>
    <t>E3940 GEN Tools/Garage/Shop, new</t>
  </si>
  <si>
    <t>E3940 GEN Tools/Garage/Shop, old</t>
  </si>
  <si>
    <t>E3941 GEN Tools/Garage/Shop &gt; $20K</t>
  </si>
  <si>
    <t>E3942 GEN Tools/Garage/Shop, 5 yr</t>
  </si>
  <si>
    <t>E3950 GEN Laboratory Equip, new</t>
  </si>
  <si>
    <t>E3950 GEN Laboratory Equip, old</t>
  </si>
  <si>
    <t>E3951 GEN Laboratory Equip &gt; $20K</t>
  </si>
  <si>
    <t>E396 GEN Power-Op Equip, new</t>
  </si>
  <si>
    <t>E3970 GEN Comm Equip, new</t>
  </si>
  <si>
    <t>E3970 GEN Comm Equip, old</t>
  </si>
  <si>
    <t>E3980 GEN Misc Equipment, new</t>
  </si>
  <si>
    <t>E3980 GEN Misc Equipment, old</t>
  </si>
  <si>
    <t>E3981 GEN Misc Equipment &gt; $20K</t>
  </si>
  <si>
    <t>(in $1000)</t>
  </si>
  <si>
    <t>Depr Group</t>
  </si>
  <si>
    <t>Distribution Plant - Gas</t>
  </si>
  <si>
    <t>ACTUAL RESULTS OF OPERATIONS</t>
  </si>
  <si>
    <t>74.07  JP Capital Non PSE (OG 151  x2/3)</t>
  </si>
  <si>
    <t>G388 DST ARO Distribution</t>
  </si>
  <si>
    <t>G389 GEN Land &amp; Land Rights</t>
  </si>
  <si>
    <t>General Plant, Gas</t>
  </si>
  <si>
    <t>G3911 GEN Office Furn &amp; Eq, new</t>
  </si>
  <si>
    <t>G3911 GEN Office Furn &amp; Eq, old</t>
  </si>
  <si>
    <t>G3912 GEN Computer Eq, new</t>
  </si>
  <si>
    <t>G392 GEN Trans Equip, new</t>
  </si>
  <si>
    <t>G392 GEN Trans Equip, old</t>
  </si>
  <si>
    <t>G3930 GEN Stores Equip, new</t>
  </si>
  <si>
    <t>G3930 GEN Stores Equip, old</t>
  </si>
  <si>
    <t>G3931 GEN Stores Equipment &gt; $20K</t>
  </si>
  <si>
    <t>G3940 GEN Tools/Garage/Shop, new</t>
  </si>
  <si>
    <t>G3940 GEN Tools/Garage/Shop, old</t>
  </si>
  <si>
    <t>G3950 GEN Laboratory Equip, new</t>
  </si>
  <si>
    <t>G3950 GEN Laboratory Equip, old</t>
  </si>
  <si>
    <t>G396 GEN Power Op Equip, old</t>
  </si>
  <si>
    <t>G3970 GEN Comm Equip, new</t>
  </si>
  <si>
    <t>G3970 GEN Comm Equip, old</t>
  </si>
  <si>
    <t>G3980 GEN Misc Equip, old</t>
  </si>
  <si>
    <t xml:space="preserve">   </t>
  </si>
  <si>
    <t>Total 700/800</t>
  </si>
  <si>
    <t>Total 900 Accounts</t>
  </si>
  <si>
    <t>ST</t>
  </si>
  <si>
    <t>GT</t>
  </si>
  <si>
    <t>74.01T  Non Utility Property Total</t>
  </si>
  <si>
    <t>Electric Direct</t>
  </si>
  <si>
    <t>Gas Direct</t>
  </si>
  <si>
    <t>Allocated Electric Common</t>
  </si>
  <si>
    <t>Allocated Gas Common</t>
  </si>
  <si>
    <t>Total Electric</t>
  </si>
  <si>
    <t>Total Gas</t>
  </si>
  <si>
    <r>
      <t xml:space="preserve">1 - </t>
    </r>
    <r>
      <rPr>
        <b/>
        <sz val="10"/>
        <rFont val="Swiss721 SWM"/>
        <family val="2"/>
      </rPr>
      <t>OPERATING REVENUES:</t>
    </r>
  </si>
  <si>
    <t>2 - SALES TO CUSTOMERS AND TRANSMISSION</t>
  </si>
  <si>
    <t>7</t>
  </si>
  <si>
    <t xml:space="preserve">9 </t>
  </si>
  <si>
    <t>11 - FUEL</t>
  </si>
  <si>
    <t>12 - PURCHASED AND INTERCHANGED</t>
  </si>
  <si>
    <t>13 - WHEELING</t>
  </si>
  <si>
    <t>30 -  INCOME TAXES</t>
  </si>
  <si>
    <t>33</t>
  </si>
  <si>
    <t>35</t>
  </si>
  <si>
    <t xml:space="preserve">36 - RATE BASE </t>
  </si>
  <si>
    <t>38 - RATE OF RETURN</t>
  </si>
  <si>
    <t>Allocation to balance sheet (Line 10 + Line 11)</t>
  </si>
  <si>
    <t>Total Allocation to balance sheet (Line 5 + Line 12)</t>
  </si>
  <si>
    <t>Total Allocation to income statement (Line 6)</t>
  </si>
  <si>
    <t>Electric - Plant in Service - PP</t>
  </si>
  <si>
    <t>Elec-RWIP-CED3 C.O.R./Salvage-PP</t>
  </si>
  <si>
    <t>ARO-Wild Horse Wind</t>
  </si>
  <si>
    <t>Gas - Plant in Service - PP</t>
  </si>
  <si>
    <t xml:space="preserve">Gas-RWIP-RET1 C.O.R./Salvage PP    </t>
  </si>
  <si>
    <t>ARO-Steel Wrapped Services</t>
  </si>
  <si>
    <t>ARO-Electric Colstrip 1 &amp; 2 ash pond ca</t>
  </si>
  <si>
    <t>ARO-Electric Colstrip 3 &amp; 4 ash pond ca</t>
  </si>
  <si>
    <t>ARO-Hopkins Ridge</t>
  </si>
  <si>
    <t>ARO - Transmission Wood Poles</t>
  </si>
  <si>
    <t>ARO - Distribution Wood Poles</t>
  </si>
  <si>
    <t>ARO - Contaminated Oil &amp; Related Equipment</t>
  </si>
  <si>
    <t>ARO - Transmission Wood Poles to Short Term</t>
  </si>
  <si>
    <t>ARO - Distribution Wood Poles Short Term</t>
  </si>
  <si>
    <t>ARO - Contaminated Oil &amp; Related Equipment To Short</t>
  </si>
  <si>
    <t>ARO - Electric Short Term</t>
  </si>
  <si>
    <t>Gas</t>
  </si>
  <si>
    <t>Electric</t>
  </si>
  <si>
    <t>Total</t>
  </si>
  <si>
    <t>GAS</t>
  </si>
  <si>
    <t>ELECTRIC</t>
  </si>
  <si>
    <t>TOTAL</t>
  </si>
  <si>
    <t>*</t>
  </si>
  <si>
    <t>Method</t>
  </si>
  <si>
    <t>Description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</si>
  <si>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</si>
  <si>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</si>
  <si>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</si>
  <si>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</si>
  <si>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</si>
  <si>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</si>
  <si>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</si>
  <si>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</si>
  <si>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>Total Gas and Electric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</si>
  <si>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</si>
  <si>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</si>
  <si>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</si>
  <si>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</si>
  <si>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>Transmission &amp; Distribution, Labor</t>
  </si>
  <si>
    <t>Transmission &amp; Distribution Total</t>
  </si>
  <si>
    <t>Transmission &amp; Distribution, excluding Labor</t>
  </si>
  <si>
    <t>Total Percentages</t>
  </si>
  <si>
    <t xml:space="preserve">  </t>
  </si>
  <si>
    <t xml:space="preserve"> </t>
  </si>
  <si>
    <t>ALLOCATION METHODS</t>
  </si>
  <si>
    <t>PUGET SOUND ENERGY, INC.</t>
  </si>
  <si>
    <t>AVERAGE NUMBER OF CUSTOMERS</t>
  </si>
  <si>
    <t>Month Ended</t>
  </si>
  <si>
    <t>Variance from Prior Year</t>
  </si>
  <si>
    <t>Customers</t>
  </si>
  <si>
    <t>Actual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</si>
  <si>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</si>
  <si>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</si>
  <si>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</si>
  <si>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</si>
  <si>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</si>
  <si>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</si>
  <si>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</si>
  <si>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</si>
  <si>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</si>
  <si>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</si>
  <si>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</si>
  <si>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Twelve Months Ended</t>
  </si>
  <si>
    <t>Outdoor Lighting</t>
  </si>
  <si>
    <t>Electric Sales for Resale - Firm</t>
  </si>
  <si>
    <t>Transportation - Electric</t>
  </si>
  <si>
    <t>ROUTE</t>
  </si>
  <si>
    <t>ELEC_TOTAL</t>
  </si>
  <si>
    <t>GAS_TOTAL</t>
  </si>
  <si>
    <t>Electric Production, Transmission &amp; Distribution</t>
  </si>
  <si>
    <t>Gas Production, Transmission &amp; Distribution</t>
  </si>
  <si>
    <t>3E</t>
  </si>
  <si>
    <t>4E</t>
  </si>
  <si>
    <t>5E</t>
  </si>
  <si>
    <t>6E</t>
  </si>
  <si>
    <t>7E</t>
  </si>
  <si>
    <t>8E</t>
  </si>
  <si>
    <t>9E</t>
  </si>
  <si>
    <t>12E</t>
  </si>
  <si>
    <t>13E</t>
  </si>
  <si>
    <t>14E</t>
  </si>
  <si>
    <t>15E</t>
  </si>
  <si>
    <t>28G</t>
  </si>
  <si>
    <t>30G</t>
  </si>
  <si>
    <t>31G</t>
  </si>
  <si>
    <t>32G</t>
  </si>
  <si>
    <t>33G</t>
  </si>
  <si>
    <t>34G</t>
  </si>
  <si>
    <t>35G</t>
  </si>
  <si>
    <t>36G</t>
  </si>
  <si>
    <t>37G</t>
  </si>
  <si>
    <t>40G</t>
  </si>
  <si>
    <t>44G</t>
  </si>
  <si>
    <t>45G</t>
  </si>
  <si>
    <t>46G</t>
  </si>
  <si>
    <t>65E</t>
  </si>
  <si>
    <t>66G</t>
  </si>
  <si>
    <t>67C</t>
  </si>
  <si>
    <t>70E</t>
  </si>
  <si>
    <t>71G</t>
  </si>
  <si>
    <t>72C</t>
  </si>
  <si>
    <t>74.01T</t>
  </si>
  <si>
    <t>74.02T</t>
  </si>
  <si>
    <t>74.03</t>
  </si>
  <si>
    <t>74.04</t>
  </si>
  <si>
    <t>74.05</t>
  </si>
  <si>
    <t>74.06</t>
  </si>
  <si>
    <t>74JPC</t>
  </si>
  <si>
    <t>74JPE</t>
  </si>
  <si>
    <t>CCA</t>
  </si>
  <si>
    <t>CCS</t>
  </si>
  <si>
    <t>CSA</t>
  </si>
  <si>
    <t>CAG</t>
  </si>
  <si>
    <t>CMT</t>
  </si>
  <si>
    <t>PTO</t>
  </si>
  <si>
    <t>CONSUP</t>
  </si>
  <si>
    <t>RMAT</t>
  </si>
  <si>
    <t>Gas Rental Equip Pipe &amp; Vent UE-001315</t>
  </si>
  <si>
    <t>Gas Rental Equip Pipe &amp; Vent Amortize U</t>
  </si>
  <si>
    <t>E35017 105 TSM Easements</t>
  </si>
  <si>
    <t>E35017 TSM Easements</t>
  </si>
  <si>
    <t>E35017 TSM Easements, Baker Com</t>
  </si>
  <si>
    <t>E35017 TSM Easements, Upper Baker</t>
  </si>
  <si>
    <t>E3507 105 TSM Land &amp; Land Rights</t>
  </si>
  <si>
    <t>E3507 TSM Land &amp; Land Rights</t>
  </si>
  <si>
    <t>E3509 (GIF) Land, Wild Horse</t>
  </si>
  <si>
    <t>E35099 (GIF) Easement, Colstrip 1-2</t>
  </si>
  <si>
    <t>E35099 (GIF) Easement, Hopkins</t>
  </si>
  <si>
    <t>E35099 (GIF) Easement, Poison Sprin</t>
  </si>
  <si>
    <t>E35099 (GIF) Easement, Upper Baker</t>
  </si>
  <si>
    <t>E35099 (GIF) Easement, Wild Horse</t>
  </si>
  <si>
    <t>E352 TSM Str/Impv, 3rd AC Line</t>
  </si>
  <si>
    <t>E3527 TSM Str/Impv, Baker Common</t>
  </si>
  <si>
    <t>E3527 TSM Structures &amp; Improvement</t>
  </si>
  <si>
    <t>E3529 (GIF) Struc/Improv, Mint Farm</t>
  </si>
  <si>
    <t>E3529 (GIF) Struc/Improv, Whitehorn</t>
  </si>
  <si>
    <t>E353 TSM Sta Eq, 3rd AC Line</t>
  </si>
  <si>
    <t>E3537 TSM Sta Eq, Encogen</t>
  </si>
  <si>
    <t>E3537 TSM Sta Eq, Fredonia3&amp;4 OP</t>
  </si>
  <si>
    <t>E3537 TSM Sta Eq, Hopkins Ridge</t>
  </si>
  <si>
    <t>E3537 TSM Sta Eq, Snoqualmie 2</t>
  </si>
  <si>
    <t>E3537 TSM Sub Eq, Sumas OP-SMC</t>
  </si>
  <si>
    <t>E3537 TSM Sub Eq, Sumas OP-SMS</t>
  </si>
  <si>
    <t>E3537 TSM Substation Equipment</t>
  </si>
  <si>
    <t>E3539 (GIF) Sta Eq, Arco Central</t>
  </si>
  <si>
    <t>E3539 (GIF) Sta Eq, Baker River Sw</t>
  </si>
  <si>
    <t>E3539 (GIF) Sta Eq, Colstrip 1-2</t>
  </si>
  <si>
    <t>E3539 (GIF) Sta Eq, Electron</t>
  </si>
  <si>
    <t>E3539 (GIF) Sta Eq, Electron Height</t>
  </si>
  <si>
    <t>E3539 (GIF) Sta Eq, Encogen</t>
  </si>
  <si>
    <t>E3539 (GIF) Sta Eq, Fred 1/Epcor</t>
  </si>
  <si>
    <t>E3539 (GIF) Sta Eq, Frederickson</t>
  </si>
  <si>
    <t>E3539 (GIF) Sta Eq, Fredonia 3&amp;4</t>
  </si>
  <si>
    <t>E3539 (GIF) Sta Eq, Goldendale</t>
  </si>
  <si>
    <t>E3539 (GIF) Sta Eq, Hopkins Ridge</t>
  </si>
  <si>
    <t>E3539 (GIF) Sta Eq, HPK sub@plant</t>
  </si>
  <si>
    <t>E3539 (GIF) Sta Eq, Lower Baker</t>
  </si>
  <si>
    <t>E3539 (GIF) Sta Eq, Mint Farm</t>
  </si>
  <si>
    <t>E3539 (GIF) Sta Eq, Nooksack</t>
  </si>
  <si>
    <t>E3539 (GIF) Sta Eq, Poison Spring</t>
  </si>
  <si>
    <t>E3539 (GIF) Sta Eq, Shannon</t>
  </si>
  <si>
    <t>E3539 (GIF) Sta Eq, Snoqualmie 2</t>
  </si>
  <si>
    <t>E3539 (GIF) Sta Eq, Snoqualmie Sw</t>
  </si>
  <si>
    <t>E3539 (GIF) Sta Eq, Stillwater</t>
  </si>
  <si>
    <t>E3539 (GIF) Sta Eq, Sumas OP-SMC</t>
  </si>
  <si>
    <t>E3539 (GIF) Sta Eq, Terrell</t>
  </si>
  <si>
    <t>E3539 (GIF) Sta Eq, Texaco West</t>
  </si>
  <si>
    <t>E3539 (GIF) Sta Eq, Upper Baker</t>
  </si>
  <si>
    <t>E3539 (GIF) Sta Eq, WHDE sub@plant</t>
  </si>
  <si>
    <t>E3539 (GIF) Sta Eq, Whitehorn</t>
  </si>
  <si>
    <t>E3539 (GIF) Sta Eq, Wild H sub@plt</t>
  </si>
  <si>
    <t>E3539 (GIF) Sta Eq, Wild Horse Exp</t>
  </si>
  <si>
    <t>E354 TSM Twr/Fixt, 3rd AC Line</t>
  </si>
  <si>
    <t>E3547 TSM Towers, Hopkins Ridge</t>
  </si>
  <si>
    <t>E3547 TSM Towers/Fixtures</t>
  </si>
  <si>
    <t>E3549 (GIF) Twr/Fixt, Colstrip 3-4</t>
  </si>
  <si>
    <t>E355 TSM Poles, 3rd AC Line</t>
  </si>
  <si>
    <t>E3557 TSM Poles, Baker Common</t>
  </si>
  <si>
    <t>E3557 TSM Poles, Upper Baker</t>
  </si>
  <si>
    <t>E3559 (GIF) Poles, Colstrip 1-2</t>
  </si>
  <si>
    <t>E3559 (GIF) Poles, Colstrip 3-4</t>
  </si>
  <si>
    <t>E3559 (GIF) Poles, Electron</t>
  </si>
  <si>
    <t>E3559 (GIF) Poles, Hopkins Ridge</t>
  </si>
  <si>
    <t>E3559 (GIF) Poles, Lower Baker</t>
  </si>
  <si>
    <t>E3559 (GIF) Poles, Poison Spring</t>
  </si>
  <si>
    <t>E3559 (GIF) Poles, Scl-Tolt</t>
  </si>
  <si>
    <t>E3559 (GIF) Poles, Snoqualmie 1</t>
  </si>
  <si>
    <t>E3559 (GIF) Poles, Snoqualmie 2</t>
  </si>
  <si>
    <t>E3559 (GIF) Poles, Sumas</t>
  </si>
  <si>
    <t>E3559 (GIF) Poles, Upper Baker</t>
  </si>
  <si>
    <t>E3559 (GIF) Poles, Wild Horse</t>
  </si>
  <si>
    <t>E356 TSM O/H Cond, 3rd AC Line</t>
  </si>
  <si>
    <t>E3567 TSM O/H Cond, Baker Common</t>
  </si>
  <si>
    <t>E3567 TSM O/H Conductor/Devices</t>
  </si>
  <si>
    <t>E3567 TSM O/H Cov-Ber-DONOTUSE</t>
  </si>
  <si>
    <t>E3569 (GIF) O/H Cond, Colstrip 1-2</t>
  </si>
  <si>
    <t>E3569 (GIF) O/H Cond, Colstrip 3-4</t>
  </si>
  <si>
    <t>E3569 (GIF) O/H Cond, Electron</t>
  </si>
  <si>
    <t>E3569 (GIF) O/H Cond, Hopkins</t>
  </si>
  <si>
    <t>E3569 (GIF) O/H Cond, Lower Baker</t>
  </si>
  <si>
    <t>E3569 (GIF) O/H Cond, Poison Spring</t>
  </si>
  <si>
    <t>E3569 (GIF) O/H Cond, Scl-Tolt</t>
  </si>
  <si>
    <t>E3569 (GIF) O/H Cond, Snoqualmie 1</t>
  </si>
  <si>
    <t>E3569 (GIF) O/H Cond, Snoqualmie 2</t>
  </si>
  <si>
    <t>E3569 (GIF) O/H Cond, Sumas</t>
  </si>
  <si>
    <t>E3569 (GIF) O/H Cond, Upper Baker</t>
  </si>
  <si>
    <t>E3569 (GIF) O/H Cond, Wild Horse</t>
  </si>
  <si>
    <t>E3577 TSM U/G Conduit</t>
  </si>
  <si>
    <t>E3587 TSM U/G Conductor/Devices</t>
  </si>
  <si>
    <t>E3589 (GIF) U/G Cond, Fred 1/Epcor</t>
  </si>
  <si>
    <t>E3590 TSM Roads, 3rd AC Line</t>
  </si>
  <si>
    <t>E3597 TSM Roads &amp; Trails</t>
  </si>
  <si>
    <t>E3597 TSM Roads/Trails, Baker Com</t>
  </si>
  <si>
    <t>E3597 TSM Roads/Trails, Upper Baker</t>
  </si>
  <si>
    <t>E35999 (GIF) Rd/Trail, Upper Baker</t>
  </si>
  <si>
    <t>E3940 GEN Tools Hopkins Ridge, new</t>
  </si>
  <si>
    <t>E3970 GEN CommEq, LSR</t>
  </si>
  <si>
    <t>ACDum Depreciation Non-legal Cost of Removal</t>
  </si>
  <si>
    <t>Contra ACDum Depreciation Non-legal Cost of Remova</t>
  </si>
  <si>
    <t>Electric-ACDum Amortization - PP</t>
  </si>
  <si>
    <t>GAS-ACDum Depreciation -PP</t>
  </si>
  <si>
    <t>GAS-ACDum Amortization - PP</t>
  </si>
  <si>
    <t>Total 500 Accounts</t>
  </si>
  <si>
    <t>74.08  Prelim Survey OG 183</t>
  </si>
  <si>
    <t>74.08</t>
  </si>
  <si>
    <t>E35016 TSM Easements</t>
  </si>
  <si>
    <t>E3506 TSM Land &amp; Land Rights</t>
  </si>
  <si>
    <t>E3526 TSM Structures &amp; Improvement</t>
  </si>
  <si>
    <t>E3537 TSM Sta Eq, Hopkins Ridge Exp</t>
  </si>
  <si>
    <t>E3538 (LIF) Sta Eq, Sub-Txe</t>
  </si>
  <si>
    <t>E3539 (GIF) Sta Eq, Fredonia 1&amp;2</t>
  </si>
  <si>
    <t>E3539 (GIF) Sta Eq, Wind Ridge</t>
  </si>
  <si>
    <t>E3539 (GIF) Sta Eq, WindRid NonProj</t>
  </si>
  <si>
    <t>E3566 TSM O/H Conductor/Devices</t>
  </si>
  <si>
    <t>E3567 TSM O/H Cond, Upper Baker</t>
  </si>
  <si>
    <t>E3576 TSM U/G Conduit</t>
  </si>
  <si>
    <t>E3640 DST Poles, LSR</t>
  </si>
  <si>
    <t>E3660 DST U/G Conduit, LSR</t>
  </si>
  <si>
    <t>E3670 DST U/G Cond, LSR</t>
  </si>
  <si>
    <t>E3911 GEN Off Furn &amp; Eq, LSR</t>
  </si>
  <si>
    <t>E3940 GEN Tools LSR</t>
  </si>
  <si>
    <t>E3970 GEN CommEq, Fred 1/Epcor new</t>
  </si>
  <si>
    <t>E3970 GEN CommEq, Goldendale new</t>
  </si>
  <si>
    <t>E3970 GEN CommEq, Sumas new</t>
  </si>
  <si>
    <t>23001131</t>
  </si>
  <si>
    <t>ARO - Lower Snake River Wind Facility</t>
  </si>
  <si>
    <t>Depr 1301FC</t>
  </si>
  <si>
    <t>G3760 DST Mains-NOTUSED</t>
  </si>
  <si>
    <t>G3761 DST Mains, Cast Iron</t>
  </si>
  <si>
    <t>E353 TSM Sta Eq LSR</t>
  </si>
  <si>
    <t>E354 TSM Twr/Fixt, Wild Horse-WindR</t>
  </si>
  <si>
    <t>E356 TSM O/H Cond, Upper Baker</t>
  </si>
  <si>
    <t>E3587 TSM U/G Cond, Koma Kulshan</t>
  </si>
  <si>
    <t>E362 DST Sub Eq LSR</t>
  </si>
  <si>
    <t>E3971 GEN Mobile Communication Eq</t>
  </si>
  <si>
    <t>23001141</t>
  </si>
  <si>
    <t>ARO - Crystal Mountain Generator Site</t>
  </si>
  <si>
    <t>23001211</t>
  </si>
  <si>
    <t>23001221</t>
  </si>
  <si>
    <t>23001231</t>
  </si>
  <si>
    <t>ARO - Colstrip 1 &amp; 2 (WECo) - Long Term</t>
  </si>
  <si>
    <t>ARO - Ferndale - Long Term</t>
  </si>
  <si>
    <t>23002072</t>
  </si>
  <si>
    <t>ARO - Gas Mains - Short Term</t>
  </si>
  <si>
    <t>23001151</t>
  </si>
  <si>
    <t>ARO - Meteorological Tower Long Term</t>
  </si>
  <si>
    <t>E35017 DONOTUSE, Alpac</t>
  </si>
  <si>
    <t>E3527 DONOTUSE Sub Arco North</t>
  </si>
  <si>
    <t>E3527 DONOTUSE Sub Arco South</t>
  </si>
  <si>
    <t>E3527 DONOTUSE Sub Texaco West</t>
  </si>
  <si>
    <t>E3529 (GIF) Struc/Improv, Snoq#1</t>
  </si>
  <si>
    <t>E3529 (GIF) Struc/Improv, Snoq#2</t>
  </si>
  <si>
    <t>E353 105 TSM Station Equipment</t>
  </si>
  <si>
    <t>E353 HOPKINS SUB@PLANT</t>
  </si>
  <si>
    <t>E353 TSM Sta Eq, Cov-Ber NOT USED</t>
  </si>
  <si>
    <t>E353 TSM Sta Eq, Fred 1/Epcor</t>
  </si>
  <si>
    <t>E353 TSM Sta Eq, Fredonia 1&amp;2 OP</t>
  </si>
  <si>
    <t>E353 TSM Sta Eq, Lower Baker</t>
  </si>
  <si>
    <t>E353 TSM Sta Eq, Mint Farm</t>
  </si>
  <si>
    <t>E353 TSM Sta Eq, Mint Farm OP</t>
  </si>
  <si>
    <t>E353 TSM Sta Eq, Snoqualmie 1</t>
  </si>
  <si>
    <t>E353 TSM Sta Eq, Snoqualmie 2</t>
  </si>
  <si>
    <t>E353 TSM Sta Eq, Upper Baker</t>
  </si>
  <si>
    <t>E353 WILD HORSE SUB@PLANT</t>
  </si>
  <si>
    <t>E3536 TSM Sta Eq, Baker Common</t>
  </si>
  <si>
    <t>E3536 TSM Sta Eq, Encogen</t>
  </si>
  <si>
    <t>E3536 TSM Sta Eq, Fredonia3&amp;4 OP</t>
  </si>
  <si>
    <t>E3536 TSM Sta Eq, Goldendale</t>
  </si>
  <si>
    <t>E3536 TSM Sta Eq, Hopkins Ridge</t>
  </si>
  <si>
    <t>E3536 TSM Sta Eq, Hopkins Ridge Exp</t>
  </si>
  <si>
    <t>E3536 TSM Sta Eq, Lower Baker</t>
  </si>
  <si>
    <t>E3536 TSM Sta Eq, Snoqualmie 1</t>
  </si>
  <si>
    <t>E3536 TSM Sta Eq, Snoqualmie 2</t>
  </si>
  <si>
    <t>E3536 TSM Sta Eq, Sumas SMS</t>
  </si>
  <si>
    <t>E3536 TSM Sta Eq, Upper Baker</t>
  </si>
  <si>
    <t>E3536 TSM Sta Eq, Wild Horse Solar</t>
  </si>
  <si>
    <t>E3536 TSM Substation Equipment</t>
  </si>
  <si>
    <t>E3537 DONOTUSE Sub, Fairchild</t>
  </si>
  <si>
    <t>E3537 DONOTUSE Sub, Texaco E</t>
  </si>
  <si>
    <t>E3537 DONOTUSE, Sub, Alpac</t>
  </si>
  <si>
    <t>E3537 DONOTUSE, Sub, Arco C</t>
  </si>
  <si>
    <t>E3537 DONOTUSE, Sub, Arco N</t>
  </si>
  <si>
    <t>E3537 DONOTUSE, Sub, Arco S</t>
  </si>
  <si>
    <t>E3537 DONOTUSE, Sub, BoeingRen</t>
  </si>
  <si>
    <t>E3537 DONOTUSE, Sub, Capitol</t>
  </si>
  <si>
    <t>E3537 DONOTUSE, Sub, Clover V</t>
  </si>
  <si>
    <t>E3537 DONOTUSE, Sub, LiquidAir</t>
  </si>
  <si>
    <t>E3537 DONOTUSE, Sub, MillerBay</t>
  </si>
  <si>
    <t>E3537 DONOTUSE, Sub, Olym Avon</t>
  </si>
  <si>
    <t>E3537 DONOTUSE, Sub, Olym Rntn</t>
  </si>
  <si>
    <t>E3537 DONOTUSE, Sub, Paccar</t>
  </si>
  <si>
    <t>E3537 DONOTUSE, Sub, Texaco W</t>
  </si>
  <si>
    <t>E3537 DONOTUSE, Sub, Vitulli</t>
  </si>
  <si>
    <t>E3537 DONOTUSE, Sub, Waterfront</t>
  </si>
  <si>
    <t>E3537 TSM Poles, Sumas OP</t>
  </si>
  <si>
    <t>E3537 TSM Sta Eq, Baker Common</t>
  </si>
  <si>
    <t>E3537 TSM Sta Eq, Goldendale</t>
  </si>
  <si>
    <t>E3537 TSM Sta Eq, Goldendale OP</t>
  </si>
  <si>
    <t>E3537 TSM Sta Eq, Lower Baker</t>
  </si>
  <si>
    <t>E3537 TSM Sta Eq, Mint Farm OP</t>
  </si>
  <si>
    <t>E3537 TSM Sta Eq, Snoqualmie 1</t>
  </si>
  <si>
    <t>E3537 TSM Sta Eq, Sumas SMS</t>
  </si>
  <si>
    <t>E3537 TSM Sta Eq, Upper Baker</t>
  </si>
  <si>
    <t>E3537 TSM Sta Eq, Wild Horse Solar</t>
  </si>
  <si>
    <t>E3539 (GIF) Sta Eq, LB#4 -2013</t>
  </si>
  <si>
    <t>E3539 (GIF) Sta Eq, Snoq 1-2013</t>
  </si>
  <si>
    <t>E3539 (GIF) Sta Eq, Snoq 2-2013</t>
  </si>
  <si>
    <t>E3546 TSM Towers/Fixtures</t>
  </si>
  <si>
    <t>E355 TSM Poles, Colstrip 1-2 Com</t>
  </si>
  <si>
    <t>E355 TSM Poles, Colstrip 3-4 Com</t>
  </si>
  <si>
    <t>E355 TSM Poles, Cov-Ber NOT USED</t>
  </si>
  <si>
    <t>E355 TSM Poles, Lower Baker</t>
  </si>
  <si>
    <t>E355 TSM Poles, Snoqualmie 1</t>
  </si>
  <si>
    <t>E355 TSM Poles, Snoqualmie 2</t>
  </si>
  <si>
    <t>E355 TSM Poles, Upper Baker</t>
  </si>
  <si>
    <t>E3557 TSM Poles, Cov-Ber DONOTUSE</t>
  </si>
  <si>
    <t>E3557 TSM Poles, Hopkins Ridge</t>
  </si>
  <si>
    <t>E3557 TSM Poles, Lower Baker</t>
  </si>
  <si>
    <t>E3557 TSM Poles, Snoqualmie 2</t>
  </si>
  <si>
    <t>E3557 TSM Poles, Sumas</t>
  </si>
  <si>
    <t>E356 TSM O/H Cond, Lower Baker</t>
  </si>
  <si>
    <t>E356 TSM O/H Cond, Mint Farm OP</t>
  </si>
  <si>
    <t>E356 TSM O/H Cond, Snoqualmie 1</t>
  </si>
  <si>
    <t>E356 TSM O/H Cond, Snoqualmie 2</t>
  </si>
  <si>
    <t>E3567 TSM O/H Cond, Hopkins Ridge</t>
  </si>
  <si>
    <t>E3567 TSM O/H Cond, Lower Baker</t>
  </si>
  <si>
    <t>E3567 TSM O/H Cond, Snoqualmie 1</t>
  </si>
  <si>
    <t>E3567 TSM O/H Cond, Snoqualmie 2</t>
  </si>
  <si>
    <t>E3567 TSM O/H Cond, Sumas OP</t>
  </si>
  <si>
    <t>E3577 TSM U/G Conduit, Koma Kuls</t>
  </si>
  <si>
    <t>E358 TSM U/G Cond, Fred 1/Epcor</t>
  </si>
  <si>
    <t>E358 TSM U/G Conductor &amp; Devices</t>
  </si>
  <si>
    <t>E3586 TSM U/G Conductor/Devices</t>
  </si>
  <si>
    <t>E3590 TSM Roads, Upper Baker</t>
  </si>
  <si>
    <t>E3596 TSM Roads &amp; Trails</t>
  </si>
  <si>
    <t>E3601 DONOTUSE, Sub, Vitulli</t>
  </si>
  <si>
    <t>E3620 DONOTUSE, Clover Vally</t>
  </si>
  <si>
    <t>E3620 DONOTUSE, Crescent Hbr</t>
  </si>
  <si>
    <t>E3620 DONOTUSE, Fairchild</t>
  </si>
  <si>
    <t>E3640 DST Poles, Wild Horse</t>
  </si>
  <si>
    <t>E3640 DST Poles, Wild Horse Expan</t>
  </si>
  <si>
    <t>E3650 DST O/H Cond, Wild Horse</t>
  </si>
  <si>
    <t>E3650 DST O/H Cond, WildHorse Expan</t>
  </si>
  <si>
    <t>E3910 GEN Office Furn &amp; Eq, Encogen</t>
  </si>
  <si>
    <t>E3912 GEN Computer Eq, LB#4-2013</t>
  </si>
  <si>
    <t>E3970 DONOTUSE, Texaco East</t>
  </si>
  <si>
    <t>E3970 DONOTUSE, Texaco West</t>
  </si>
  <si>
    <t>E3970 DONOTUSE, Vitulli</t>
  </si>
  <si>
    <t>E3970 DONOTUSE, Waterfront</t>
  </si>
  <si>
    <t>E3970 GEN CommEq, Colstrip 3-4 new</t>
  </si>
  <si>
    <t>E3970 GEN CommEq, Encogen</t>
  </si>
  <si>
    <t>E3970 GEN CommEq, LB#4-2013</t>
  </si>
  <si>
    <t>E3970 GEN CommEq, Snoq 1-2013</t>
  </si>
  <si>
    <t>E3970 GEN CommEq, Snoq 2-2013</t>
  </si>
  <si>
    <t>G390 DONOTUSE, Centralia Bus Of</t>
  </si>
  <si>
    <t>G390 GEN Structures &amp; Improvements</t>
  </si>
  <si>
    <t>G3910 inactive</t>
  </si>
  <si>
    <t>G3941 GEN Tools/Garage/Shop &gt; $20K</t>
  </si>
  <si>
    <t>G3942 GEN Tools, 5 yrs</t>
  </si>
  <si>
    <t>G3943 GEN Tools, From G387 &lt; $20K</t>
  </si>
  <si>
    <t>G3951 GEN Laboratory Equip &gt; $20K</t>
  </si>
  <si>
    <t>G396 GEN Power Op Equip, new</t>
  </si>
  <si>
    <t>G3971 GEN Mobile Comm Eq</t>
  </si>
  <si>
    <t>G3972 GEN Telecommunications Eq</t>
  </si>
  <si>
    <t>G3981 GEN Misc Equipment &gt; $20K</t>
  </si>
  <si>
    <t>G399 GEN Other Tangible Property</t>
  </si>
  <si>
    <t>G3750 Centralia Office</t>
  </si>
  <si>
    <t>G3750 DONOTUSE, North Oper Ctr</t>
  </si>
  <si>
    <t>KING - N</t>
  </si>
  <si>
    <t>KING - N SEA</t>
  </si>
  <si>
    <t>KING - NE</t>
  </si>
  <si>
    <t>KING - S</t>
  </si>
  <si>
    <t>KING - S SEA</t>
  </si>
  <si>
    <t>KING - SE</t>
  </si>
  <si>
    <t>KITSAP</t>
  </si>
  <si>
    <t>KITTITAS</t>
  </si>
  <si>
    <t>PIERCE</t>
  </si>
  <si>
    <t>SNOHOMISH</t>
  </si>
  <si>
    <t>THURSTON</t>
  </si>
  <si>
    <t>VASHON</t>
  </si>
  <si>
    <t>WHATCOM</t>
  </si>
  <si>
    <t>Variance from Budget</t>
  </si>
  <si>
    <t>Budget</t>
  </si>
  <si>
    <t>E3529 (GIF) Struc/Improv, Ferndale</t>
  </si>
  <si>
    <t>E3539 (GIF) Sta Eq, Ferndale</t>
  </si>
  <si>
    <t>E3549 (GIF) Twr/Fixt, Ferndale</t>
  </si>
  <si>
    <t>10100601</t>
  </si>
  <si>
    <t>Electric Plant In Service -Manual Adjustment</t>
  </si>
  <si>
    <t>10800601</t>
  </si>
  <si>
    <t>Electric  Depr Reserve - Manual Adjustments</t>
  </si>
  <si>
    <t>10100602</t>
  </si>
  <si>
    <t>Gas Plant In Service - Manual Adjustments</t>
  </si>
  <si>
    <t>10800602</t>
  </si>
  <si>
    <t>Gas Depr Reserve - Manual Adjustments</t>
  </si>
  <si>
    <t>E35099 (GIF) Easement, LSR</t>
  </si>
  <si>
    <t>E3529 (GIF) Struc/Improv, LSR</t>
  </si>
  <si>
    <t>E3539 (GIF) Sta Eq, LSR</t>
  </si>
  <si>
    <t>E3539 (GIF) Sta Eq, SUB-BRL4-2013</t>
  </si>
  <si>
    <t>E354 TSM Twr/Fixt, MF OP-NOTUSED</t>
  </si>
  <si>
    <t>E354 TSM Twr/Fixt, WR-NonPr-NOTUSED</t>
  </si>
  <si>
    <t>E3549 (GIF) Twr/Fixt, LSR</t>
  </si>
  <si>
    <t>E3557 105 TSM Poles</t>
  </si>
  <si>
    <t>E3559 (GIF) Poles, TLN-HPK@plant</t>
  </si>
  <si>
    <t>E3559 (GIF) TSM Poles, LSR</t>
  </si>
  <si>
    <t>E3567 105 TSM O/H Conductor/Devices</t>
  </si>
  <si>
    <t>E3569 (GIF) O/H Cond, TLN-HPK@plant</t>
  </si>
  <si>
    <t>E3569 (GIF) O/H Conductor, LSR</t>
  </si>
  <si>
    <t>E357 TSM U/G Conduit</t>
  </si>
  <si>
    <t>E357 TSM U/G Conduit WH-NOTUSED</t>
  </si>
  <si>
    <t>E3579 (GIF) UG Conduit, LSR</t>
  </si>
  <si>
    <t>E3579 (GIF)U/G Conduit,TLN-WHD@plnt</t>
  </si>
  <si>
    <t>E3589 (GIF) UG Conductor, LSR</t>
  </si>
  <si>
    <t>E3589 (GIF)U/G Cond,TLN-HPK@plt</t>
  </si>
  <si>
    <t>E3589 (GIF)U/G Cond,TLN-WHD@plnt</t>
  </si>
  <si>
    <t>E3589 (GIF)U/G Cond,TLN-WHDE@plt</t>
  </si>
  <si>
    <t>E35999 (GIF) Rds/Trail, LSR</t>
  </si>
  <si>
    <t>TOTAL DISTRIBUTION Plant - Electric</t>
  </si>
  <si>
    <t>E3911 GEN Office F&amp;E, Snoq 1-2013</t>
  </si>
  <si>
    <t>E3911 GEN Office F&amp;E, Snoq 2-2013</t>
  </si>
  <si>
    <t>E3911 GEN Office Furn &amp; Eq, Gold</t>
  </si>
  <si>
    <t>E3912 GEN Computer Eq, old-RETIRED</t>
  </si>
  <si>
    <t>E3912 GEN Computer Eq, Sumas OP-RET</t>
  </si>
  <si>
    <t>SKAGIT</t>
  </si>
  <si>
    <t>Year-To-Date</t>
  </si>
  <si>
    <t>Puget Sound Energy     Direct Labor Report</t>
  </si>
  <si>
    <t>FERC Forms 1&amp; 2 Pages 354 &amp; 355</t>
  </si>
  <si>
    <t>E3973 GEN Portable Radio Equipment</t>
  </si>
  <si>
    <t>Report Group:</t>
  </si>
  <si>
    <t>Year:</t>
  </si>
  <si>
    <t>Report Name :</t>
  </si>
  <si>
    <t>E3650 DST O/H Cond, LSR</t>
  </si>
  <si>
    <t>E3912 GEN Computer Eq, LSR</t>
  </si>
  <si>
    <t>Electric NC manual adjustments</t>
  </si>
  <si>
    <t>Gas NC manual adjustments</t>
  </si>
  <si>
    <t>ARO - Colstrip 3 &amp; 4 (WECo) - Long Term</t>
  </si>
  <si>
    <t>E3601 DST Easements, Hopkins Ridge</t>
  </si>
  <si>
    <t>E3603 DONOTUSE 105 HV DST SUB-BKB</t>
  </si>
  <si>
    <t>E3603 DONOTUSE 105 HV DST TLN-0022</t>
  </si>
  <si>
    <t>E3603 DONOTUSE 105 HV DST TLN-0105</t>
  </si>
  <si>
    <t>E3610 DONOTUSE, Alpac</t>
  </si>
  <si>
    <t>E3610 DONOTUSE, Arco Central</t>
  </si>
  <si>
    <t>E3610 DONOTUSE, Capitol</t>
  </si>
  <si>
    <t>E3610 DONOTUSE, Clover Valley</t>
  </si>
  <si>
    <t>E3610 DONOTUSE, Miller Bay</t>
  </si>
  <si>
    <t>E3610 DONOTUSE, Paccar</t>
  </si>
  <si>
    <t>E3610 DONOTUSE, Texaco</t>
  </si>
  <si>
    <t>E3610 DONOTUSE, Texaco East</t>
  </si>
  <si>
    <t>E3610 DONOTUSE, Viking</t>
  </si>
  <si>
    <t>E3610 DONOTUSE, Vitulli</t>
  </si>
  <si>
    <t>E3610 DONOTUSE, Waterfront</t>
  </si>
  <si>
    <t>E3620 105 DST Substation Equipment</t>
  </si>
  <si>
    <t>E3620 DONOTUSE, Alpac</t>
  </si>
  <si>
    <t>E3620 DONOTUSE, Arco Central</t>
  </si>
  <si>
    <t>E3620 DONOTUSE, Arco North</t>
  </si>
  <si>
    <t>E3620 DONOTUSE, Arco South</t>
  </si>
  <si>
    <t>E3620 DONOTUSE, Capitol</t>
  </si>
  <si>
    <t>E3620 DONOTUSE, Liquid Air</t>
  </si>
  <si>
    <t>E3620 DONOTUSE, Miller Bay</t>
  </si>
  <si>
    <t>E3620 DONOTUSE, Olympic Avon</t>
  </si>
  <si>
    <t>E3620 DONOTUSE, Olympic Bayv</t>
  </si>
  <si>
    <t>E3620 DONOTUSE, Olympic Mobl</t>
  </si>
  <si>
    <t>E3620 DONOTUSE, Olympic Rntn</t>
  </si>
  <si>
    <t>E3620 DONOTUSE, Olympic Vail</t>
  </si>
  <si>
    <t>E3620 DONOTUSE, Paccar</t>
  </si>
  <si>
    <t>E3620 DONOTUSE, Poulsbo</t>
  </si>
  <si>
    <t>E3620 DONOTUSE, Roeder</t>
  </si>
  <si>
    <t>E3620 DONOTUSE, Texaco East</t>
  </si>
  <si>
    <t>E3620 DONOTUSE, Texaco West</t>
  </si>
  <si>
    <t>E3620 DONOTUSE, Viking</t>
  </si>
  <si>
    <t>E3620 DONOTUSE, Vituilli</t>
  </si>
  <si>
    <t>E3620 DONOTUSE, Waterfront</t>
  </si>
  <si>
    <t>E3620 DONOTUSE, Weyerhauser</t>
  </si>
  <si>
    <t>E371 DST Install on Cust Premises</t>
  </si>
  <si>
    <t>E3720 DST Leased on Cust Premises</t>
  </si>
  <si>
    <t>E3721 DST Water Hter, 10 yr-NOTUSED</t>
  </si>
  <si>
    <t>E3722 DST Water Htr, 15 yr-NOTUSED</t>
  </si>
  <si>
    <t>Distribution Plant - Electric</t>
  </si>
  <si>
    <t>E3900 DONOTUSE, Bellingham SvcC</t>
  </si>
  <si>
    <t>E3900 DONOTUSE, Burlington/Skag</t>
  </si>
  <si>
    <t>E3900 DONOTUSE, Whidbey Svc Ctr</t>
  </si>
  <si>
    <t>E3912 GEN Computer Eq, Snoqualmie 1</t>
  </si>
  <si>
    <t>E3912 GEN Computer Eq, Snoqualmie 2</t>
  </si>
  <si>
    <t>E3912 GEN Computer Eq, WHH #2-3</t>
  </si>
  <si>
    <t>E3912 GEN Computer Equip, UBK</t>
  </si>
  <si>
    <t>TOTAL GENERAL Plant - Electric</t>
  </si>
  <si>
    <t>G3750 DONOTUSE, Everett OprBase</t>
  </si>
  <si>
    <t>G3750 DONOTUSE, Georgetown Oper</t>
  </si>
  <si>
    <t>G3750 DONOTUSE, North Oper Base</t>
  </si>
  <si>
    <t>G3866 DST Res C Burner, Pipe &amp; Vent</t>
  </si>
  <si>
    <t>G3867 DST Com C Burner, P&amp;V</t>
  </si>
  <si>
    <t>G3867 DST Com C Burner, P&amp;V &lt; 1994</t>
  </si>
  <si>
    <t>G3868 DST Res Wtr Htr, Pipe &amp; Vent</t>
  </si>
  <si>
    <t>G3869 DST Circulating Heaters</t>
  </si>
  <si>
    <t>G3912 GEN Computer Eq, old -RETIRED</t>
  </si>
  <si>
    <t>G3914 GEN Computer Equip &gt; $20K</t>
  </si>
  <si>
    <t>G3915 GEN Network Equipment</t>
  </si>
  <si>
    <t>G3916 GEN Data Equipment</t>
  </si>
  <si>
    <t>Combined Total</t>
  </si>
  <si>
    <t>Direct Labor From SAP:  ZRW_DLF1 (run in background)</t>
  </si>
  <si>
    <t>E3912 GEN Computer Eq, DO NOT USED</t>
  </si>
  <si>
    <t>E3912 GEN Computer Eq, Encogen</t>
  </si>
  <si>
    <t>E3912 GEN Computer Eq, Frederickson</t>
  </si>
  <si>
    <t>E3912 GEN Computer Eq, LBK FSC</t>
  </si>
  <si>
    <t>E3912 GEN Computer Eq, Mint Farm</t>
  </si>
  <si>
    <t>E3912 GEN Computer Eq, MTF OP</t>
  </si>
  <si>
    <t>E3912 GEN Computer Eq, Sumas</t>
  </si>
  <si>
    <t>E392 GEN Trans Equip, Snoq Park</t>
  </si>
  <si>
    <t>E3970 GEN CommEq, ENC new</t>
  </si>
  <si>
    <t>E3970 GEN CommEq, Frederickson</t>
  </si>
  <si>
    <t>E3970 GEN CommEq, Hopkins Exp</t>
  </si>
  <si>
    <t>E3980 GEN Misc Equip, Encogen</t>
  </si>
  <si>
    <t>E3980 GEN Misc Equip, Frederick</t>
  </si>
  <si>
    <t>COUNTY_AREA</t>
  </si>
  <si>
    <t>JEFFERSON</t>
  </si>
  <si>
    <t xml:space="preserve">E352 TSM Str/Impv, Mint Farm </t>
  </si>
  <si>
    <t>E3529 (GIF) Str/Impr, Fredonia 1&amp;2</t>
  </si>
  <si>
    <t xml:space="preserve">E353 TSM Sta Eq, Colstrip 3-4 </t>
  </si>
  <si>
    <t xml:space="preserve">E353 WILD HORSE EXP SUB </t>
  </si>
  <si>
    <t xml:space="preserve">E353 WILD HORSE EXP SUB@PLANT </t>
  </si>
  <si>
    <t xml:space="preserve">E3536 TSM Sta Eq, Mint Farm </t>
  </si>
  <si>
    <t xml:space="preserve">E3536 TSM Sta Eq, Sumas SMC </t>
  </si>
  <si>
    <t xml:space="preserve">E3537 DONOTUSE, Cov-Ber </t>
  </si>
  <si>
    <t xml:space="preserve">E3537 TSM Sta Eq, Mint Farm </t>
  </si>
  <si>
    <t xml:space="preserve">E3537 TSM Sta Eq, Sumas SMC </t>
  </si>
  <si>
    <t xml:space="preserve">E3539 (GIF) Sta Eq, Colstrip 3-4 </t>
  </si>
  <si>
    <t xml:space="preserve">E3539 (GIF) Sta Eq, Wild Horse </t>
  </si>
  <si>
    <t xml:space="preserve">E354 TSM Poles, Mint Farm </t>
  </si>
  <si>
    <t xml:space="preserve">E354 TSM Twr/Fixt, Mint Farm </t>
  </si>
  <si>
    <t xml:space="preserve">E3549 (GIF) Twr/Fixt, Colstrip 1-2 </t>
  </si>
  <si>
    <t xml:space="preserve">E3556 TSM Poles </t>
  </si>
  <si>
    <t xml:space="preserve">E3557 TSM Poles </t>
  </si>
  <si>
    <t xml:space="preserve">E356 TSM O/H Cond, Mint Farm </t>
  </si>
  <si>
    <t xml:space="preserve">E3567 TSM O/H Cond, Sumas </t>
  </si>
  <si>
    <t xml:space="preserve">E358 TSM U/G COND, WILD HORSE </t>
  </si>
  <si>
    <t>E363 DST Battery Storage Equipment</t>
  </si>
  <si>
    <t>E3900 DONOTUSE, Frederickson</t>
  </si>
  <si>
    <t>E3911 GEN Off Furn &amp; Eq, WildHorse</t>
  </si>
  <si>
    <t>E3911 GEN Office F&amp;E, LBK #3</t>
  </si>
  <si>
    <t>E3911 GEN Office F&amp;E, Snoqualmie 1</t>
  </si>
  <si>
    <t>E3911 GEN Office Furn &amp; Eq, UBK</t>
  </si>
  <si>
    <t>E3912 GEN Computer Eq, Fredonia</t>
  </si>
  <si>
    <t>E3912 GEN Computer Eq, HPK Ridge</t>
  </si>
  <si>
    <t>E3912 GEN Computer Eq, Wild Horse</t>
  </si>
  <si>
    <t>E392 GEN Trans Equip, Colstrip 1</t>
  </si>
  <si>
    <t>E392 GEN Trans Equip, Colstrip 2</t>
  </si>
  <si>
    <t>E392 GEN Trans Equip, Colstrip 3</t>
  </si>
  <si>
    <t>E392 GEN Trans Equip, Colstrip 4</t>
  </si>
  <si>
    <t>E3940 GEN Tools, Colstrip 1</t>
  </si>
  <si>
    <t>E3940 GEN Tools, Colstrip 2</t>
  </si>
  <si>
    <t>E3940 GEN Tools, Colstrip 3</t>
  </si>
  <si>
    <t>E3940 GEN Tools, Colstrip 4</t>
  </si>
  <si>
    <t>E396 GEN Power-Op Equip, Colstrip 1</t>
  </si>
  <si>
    <t>E396 GEN Power-Op Equip, Colstrip 2</t>
  </si>
  <si>
    <t>E396 GEN Power-Op Equip, Colstrip 3</t>
  </si>
  <si>
    <t>E396 GEN Power-Op Equip, Colstrip 4</t>
  </si>
  <si>
    <t>E3970 GEN Comm Equip, Snoqualmie 1</t>
  </si>
  <si>
    <t>E3970 GEN CommEq, LB #3</t>
  </si>
  <si>
    <t>E3970 GEN CommEq, UBK</t>
  </si>
  <si>
    <t>E3980 GEN Misc Equipment, Sumas</t>
  </si>
  <si>
    <t>E3980 GEN Misc Equipment, UBK</t>
  </si>
  <si>
    <t xml:space="preserve">E399 GEN ARO General Plant </t>
  </si>
  <si>
    <t>G3811 DST Meters, AMI</t>
  </si>
  <si>
    <t>G3821 DST Meter Installations, AMI</t>
  </si>
  <si>
    <t>FOR THE TWELVE MONTHS ENDED SEPTEMBER 30, 2016</t>
  </si>
  <si>
    <t>Combined Meter Report Sept 2016</t>
  </si>
  <si>
    <t>12ME 9-30-2016</t>
  </si>
  <si>
    <t>E3900 DONOTUSE, Kitsap Svc Ctr</t>
  </si>
  <si>
    <t>E3900 DONOTUSE, Lakewood Svc Ct</t>
  </si>
  <si>
    <t>E3900 DONOTUSE, Mount Vernon BO</t>
  </si>
  <si>
    <t>E3900 DONOTUSE, Poulsbo Svc Ctr</t>
  </si>
  <si>
    <t>E3900 DONOTUSE, Pt Townsend Svc</t>
  </si>
  <si>
    <t>E3900 DONOTUSE, Puyallup Bus Of</t>
  </si>
  <si>
    <t>E3900 DONOTUSE, Redmond Svc Ctr</t>
  </si>
  <si>
    <t>E3900 DONOTUSE, Shuffleton Subs</t>
  </si>
  <si>
    <t>E3900 DONOTUSE, Skagit Svc Ctr</t>
  </si>
  <si>
    <t>E3900 DONOTUSE, Vashon Svc Ctr</t>
  </si>
  <si>
    <t>E3901 GEN LH, Oak Harbor - RETIRED</t>
  </si>
  <si>
    <t>E3901 GEN LH, Pomeroy - RETIRED</t>
  </si>
  <si>
    <t>E3901 GEN LH, Pt Townsend-RETIRED</t>
  </si>
  <si>
    <t>E3910 GEN Off Fur &amp; Eq, Fred1/Epcor</t>
  </si>
  <si>
    <t>E3910 GEN Office Furn &amp; Eq &lt; $20K</t>
  </si>
  <si>
    <t>E396 GEN Power-Op Equip, old</t>
  </si>
  <si>
    <t>E3970 DONOTUSE, Alpac</t>
  </si>
  <si>
    <t>E3970 DONOTUSE, Arco Central</t>
  </si>
  <si>
    <t>E3970 DONOTUSE, Arco North</t>
  </si>
  <si>
    <t>E3970 DONOTUSE, Arco South</t>
  </si>
  <si>
    <t>E3970 DONOTUSE, Boeing Rentn</t>
  </si>
  <si>
    <t>E3970 DONOTUSE, Clover Vally</t>
  </si>
  <si>
    <t xml:space="preserve">E3970 DONOTUSE, Cov-Ber </t>
  </si>
  <si>
    <t>E3970 DONOTUSE, Crescent Hbr</t>
  </si>
  <si>
    <t>E3970 DONOTUSE, Olymp Avon</t>
  </si>
  <si>
    <t>E3970 DONOTUSE, Paccar</t>
  </si>
  <si>
    <t>E3970 DONOTUSE, Poulsbo</t>
  </si>
  <si>
    <t>Oct - Dec 2015</t>
  </si>
  <si>
    <t>Jan - Sept 2016</t>
  </si>
  <si>
    <t>Oct 2015 - Sept 2016</t>
  </si>
  <si>
    <t xml:space="preserve">     Net Classified Plant September 2016 (Excluding General (Common) Plant)</t>
  </si>
  <si>
    <t>AMA Sept 2016</t>
  </si>
  <si>
    <t>10100651</t>
  </si>
  <si>
    <t>10100661</t>
  </si>
  <si>
    <t>Colstrip 1&amp;2 Non-Recoverable Costs</t>
  </si>
  <si>
    <t>Colstrip 1&amp;2 Non-Recoverable Costs Cont</t>
  </si>
  <si>
    <t>Utility O&amp;M</t>
  </si>
  <si>
    <t xml:space="preserve">Non-Utility </t>
  </si>
  <si>
    <t xml:space="preserve">Capital </t>
  </si>
  <si>
    <t>Direct Labor Split %</t>
  </si>
  <si>
    <t>Ck</t>
  </si>
  <si>
    <t>Total SAP Download</t>
  </si>
  <si>
    <t>For Production Adjustment:</t>
  </si>
  <si>
    <t>Total Electric Operations and Maintenance</t>
  </si>
  <si>
    <t>900+500</t>
  </si>
  <si>
    <t>Production Related Maintenance Direct Labor</t>
  </si>
  <si>
    <t>Production Related Operation Direct Labor</t>
  </si>
  <si>
    <t xml:space="preserve">4 Factor Allocator </t>
  </si>
  <si>
    <t xml:space="preserve">          Grand Total Electric O&amp;M Direct Labor</t>
  </si>
  <si>
    <t xml:space="preserve">          Total Electric O&amp;M Direct Labor</t>
  </si>
  <si>
    <t xml:space="preserve">          % to derive Production Related % of Benefit&amp;Tax Adjustments</t>
  </si>
  <si>
    <t xml:space="preserve">     Total Common Production Related O&amp;M Direct Labor</t>
  </si>
  <si>
    <t>Direct Labor from Benefits Department</t>
  </si>
  <si>
    <t>O&amp;M Labor - Common</t>
  </si>
  <si>
    <t>Direct Labor Allocator</t>
  </si>
  <si>
    <t>Power Plant 1301 FC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</si>
</sst>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mmmm\ d\,\ yyyy"/>
    <numFmt numFmtId="168" formatCode="0.000000"/>
    <numFmt numFmtId="169" formatCode="0.0%\ ;\(0.0%\);&quot;0.00% &quot;"/>
    <numFmt numFmtId="170" formatCode="0.0%\ ;\(0.0%\);&quot;0.0% &quot;"/>
    <numFmt numFmtId="171" formatCode="mm/dd/yy"/>
    <numFmt numFmtId="172" formatCode="0.00_)"/>
    <numFmt numFmtId="173" formatCode="0.0000000"/>
    <numFmt numFmtId="174" formatCode="_(* #,##0.0_);_(* \(#,##0.0\);_(* &quot;-&quot;_);_(@_)"/>
    <numFmt numFmtId="175" formatCode="_(* #,##0.00000_);_(* \(#,##0.00000\);_(* &quot;-&quot;??_);_(@_)"/>
    <numFmt numFmtId="176" formatCode="d\.mmm\.yy"/>
    <numFmt numFmtId="177" formatCode="#."/>
    <numFmt numFmtId="178" formatCode="_(* ###0_);_(* \(###0\);_(* &quot;-&quot;_);_(@_)"/>
    <numFmt numFmtId="179" formatCode="_(&quot;$&quot;* #,##0.0000_);_(&quot;$&quot;* \(#,##0.0000\);_(&quot;$&quot;* &quot;-&quot;????_);_(@_)"/>
    <numFmt numFmtId="180" formatCode="&quot;$&quot;#,##0.00"/>
    <numFmt numFmtId="181" formatCode="#,##0_);[Red]\(#,##0\);&quot; &quot;"/>
    <numFmt numFmtId="182" formatCode="0000"/>
    <numFmt numFmtId="183" formatCode="000000"/>
    <numFmt numFmtId="184" formatCode="_(&quot;$&quot;* #,##0.0_);_(&quot;$&quot;* \(#,##0.0\);_(&quot;$&quot;* &quot;-&quot;??_);_(@_)"/>
    <numFmt numFmtId="185" formatCode="&quot;$&quot;#,##0;\-&quot;$&quot;#,##0"/>
  </numFmts>
  <fonts count="165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Helv"/>
    </font>
    <font>
      <sz val="11"/>
      <name val="univers (E1)"/>
    </font>
    <font>
      <sz val="11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6"/>
      <name val="Helv"/>
    </font>
    <font>
      <b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color indexed="12"/>
      <name val="Book Antiqua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Swiss721 SWM"/>
      <family val="2"/>
    </font>
    <font>
      <sz val="10"/>
      <color indexed="8"/>
      <name val="Swiss721 SWM"/>
      <family val="2"/>
    </font>
    <font>
      <b/>
      <sz val="10"/>
      <name val="Swiss721 SWM"/>
      <family val="2"/>
    </font>
    <font>
      <sz val="11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4"/>
      <name val="Book Antiqua"/>
      <family val="1"/>
    </font>
    <font>
      <sz val="10"/>
      <color indexed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u val="doubleAccounting"/>
      <sz val="10"/>
      <name val="Arial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8"/>
      <name val="Verdana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Helv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8"/>
      <name val="Helv"/>
    </font>
    <font>
      <b/>
      <sz val="10"/>
      <color rgb="FF3333FF"/>
      <name val="Helv"/>
    </font>
    <font>
      <b/>
      <u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u/>
      <sz val="10"/>
      <name val="Arial"/>
      <family val="2"/>
    </font>
    <font>
      <b/>
      <sz val="11"/>
      <color rgb="FF3333FF"/>
      <name val="Arial"/>
      <family val="2"/>
    </font>
    <font>
      <b/>
      <sz val="9"/>
      <color rgb="FF3333FF"/>
      <name val="Arial"/>
      <family val="2"/>
    </font>
    <font>
      <sz val="9"/>
      <color rgb="FF3333FF"/>
      <name val="Arial"/>
      <family val="2"/>
    </font>
    <font>
      <b/>
      <sz val="10"/>
      <color rgb="FF3333FF"/>
      <name val="Arial"/>
      <family val="2"/>
    </font>
    <font>
      <sz val="10"/>
      <color rgb="FF3333FF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1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color rgb="FFFF0000"/>
      <name val="Calibri"/>
      <family val="2"/>
    </font>
    <font>
      <sz val="8"/>
      <color rgb="FF3333FF"/>
      <name val="Helv"/>
    </font>
    <font>
      <sz val="8"/>
      <color rgb="FF3333FF"/>
      <name val="Arial"/>
      <family val="2"/>
    </font>
    <font>
      <b/>
      <sz val="10"/>
      <color theme="1"/>
      <name val="Times New Roman"/>
      <family val="1"/>
    </font>
    <font>
      <sz val="9"/>
      <name val="Verdana"/>
      <family val="2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rgb="FFFF0000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rgb="FF3333FF"/>
      <name val="Arial"/>
      <family val="2"/>
    </font>
    <font>
      <u/>
      <sz val="10"/>
      <color rgb="FF3333FF"/>
      <name val="Arial"/>
      <family val="2"/>
    </font>
    <font>
      <u/>
      <sz val="8"/>
      <color rgb="FF3333FF"/>
      <name val="Arial"/>
      <family val="2"/>
    </font>
    <font>
      <b/>
      <sz val="10"/>
      <name val="Calibri"/>
      <family val="2"/>
      <scheme val="minor"/>
    </font>
    <font>
      <u val="singleAccounting"/>
      <sz val="10"/>
      <name val="Arial"/>
      <family val="2"/>
    </font>
    <font>
      <sz val="8"/>
      <name val="Calibri"/>
      <family val="2"/>
      <scheme val="minor"/>
    </font>
    <font>
      <sz val="8"/>
      <color rgb="FF3333FF"/>
      <name val="Calibri"/>
      <family val="2"/>
      <scheme val="minor"/>
    </font>
  </fonts>
  <fills count="10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372">
    <xf numFmtId="168" fontId="0" fillId="0" borderId="0">
      <alignment horizontal="left" wrapText="1"/>
    </xf>
    <xf numFmtId="168" fontId="12" fillId="0" borderId="0">
      <alignment horizontal="left" wrapText="1"/>
    </xf>
    <xf numFmtId="175" fontId="12" fillId="0" borderId="0">
      <alignment horizontal="left" wrapText="1"/>
    </xf>
    <xf numFmtId="173" fontId="12" fillId="0" borderId="0">
      <alignment horizontal="left" wrapText="1"/>
    </xf>
    <xf numFmtId="175" fontId="12" fillId="0" borderId="0">
      <alignment horizontal="left" wrapText="1"/>
    </xf>
    <xf numFmtId="175" fontId="12" fillId="0" borderId="0">
      <alignment horizontal="left" wrapText="1"/>
    </xf>
    <xf numFmtId="168" fontId="12" fillId="0" borderId="0">
      <alignment horizontal="left" wrapText="1"/>
    </xf>
    <xf numFmtId="175" fontId="12" fillId="0" borderId="0">
      <alignment horizontal="left" wrapText="1"/>
    </xf>
    <xf numFmtId="175" fontId="12" fillId="0" borderId="0">
      <alignment horizontal="left" wrapText="1"/>
    </xf>
    <xf numFmtId="175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75" fontId="12" fillId="0" borderId="0">
      <alignment horizontal="left" wrapText="1"/>
    </xf>
    <xf numFmtId="175" fontId="12" fillId="0" borderId="0">
      <alignment horizontal="left" wrapText="1"/>
    </xf>
    <xf numFmtId="175" fontId="12" fillId="0" borderId="0">
      <alignment horizontal="left" wrapText="1"/>
    </xf>
    <xf numFmtId="175" fontId="12" fillId="0" borderId="0">
      <alignment horizontal="left" wrapText="1"/>
    </xf>
    <xf numFmtId="0" fontId="40" fillId="0" borderId="0"/>
    <xf numFmtId="175" fontId="12" fillId="0" borderId="0">
      <alignment horizontal="left" wrapText="1"/>
    </xf>
    <xf numFmtId="168" fontId="12" fillId="0" borderId="0">
      <alignment horizontal="left" wrapText="1"/>
    </xf>
    <xf numFmtId="175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75" fontId="12" fillId="0" borderId="0">
      <alignment horizontal="left" wrapText="1"/>
    </xf>
    <xf numFmtId="175" fontId="12" fillId="0" borderId="0">
      <alignment horizontal="left" wrapText="1"/>
    </xf>
    <xf numFmtId="175" fontId="12" fillId="0" borderId="0">
      <alignment horizontal="left" wrapText="1"/>
    </xf>
    <xf numFmtId="175" fontId="12" fillId="0" borderId="0">
      <alignment horizontal="left" wrapText="1"/>
    </xf>
    <xf numFmtId="0" fontId="40" fillId="0" borderId="0"/>
    <xf numFmtId="182" fontId="71" fillId="0" borderId="0">
      <alignment horizontal="left"/>
    </xf>
    <xf numFmtId="183" fontId="72" fillId="0" borderId="0">
      <alignment horizontal="left"/>
    </xf>
    <xf numFmtId="0" fontId="85" fillId="41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85" fillId="42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85" fillId="43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85" fillId="44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85" fillId="45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85" fillId="46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85" fillId="47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85" fillId="48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85" fillId="49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85" fillId="50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85" fillId="51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85" fillId="5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7" fillId="65" borderId="0" applyNumberFormat="0" applyBorder="0" applyAlignment="0" applyProtection="0"/>
    <xf numFmtId="0" fontId="72" fillId="0" borderId="0" applyFont="0" applyFill="0" applyBorder="0" applyAlignment="0" applyProtection="0">
      <alignment horizontal="right"/>
    </xf>
    <xf numFmtId="176" fontId="41" fillId="0" borderId="0" applyFill="0" applyBorder="0" applyAlignment="0"/>
    <xf numFmtId="0" fontId="88" fillId="66" borderId="42" applyNumberFormat="0" applyAlignment="0" applyProtection="0"/>
    <xf numFmtId="0" fontId="89" fillId="67" borderId="43" applyNumberFormat="0" applyAlignment="0" applyProtection="0"/>
    <xf numFmtId="41" fontId="12" fillId="16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" fontId="1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16" fillId="0" borderId="0"/>
    <xf numFmtId="0" fontId="16" fillId="0" borderId="0"/>
    <xf numFmtId="0" fontId="43" fillId="0" borderId="0"/>
    <xf numFmtId="177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16" fillId="0" borderId="0"/>
    <xf numFmtId="0" fontId="43" fillId="0" borderId="0"/>
    <xf numFmtId="0" fontId="16" fillId="0" borderId="0"/>
    <xf numFmtId="0" fontId="43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8" fontId="17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2" fillId="0" borderId="0" applyFont="0" applyFill="0" applyBorder="0" applyAlignment="0" applyProtection="0"/>
    <xf numFmtId="168" fontId="12" fillId="0" borderId="0"/>
    <xf numFmtId="0" fontId="90" fillId="0" borderId="0" applyNumberFormat="0" applyFill="0" applyBorder="0" applyAlignment="0" applyProtection="0"/>
    <xf numFmtId="2" fontId="42" fillId="0" borderId="0" applyFont="0" applyFill="0" applyBorder="0" applyAlignment="0" applyProtection="0"/>
    <xf numFmtId="0" fontId="16" fillId="0" borderId="0"/>
    <xf numFmtId="0" fontId="91" fillId="68" borderId="0" applyNumberFormat="0" applyBorder="0" applyAlignment="0" applyProtection="0"/>
    <xf numFmtId="38" fontId="27" fillId="16" borderId="0" applyNumberFormat="0" applyBorder="0" applyAlignment="0" applyProtection="0"/>
    <xf numFmtId="184" fontId="22" fillId="0" borderId="0" applyNumberFormat="0" applyFill="0" applyBorder="0" applyProtection="0">
      <alignment horizontal="right"/>
    </xf>
    <xf numFmtId="0" fontId="13" fillId="0" borderId="1" applyNumberFormat="0" applyAlignment="0" applyProtection="0">
      <alignment horizontal="left"/>
    </xf>
    <xf numFmtId="0" fontId="13" fillId="0" borderId="2">
      <alignment horizontal="left"/>
    </xf>
    <xf numFmtId="14" fontId="15" fillId="17" borderId="3">
      <alignment horizontal="center" vertical="center" wrapText="1"/>
    </xf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4" fillId="0" borderId="46" applyNumberFormat="0" applyFill="0" applyAlignment="0" applyProtection="0"/>
    <xf numFmtId="0" fontId="94" fillId="0" borderId="0" applyNumberFormat="0" applyFill="0" applyBorder="0" applyAlignment="0" applyProtection="0"/>
    <xf numFmtId="38" fontId="29" fillId="0" borderId="0"/>
    <xf numFmtId="40" fontId="29" fillId="0" borderId="0"/>
    <xf numFmtId="0" fontId="95" fillId="69" borderId="42" applyNumberFormat="0" applyAlignment="0" applyProtection="0"/>
    <xf numFmtId="10" fontId="27" fillId="18" borderId="4" applyNumberFormat="0" applyBorder="0" applyAlignment="0" applyProtection="0"/>
    <xf numFmtId="41" fontId="47" fillId="19" borderId="5">
      <alignment horizontal="left"/>
      <protection locked="0"/>
    </xf>
    <xf numFmtId="10" fontId="47" fillId="19" borderId="5">
      <alignment horizontal="right"/>
      <protection locked="0"/>
    </xf>
    <xf numFmtId="0" fontId="25" fillId="16" borderId="0"/>
    <xf numFmtId="3" fontId="48" fillId="0" borderId="0" applyFill="0" applyBorder="0" applyAlignment="0" applyProtection="0"/>
    <xf numFmtId="0" fontId="96" fillId="0" borderId="47" applyNumberFormat="0" applyFill="0" applyAlignment="0" applyProtection="0"/>
    <xf numFmtId="44" fontId="26" fillId="0" borderId="6" applyNumberFormat="0" applyFont="0" applyAlignment="0">
      <alignment horizontal="center"/>
    </xf>
    <xf numFmtId="44" fontId="26" fillId="0" borderId="7" applyNumberFormat="0" applyFont="0" applyAlignment="0">
      <alignment horizontal="center"/>
    </xf>
    <xf numFmtId="0" fontId="97" fillId="70" borderId="0" applyNumberFormat="0" applyBorder="0" applyAlignment="0" applyProtection="0"/>
    <xf numFmtId="37" fontId="49" fillId="0" borderId="0"/>
    <xf numFmtId="172" fontId="28" fillId="0" borderId="0"/>
    <xf numFmtId="0" fontId="33" fillId="0" borderId="0"/>
    <xf numFmtId="0" fontId="33" fillId="0" borderId="0"/>
    <xf numFmtId="0" fontId="33" fillId="0" borderId="0"/>
    <xf numFmtId="0" fontId="85" fillId="0" borderId="0"/>
    <xf numFmtId="0" fontId="1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0"/>
    <xf numFmtId="0" fontId="12" fillId="0" borderId="0"/>
    <xf numFmtId="0" fontId="85" fillId="0" borderId="0"/>
    <xf numFmtId="0" fontId="23" fillId="0" borderId="0"/>
    <xf numFmtId="167" fontId="12" fillId="0" borderId="0">
      <alignment horizontal="left" wrapText="1"/>
    </xf>
    <xf numFmtId="0" fontId="33" fillId="0" borderId="0"/>
    <xf numFmtId="0" fontId="33" fillId="0" borderId="0"/>
    <xf numFmtId="0" fontId="12" fillId="0" borderId="0"/>
    <xf numFmtId="168" fontId="58" fillId="0" borderId="0">
      <alignment horizontal="left" wrapText="1"/>
    </xf>
    <xf numFmtId="0" fontId="62" fillId="0" borderId="0"/>
    <xf numFmtId="0" fontId="58" fillId="0" borderId="0"/>
    <xf numFmtId="0" fontId="12" fillId="0" borderId="0"/>
    <xf numFmtId="0" fontId="12" fillId="0" borderId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71" borderId="48" applyNumberFormat="0" applyFont="0" applyAlignment="0" applyProtection="0"/>
    <xf numFmtId="0" fontId="33" fillId="71" borderId="48" applyNumberFormat="0" applyFont="0" applyAlignment="0" applyProtection="0"/>
    <xf numFmtId="0" fontId="33" fillId="71" borderId="4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98" fillId="66" borderId="49" applyNumberFormat="0" applyAlignment="0" applyProtection="0"/>
    <xf numFmtId="0" fontId="16" fillId="0" borderId="0"/>
    <xf numFmtId="0" fontId="16" fillId="0" borderId="0"/>
    <xf numFmtId="0" fontId="43" fillId="0" borderId="0"/>
    <xf numFmtId="9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0" fillId="0" borderId="0" applyFont="0" applyFill="0" applyBorder="0" applyAlignment="0" applyProtection="0"/>
    <xf numFmtId="41" fontId="12" fillId="20" borderId="5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51" fillId="0" borderId="3">
      <alignment horizontal="center"/>
    </xf>
    <xf numFmtId="3" fontId="50" fillId="0" borderId="0" applyFont="0" applyFill="0" applyBorder="0" applyAlignment="0" applyProtection="0"/>
    <xf numFmtId="0" fontId="50" fillId="21" borderId="0" applyNumberFormat="0" applyFont="0" applyBorder="0" applyAlignment="0" applyProtection="0"/>
    <xf numFmtId="0" fontId="43" fillId="0" borderId="0"/>
    <xf numFmtId="3" fontId="52" fillId="0" borderId="0" applyFill="0" applyBorder="0" applyAlignment="0" applyProtection="0"/>
    <xf numFmtId="0" fontId="53" fillId="0" borderId="0"/>
    <xf numFmtId="42" fontId="12" fillId="18" borderId="0"/>
    <xf numFmtId="42" fontId="12" fillId="18" borderId="9">
      <alignment vertical="center"/>
    </xf>
    <xf numFmtId="0" fontId="15" fillId="18" borderId="10" applyNumberFormat="0">
      <alignment horizontal="center" vertical="center" wrapText="1"/>
    </xf>
    <xf numFmtId="10" fontId="12" fillId="18" borderId="0"/>
    <xf numFmtId="179" fontId="12" fillId="18" borderId="0"/>
    <xf numFmtId="164" fontId="29" fillId="0" borderId="0" applyBorder="0" applyAlignment="0"/>
    <xf numFmtId="42" fontId="12" fillId="18" borderId="11">
      <alignment horizontal="left"/>
    </xf>
    <xf numFmtId="179" fontId="14" fillId="18" borderId="11">
      <alignment horizontal="left"/>
    </xf>
    <xf numFmtId="14" fontId="11" fillId="0" borderId="0" applyNumberFormat="0" applyFill="0" applyBorder="0" applyAlignment="0" applyProtection="0">
      <alignment horizontal="left"/>
    </xf>
    <xf numFmtId="174" fontId="12" fillId="0" borderId="0" applyFont="0" applyFill="0" applyAlignment="0">
      <alignment horizontal="right"/>
    </xf>
    <xf numFmtId="4" fontId="73" fillId="11" borderId="12" applyNumberFormat="0" applyProtection="0">
      <alignment vertical="center"/>
    </xf>
    <xf numFmtId="4" fontId="74" fillId="19" borderId="12" applyNumberFormat="0" applyProtection="0">
      <alignment vertical="center"/>
    </xf>
    <xf numFmtId="4" fontId="73" fillId="19" borderId="12" applyNumberFormat="0" applyProtection="0">
      <alignment horizontal="left" vertical="center" indent="1"/>
    </xf>
    <xf numFmtId="0" fontId="73" fillId="19" borderId="12" applyNumberFormat="0" applyProtection="0">
      <alignment horizontal="left" vertical="top" indent="1"/>
    </xf>
    <xf numFmtId="4" fontId="73" fillId="22" borderId="0" applyNumberFormat="0" applyProtection="0">
      <alignment horizontal="left" vertical="center" indent="1"/>
    </xf>
    <xf numFmtId="0" fontId="12" fillId="23" borderId="0" applyNumberFormat="0" applyProtection="0">
      <alignment horizontal="left" vertical="center" indent="1"/>
    </xf>
    <xf numFmtId="4" fontId="21" fillId="5" borderId="12" applyNumberFormat="0" applyProtection="0">
      <alignment horizontal="right" vertical="center"/>
    </xf>
    <xf numFmtId="4" fontId="21" fillId="4" borderId="12" applyNumberFormat="0" applyProtection="0">
      <alignment horizontal="right" vertical="center"/>
    </xf>
    <xf numFmtId="4" fontId="21" fillId="15" borderId="12" applyNumberFormat="0" applyProtection="0">
      <alignment horizontal="right" vertical="center"/>
    </xf>
    <xf numFmtId="4" fontId="21" fillId="13" borderId="12" applyNumberFormat="0" applyProtection="0">
      <alignment horizontal="right" vertical="center"/>
    </xf>
    <xf numFmtId="4" fontId="21" fillId="24" borderId="12" applyNumberFormat="0" applyProtection="0">
      <alignment horizontal="right" vertical="center"/>
    </xf>
    <xf numFmtId="4" fontId="21" fillId="14" borderId="12" applyNumberFormat="0" applyProtection="0">
      <alignment horizontal="right" vertical="center"/>
    </xf>
    <xf numFmtId="4" fontId="21" fillId="25" borderId="12" applyNumberFormat="0" applyProtection="0">
      <alignment horizontal="right" vertical="center"/>
    </xf>
    <xf numFmtId="4" fontId="21" fillId="26" borderId="12" applyNumberFormat="0" applyProtection="0">
      <alignment horizontal="right" vertical="center"/>
    </xf>
    <xf numFmtId="4" fontId="21" fillId="12" borderId="12" applyNumberFormat="0" applyProtection="0">
      <alignment horizontal="right" vertical="center"/>
    </xf>
    <xf numFmtId="4" fontId="73" fillId="27" borderId="13" applyNumberFormat="0" applyProtection="0">
      <alignment horizontal="left" vertical="center" indent="1"/>
    </xf>
    <xf numFmtId="4" fontId="21" fillId="28" borderId="0" applyNumberFormat="0" applyProtection="0">
      <alignment horizontal="left" vertical="center" indent="1"/>
    </xf>
    <xf numFmtId="4" fontId="75" fillId="29" borderId="0" applyNumberFormat="0" applyProtection="0">
      <alignment horizontal="left" vertical="center" indent="1"/>
    </xf>
    <xf numFmtId="4" fontId="21" fillId="30" borderId="12" applyNumberFormat="0" applyProtection="0">
      <alignment horizontal="right" vertical="center"/>
    </xf>
    <xf numFmtId="4" fontId="21" fillId="28" borderId="0" applyNumberFormat="0" applyProtection="0">
      <alignment horizontal="left" vertical="center" indent="1"/>
    </xf>
    <xf numFmtId="4" fontId="21" fillId="22" borderId="0" applyNumberFormat="0" applyProtection="0">
      <alignment horizontal="left" vertical="center" indent="1"/>
    </xf>
    <xf numFmtId="0" fontId="12" fillId="29" borderId="12" applyNumberFormat="0" applyProtection="0">
      <alignment horizontal="left" vertical="center" indent="1"/>
    </xf>
    <xf numFmtId="0" fontId="12" fillId="29" borderId="12" applyNumberFormat="0" applyProtection="0">
      <alignment horizontal="left" vertical="top" indent="1"/>
    </xf>
    <xf numFmtId="0" fontId="12" fillId="22" borderId="12" applyNumberFormat="0" applyProtection="0">
      <alignment horizontal="left" vertical="center" indent="1"/>
    </xf>
    <xf numFmtId="0" fontId="12" fillId="22" borderId="12" applyNumberFormat="0" applyProtection="0">
      <alignment horizontal="left" vertical="top" indent="1"/>
    </xf>
    <xf numFmtId="0" fontId="12" fillId="31" borderId="12" applyNumberFormat="0" applyProtection="0">
      <alignment horizontal="left" vertical="center" indent="1"/>
    </xf>
    <xf numFmtId="0" fontId="12" fillId="31" borderId="12" applyNumberFormat="0" applyProtection="0">
      <alignment horizontal="left" vertical="top" indent="1"/>
    </xf>
    <xf numFmtId="0" fontId="12" fillId="20" borderId="12" applyNumberFormat="0" applyProtection="0">
      <alignment horizontal="left" vertical="center" indent="1"/>
    </xf>
    <xf numFmtId="0" fontId="12" fillId="20" borderId="12" applyNumberFormat="0" applyProtection="0">
      <alignment horizontal="left" vertical="top" indent="1"/>
    </xf>
    <xf numFmtId="4" fontId="21" fillId="32" borderId="12" applyNumberFormat="0" applyProtection="0">
      <alignment vertical="center"/>
    </xf>
    <xf numFmtId="4" fontId="76" fillId="32" borderId="12" applyNumberFormat="0" applyProtection="0">
      <alignment vertical="center"/>
    </xf>
    <xf numFmtId="4" fontId="21" fillId="32" borderId="12" applyNumberFormat="0" applyProtection="0">
      <alignment horizontal="left" vertical="center" indent="1"/>
    </xf>
    <xf numFmtId="0" fontId="21" fillId="32" borderId="12" applyNumberFormat="0" applyProtection="0">
      <alignment horizontal="left" vertical="top" indent="1"/>
    </xf>
    <xf numFmtId="4" fontId="21" fillId="28" borderId="12" applyNumberFormat="0" applyProtection="0">
      <alignment horizontal="right" vertical="center"/>
    </xf>
    <xf numFmtId="4" fontId="76" fillId="28" borderId="12" applyNumberFormat="0" applyProtection="0">
      <alignment horizontal="right" vertical="center"/>
    </xf>
    <xf numFmtId="4" fontId="21" fillId="30" borderId="12" applyNumberFormat="0" applyProtection="0">
      <alignment horizontal="left" vertical="center" indent="1"/>
    </xf>
    <xf numFmtId="0" fontId="21" fillId="22" borderId="12" applyNumberFormat="0" applyProtection="0">
      <alignment horizontal="left" vertical="top" indent="1"/>
    </xf>
    <xf numFmtId="4" fontId="77" fillId="33" borderId="0" applyNumberFormat="0" applyProtection="0">
      <alignment horizontal="left" vertical="center" indent="1"/>
    </xf>
    <xf numFmtId="4" fontId="70" fillId="28" borderId="12" applyNumberFormat="0" applyProtection="0">
      <alignment horizontal="right" vertical="center"/>
    </xf>
    <xf numFmtId="39" fontId="12" fillId="34" borderId="0"/>
    <xf numFmtId="38" fontId="27" fillId="0" borderId="14"/>
    <xf numFmtId="38" fontId="29" fillId="0" borderId="11"/>
    <xf numFmtId="39" fontId="11" fillId="35" borderId="0"/>
    <xf numFmtId="168" fontId="12" fillId="0" borderId="0">
      <alignment horizontal="left" wrapText="1"/>
    </xf>
    <xf numFmtId="175" fontId="12" fillId="0" borderId="0">
      <alignment horizontal="left" wrapText="1"/>
    </xf>
    <xf numFmtId="40" fontId="54" fillId="0" borderId="0" applyBorder="0">
      <alignment horizontal="right"/>
    </xf>
    <xf numFmtId="41" fontId="55" fillId="18" borderId="0">
      <alignment horizontal="left"/>
    </xf>
    <xf numFmtId="0" fontId="78" fillId="0" borderId="0"/>
    <xf numFmtId="0" fontId="79" fillId="0" borderId="0" applyFill="0" applyBorder="0" applyProtection="0">
      <alignment horizontal="left" vertical="top"/>
    </xf>
    <xf numFmtId="0" fontId="99" fillId="0" borderId="0" applyNumberFormat="0" applyFill="0" applyBorder="0" applyAlignment="0" applyProtection="0"/>
    <xf numFmtId="180" fontId="56" fillId="18" borderId="0">
      <alignment horizontal="left" vertical="center"/>
    </xf>
    <xf numFmtId="0" fontId="15" fillId="18" borderId="0">
      <alignment horizontal="left" wrapText="1"/>
    </xf>
    <xf numFmtId="0" fontId="57" fillId="0" borderId="0">
      <alignment horizontal="left" vertical="center"/>
    </xf>
    <xf numFmtId="0" fontId="100" fillId="0" borderId="50" applyNumberFormat="0" applyFill="0" applyAlignment="0" applyProtection="0"/>
    <xf numFmtId="0" fontId="43" fillId="0" borderId="15"/>
    <xf numFmtId="0" fontId="101" fillId="0" borderId="0" applyNumberFormat="0" applyFill="0" applyBorder="0" applyAlignment="0" applyProtection="0"/>
    <xf numFmtId="0" fontId="33" fillId="72" borderId="0" applyNumberFormat="0" applyBorder="0" applyAlignment="0" applyProtection="0"/>
    <xf numFmtId="0" fontId="33" fillId="73" borderId="0" applyNumberFormat="0" applyBorder="0" applyAlignment="0" applyProtection="0"/>
    <xf numFmtId="0" fontId="105" fillId="74" borderId="0" applyNumberFormat="0" applyBorder="0" applyAlignment="0" applyProtection="0"/>
    <xf numFmtId="0" fontId="33" fillId="75" borderId="0" applyNumberFormat="0" applyBorder="0" applyAlignment="0" applyProtection="0"/>
    <xf numFmtId="0" fontId="33" fillId="76" borderId="0" applyNumberFormat="0" applyBorder="0" applyAlignment="0" applyProtection="0"/>
    <xf numFmtId="0" fontId="105" fillId="77" borderId="0" applyNumberFormat="0" applyBorder="0" applyAlignment="0" applyProtection="0"/>
    <xf numFmtId="0" fontId="33" fillId="78" borderId="0" applyNumberFormat="0" applyBorder="0" applyAlignment="0" applyProtection="0"/>
    <xf numFmtId="0" fontId="33" fillId="79" borderId="0" applyNumberFormat="0" applyBorder="0" applyAlignment="0" applyProtection="0"/>
    <xf numFmtId="0" fontId="105" fillId="80" borderId="0" applyNumberFormat="0" applyBorder="0" applyAlignment="0" applyProtection="0"/>
    <xf numFmtId="0" fontId="33" fillId="79" borderId="0" applyNumberFormat="0" applyBorder="0" applyAlignment="0" applyProtection="0"/>
    <xf numFmtId="0" fontId="33" fillId="80" borderId="0" applyNumberFormat="0" applyBorder="0" applyAlignment="0" applyProtection="0"/>
    <xf numFmtId="0" fontId="105" fillId="80" borderId="0" applyNumberFormat="0" applyBorder="0" applyAlignment="0" applyProtection="0"/>
    <xf numFmtId="0" fontId="33" fillId="72" borderId="0" applyNumberFormat="0" applyBorder="0" applyAlignment="0" applyProtection="0"/>
    <xf numFmtId="0" fontId="33" fillId="73" borderId="0" applyNumberFormat="0" applyBorder="0" applyAlignment="0" applyProtection="0"/>
    <xf numFmtId="0" fontId="105" fillId="73" borderId="0" applyNumberFormat="0" applyBorder="0" applyAlignment="0" applyProtection="0"/>
    <xf numFmtId="0" fontId="33" fillId="81" borderId="0" applyNumberFormat="0" applyBorder="0" applyAlignment="0" applyProtection="0"/>
    <xf numFmtId="0" fontId="33" fillId="76" borderId="0" applyNumberFormat="0" applyBorder="0" applyAlignment="0" applyProtection="0"/>
    <xf numFmtId="0" fontId="105" fillId="82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4" fillId="83" borderId="0" applyNumberFormat="0" applyBorder="0" applyAlignment="0" applyProtection="0"/>
    <xf numFmtId="0" fontId="34" fillId="84" borderId="0" applyNumberFormat="0" applyBorder="0" applyAlignment="0" applyProtection="0"/>
    <xf numFmtId="0" fontId="34" fillId="85" borderId="0" applyNumberFormat="0" applyBorder="0" applyAlignment="0" applyProtection="0"/>
    <xf numFmtId="0" fontId="12" fillId="0" borderId="0"/>
    <xf numFmtId="0" fontId="33" fillId="0" borderId="0"/>
    <xf numFmtId="9" fontId="12" fillId="0" borderId="0" applyFont="0" applyFill="0" applyBorder="0" applyAlignment="0" applyProtection="0"/>
    <xf numFmtId="0" fontId="12" fillId="86" borderId="4" applyNumberFormat="0">
      <protection locked="0"/>
    </xf>
    <xf numFmtId="0" fontId="106" fillId="0" borderId="0" applyNumberFormat="0" applyFill="0" applyBorder="0" applyAlignment="0" applyProtection="0"/>
    <xf numFmtId="0" fontId="107" fillId="0" borderId="0"/>
    <xf numFmtId="0" fontId="12" fillId="0" borderId="0"/>
    <xf numFmtId="43" fontId="12" fillId="0" borderId="0" applyFont="0" applyFill="0" applyBorder="0" applyAlignment="0" applyProtection="0"/>
    <xf numFmtId="0" fontId="10" fillId="0" borderId="0"/>
    <xf numFmtId="0" fontId="12" fillId="6" borderId="8" applyNumberFormat="0" applyFont="0" applyAlignment="0" applyProtection="0"/>
    <xf numFmtId="0" fontId="108" fillId="0" borderId="0"/>
    <xf numFmtId="0" fontId="9" fillId="0" borderId="0"/>
    <xf numFmtId="0" fontId="9" fillId="71" borderId="48" applyNumberFormat="0" applyFont="0" applyAlignment="0" applyProtection="0"/>
    <xf numFmtId="0" fontId="9" fillId="41" borderId="0" applyNumberFormat="0" applyBorder="0" applyAlignment="0" applyProtection="0"/>
    <xf numFmtId="0" fontId="9" fillId="47" borderId="0" applyNumberFormat="0" applyBorder="0" applyAlignment="0" applyProtection="0"/>
    <xf numFmtId="0" fontId="9" fillId="42" borderId="0" applyNumberFormat="0" applyBorder="0" applyAlignment="0" applyProtection="0"/>
    <xf numFmtId="0" fontId="9" fillId="48" borderId="0" applyNumberFormat="0" applyBorder="0" applyAlignment="0" applyProtection="0"/>
    <xf numFmtId="0" fontId="9" fillId="43" borderId="0" applyNumberFormat="0" applyBorder="0" applyAlignment="0" applyProtection="0"/>
    <xf numFmtId="0" fontId="9" fillId="49" borderId="0" applyNumberFormat="0" applyBorder="0" applyAlignment="0" applyProtection="0"/>
    <xf numFmtId="0" fontId="9" fillId="44" borderId="0" applyNumberFormat="0" applyBorder="0" applyAlignment="0" applyProtection="0"/>
    <xf numFmtId="0" fontId="9" fillId="50" borderId="0" applyNumberFormat="0" applyBorder="0" applyAlignment="0" applyProtection="0"/>
    <xf numFmtId="0" fontId="9" fillId="45" borderId="0" applyNumberFormat="0" applyBorder="0" applyAlignment="0" applyProtection="0"/>
    <xf numFmtId="0" fontId="9" fillId="51" borderId="0" applyNumberFormat="0" applyBorder="0" applyAlignment="0" applyProtection="0"/>
    <xf numFmtId="0" fontId="9" fillId="46" borderId="0" applyNumberFormat="0" applyBorder="0" applyAlignment="0" applyProtection="0"/>
    <xf numFmtId="0" fontId="9" fillId="52" borderId="0" applyNumberFormat="0" applyBorder="0" applyAlignment="0" applyProtection="0"/>
    <xf numFmtId="0" fontId="8" fillId="0" borderId="0"/>
    <xf numFmtId="0" fontId="7" fillId="0" borderId="0"/>
    <xf numFmtId="0" fontId="6" fillId="0" borderId="0"/>
    <xf numFmtId="0" fontId="6" fillId="71" borderId="48" applyNumberFormat="0" applyFont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21" fillId="2" borderId="0" applyNumberFormat="0" applyBorder="0" applyAlignment="0" applyProtection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87" borderId="0" applyNumberFormat="0" applyBorder="0" applyAlignment="0" applyProtection="0"/>
    <xf numFmtId="0" fontId="21" fillId="88" borderId="0" applyNumberFormat="0" applyBorder="0" applyAlignment="0" applyProtection="0"/>
    <xf numFmtId="0" fontId="21" fillId="25" borderId="0" applyNumberFormat="0" applyBorder="0" applyAlignment="0" applyProtection="0"/>
    <xf numFmtId="0" fontId="114" fillId="87" borderId="0" applyNumberFormat="0" applyBorder="0" applyAlignment="0" applyProtection="0"/>
    <xf numFmtId="0" fontId="114" fillId="87" borderId="0" applyNumberFormat="0" applyBorder="0" applyAlignment="0" applyProtection="0"/>
    <xf numFmtId="0" fontId="21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114" fillId="88" borderId="0" applyNumberFormat="0" applyBorder="0" applyAlignment="0" applyProtection="0"/>
    <xf numFmtId="0" fontId="21" fillId="87" borderId="0" applyNumberFormat="0" applyBorder="0" applyAlignment="0" applyProtection="0"/>
    <xf numFmtId="0" fontId="114" fillId="25" borderId="0" applyNumberFormat="0" applyBorder="0" applyAlignment="0" applyProtection="0"/>
    <xf numFmtId="0" fontId="12" fillId="0" borderId="0"/>
    <xf numFmtId="0" fontId="21" fillId="86" borderId="0" applyNumberFormat="0" applyBorder="0" applyAlignment="0" applyProtection="0"/>
    <xf numFmtId="0" fontId="114" fillId="4" borderId="0" applyNumberFormat="0" applyBorder="0" applyAlignment="0" applyProtection="0"/>
    <xf numFmtId="0" fontId="21" fillId="30" borderId="0" applyNumberFormat="0" applyBorder="0" applyAlignment="0" applyProtection="0"/>
    <xf numFmtId="0" fontId="105" fillId="90" borderId="0" applyNumberFormat="0" applyBorder="0" applyAlignment="0" applyProtection="0"/>
    <xf numFmtId="0" fontId="105" fillId="92" borderId="0" applyNumberFormat="0" applyBorder="0" applyAlignment="0" applyProtection="0"/>
    <xf numFmtId="0" fontId="105" fillId="93" borderId="0" applyNumberFormat="0" applyBorder="0" applyAlignment="0" applyProtection="0"/>
    <xf numFmtId="0" fontId="105" fillId="77" borderId="0" applyNumberFormat="0" applyBorder="0" applyAlignment="0" applyProtection="0"/>
    <xf numFmtId="0" fontId="105" fillId="89" borderId="0" applyNumberFormat="0" applyBorder="0" applyAlignment="0" applyProtection="0"/>
    <xf numFmtId="0" fontId="105" fillId="91" borderId="0" applyNumberFormat="0" applyBorder="0" applyAlignment="0" applyProtection="0"/>
    <xf numFmtId="0" fontId="114" fillId="8" borderId="0" applyNumberFormat="0" applyBorder="0" applyAlignment="0" applyProtection="0"/>
    <xf numFmtId="0" fontId="115" fillId="76" borderId="0" applyNumberFormat="0" applyBorder="0" applyAlignment="0" applyProtection="0"/>
    <xf numFmtId="0" fontId="116" fillId="94" borderId="51" applyNumberFormat="0" applyAlignment="0" applyProtection="0"/>
    <xf numFmtId="0" fontId="117" fillId="77" borderId="52" applyNumberFormat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19" fillId="95" borderId="0" applyNumberFormat="0" applyBorder="0" applyAlignment="0" applyProtection="0"/>
    <xf numFmtId="38" fontId="25" fillId="16" borderId="0" applyNumberFormat="0" applyBorder="0" applyAlignment="0" applyProtection="0"/>
    <xf numFmtId="0" fontId="120" fillId="0" borderId="53" applyNumberFormat="0" applyFill="0" applyAlignment="0" applyProtection="0"/>
    <xf numFmtId="0" fontId="121" fillId="0" borderId="54" applyNumberFormat="0" applyFill="0" applyAlignment="0" applyProtection="0"/>
    <xf numFmtId="0" fontId="122" fillId="0" borderId="55" applyNumberFormat="0" applyFill="0" applyAlignment="0" applyProtection="0"/>
    <xf numFmtId="0" fontId="122" fillId="0" borderId="0" applyNumberFormat="0" applyFill="0" applyBorder="0" applyAlignment="0" applyProtection="0"/>
    <xf numFmtId="0" fontId="123" fillId="82" borderId="51" applyNumberFormat="0" applyAlignment="0" applyProtection="0"/>
    <xf numFmtId="10" fontId="25" fillId="18" borderId="4" applyNumberFormat="0" applyBorder="0" applyAlignment="0" applyProtection="0"/>
    <xf numFmtId="0" fontId="124" fillId="0" borderId="56" applyNumberFormat="0" applyFill="0" applyAlignment="0" applyProtection="0"/>
    <xf numFmtId="44" fontId="15" fillId="0" borderId="6" applyNumberFormat="0" applyFont="0" applyAlignment="0">
      <alignment horizontal="center"/>
    </xf>
    <xf numFmtId="44" fontId="15" fillId="0" borderId="7" applyNumberFormat="0" applyFont="0" applyAlignment="0">
      <alignment horizontal="center"/>
    </xf>
    <xf numFmtId="0" fontId="125" fillId="82" borderId="0" applyNumberFormat="0" applyBorder="0" applyAlignment="0" applyProtection="0"/>
    <xf numFmtId="185" fontId="12" fillId="0" borderId="0"/>
    <xf numFmtId="0" fontId="12" fillId="81" borderId="8" applyNumberFormat="0" applyFont="0" applyAlignment="0" applyProtection="0"/>
    <xf numFmtId="0" fontId="126" fillId="94" borderId="57" applyNumberFormat="0" applyAlignment="0" applyProtection="0"/>
    <xf numFmtId="9" fontId="12" fillId="0" borderId="0" applyFont="0" applyFill="0" applyBorder="0" applyAlignment="0" applyProtection="0"/>
    <xf numFmtId="4" fontId="21" fillId="19" borderId="57" applyNumberFormat="0" applyProtection="0">
      <alignment vertical="center"/>
    </xf>
    <xf numFmtId="4" fontId="76" fillId="19" borderId="57" applyNumberFormat="0" applyProtection="0">
      <alignment vertical="center"/>
    </xf>
    <xf numFmtId="4" fontId="21" fillId="19" borderId="57" applyNumberFormat="0" applyProtection="0">
      <alignment horizontal="left" vertical="center" indent="1"/>
    </xf>
    <xf numFmtId="4" fontId="21" fillId="19" borderId="57" applyNumberFormat="0" applyProtection="0">
      <alignment horizontal="left" vertical="center" indent="1"/>
    </xf>
    <xf numFmtId="0" fontId="12" fillId="96" borderId="57" applyNumberFormat="0" applyProtection="0">
      <alignment horizontal="left" vertical="center" indent="1"/>
    </xf>
    <xf numFmtId="4" fontId="21" fillId="40" borderId="57" applyNumberFormat="0" applyProtection="0">
      <alignment horizontal="right" vertical="center"/>
    </xf>
    <xf numFmtId="4" fontId="21" fillId="97" borderId="57" applyNumberFormat="0" applyProtection="0">
      <alignment horizontal="right" vertical="center"/>
    </xf>
    <xf numFmtId="4" fontId="21" fillId="39" borderId="57" applyNumberFormat="0" applyProtection="0">
      <alignment horizontal="right" vertical="center"/>
    </xf>
    <xf numFmtId="4" fontId="21" fillId="98" borderId="57" applyNumberFormat="0" applyProtection="0">
      <alignment horizontal="right" vertical="center"/>
    </xf>
    <xf numFmtId="4" fontId="21" fillId="99" borderId="57" applyNumberFormat="0" applyProtection="0">
      <alignment horizontal="right" vertical="center"/>
    </xf>
    <xf numFmtId="4" fontId="21" fillId="100" borderId="57" applyNumberFormat="0" applyProtection="0">
      <alignment horizontal="right" vertical="center"/>
    </xf>
    <xf numFmtId="4" fontId="21" fillId="101" borderId="57" applyNumberFormat="0" applyProtection="0">
      <alignment horizontal="right" vertical="center"/>
    </xf>
    <xf numFmtId="4" fontId="21" fillId="102" borderId="57" applyNumberFormat="0" applyProtection="0">
      <alignment horizontal="right" vertical="center"/>
    </xf>
    <xf numFmtId="4" fontId="21" fillId="38" borderId="57" applyNumberFormat="0" applyProtection="0">
      <alignment horizontal="right" vertical="center"/>
    </xf>
    <xf numFmtId="4" fontId="73" fillId="103" borderId="57" applyNumberFormat="0" applyProtection="0">
      <alignment horizontal="left" vertical="center" indent="1"/>
    </xf>
    <xf numFmtId="4" fontId="21" fillId="104" borderId="58" applyNumberFormat="0" applyProtection="0">
      <alignment horizontal="left" vertical="center" indent="1"/>
    </xf>
    <xf numFmtId="0" fontId="12" fillId="96" borderId="57" applyNumberFormat="0" applyProtection="0">
      <alignment horizontal="left" vertical="center" indent="1"/>
    </xf>
    <xf numFmtId="4" fontId="21" fillId="104" borderId="57" applyNumberFormat="0" applyProtection="0">
      <alignment horizontal="left" vertical="center" indent="1"/>
    </xf>
    <xf numFmtId="4" fontId="21" fillId="105" borderId="57" applyNumberFormat="0" applyProtection="0">
      <alignment horizontal="left" vertical="center" indent="1"/>
    </xf>
    <xf numFmtId="0" fontId="12" fillId="105" borderId="57" applyNumberFormat="0" applyProtection="0">
      <alignment horizontal="left" vertical="center" indent="1"/>
    </xf>
    <xf numFmtId="0" fontId="12" fillId="105" borderId="57" applyNumberFormat="0" applyProtection="0">
      <alignment horizontal="left" vertical="center" indent="1"/>
    </xf>
    <xf numFmtId="0" fontId="12" fillId="37" borderId="57" applyNumberFormat="0" applyProtection="0">
      <alignment horizontal="left" vertical="center" indent="1"/>
    </xf>
    <xf numFmtId="0" fontId="12" fillId="37" borderId="57" applyNumberFormat="0" applyProtection="0">
      <alignment horizontal="left" vertical="center" indent="1"/>
    </xf>
    <xf numFmtId="0" fontId="12" fillId="16" borderId="57" applyNumberFormat="0" applyProtection="0">
      <alignment horizontal="left" vertical="center" indent="1"/>
    </xf>
    <xf numFmtId="0" fontId="12" fillId="16" borderId="57" applyNumberFormat="0" applyProtection="0">
      <alignment horizontal="left" vertical="center" indent="1"/>
    </xf>
    <xf numFmtId="0" fontId="12" fillId="96" borderId="57" applyNumberFormat="0" applyProtection="0">
      <alignment horizontal="left" vertical="center" indent="1"/>
    </xf>
    <xf numFmtId="0" fontId="12" fillId="96" borderId="57" applyNumberFormat="0" applyProtection="0">
      <alignment horizontal="left" vertical="center" indent="1"/>
    </xf>
    <xf numFmtId="4" fontId="21" fillId="32" borderId="57" applyNumberFormat="0" applyProtection="0">
      <alignment vertical="center"/>
    </xf>
    <xf numFmtId="4" fontId="76" fillId="32" borderId="57" applyNumberFormat="0" applyProtection="0">
      <alignment vertical="center"/>
    </xf>
    <xf numFmtId="4" fontId="21" fillId="32" borderId="57" applyNumberFormat="0" applyProtection="0">
      <alignment horizontal="left" vertical="center" indent="1"/>
    </xf>
    <xf numFmtId="4" fontId="21" fillId="32" borderId="57" applyNumberFormat="0" applyProtection="0">
      <alignment horizontal="left" vertical="center" indent="1"/>
    </xf>
    <xf numFmtId="4" fontId="21" fillId="104" borderId="57" applyNumberFormat="0" applyProtection="0">
      <alignment horizontal="right" vertical="center"/>
    </xf>
    <xf numFmtId="4" fontId="76" fillId="104" borderId="57" applyNumberFormat="0" applyProtection="0">
      <alignment horizontal="right" vertical="center"/>
    </xf>
    <xf numFmtId="0" fontId="12" fillId="96" borderId="57" applyNumberFormat="0" applyProtection="0">
      <alignment horizontal="left" vertical="center" indent="1"/>
    </xf>
    <xf numFmtId="0" fontId="12" fillId="96" borderId="57" applyNumberFormat="0" applyProtection="0">
      <alignment horizontal="left" vertical="center" indent="1"/>
    </xf>
    <xf numFmtId="0" fontId="113" fillId="0" borderId="0"/>
    <xf numFmtId="4" fontId="70" fillId="104" borderId="57" applyNumberFormat="0" applyProtection="0">
      <alignment horizontal="right" vertical="center"/>
    </xf>
    <xf numFmtId="38" fontId="25" fillId="0" borderId="14"/>
    <xf numFmtId="0" fontId="106" fillId="0" borderId="0" applyNumberFormat="0" applyFill="0" applyBorder="0" applyAlignment="0" applyProtection="0"/>
    <xf numFmtId="0" fontId="34" fillId="0" borderId="59" applyNumberFormat="0" applyFill="0" applyAlignment="0" applyProtection="0"/>
    <xf numFmtId="0" fontId="127" fillId="0" borderId="0" applyNumberFormat="0" applyFill="0" applyBorder="0" applyAlignment="0" applyProtection="0"/>
    <xf numFmtId="0" fontId="6" fillId="0" borderId="0"/>
    <xf numFmtId="0" fontId="99" fillId="0" borderId="0" applyNumberFormat="0" applyFill="0" applyBorder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4" fillId="0" borderId="46" applyNumberFormat="0" applyFill="0" applyAlignment="0" applyProtection="0"/>
    <xf numFmtId="0" fontId="94" fillId="0" borderId="0" applyNumberFormat="0" applyFill="0" applyBorder="0" applyAlignment="0" applyProtection="0"/>
    <xf numFmtId="0" fontId="91" fillId="68" borderId="0" applyNumberFormat="0" applyBorder="0" applyAlignment="0" applyProtection="0"/>
    <xf numFmtId="0" fontId="87" fillId="65" borderId="0" applyNumberFormat="0" applyBorder="0" applyAlignment="0" applyProtection="0"/>
    <xf numFmtId="0" fontId="97" fillId="70" borderId="0" applyNumberFormat="0" applyBorder="0" applyAlignment="0" applyProtection="0"/>
    <xf numFmtId="0" fontId="95" fillId="69" borderId="42" applyNumberFormat="0" applyAlignment="0" applyProtection="0"/>
    <xf numFmtId="0" fontId="98" fillId="66" borderId="49" applyNumberFormat="0" applyAlignment="0" applyProtection="0"/>
    <xf numFmtId="0" fontId="88" fillId="66" borderId="42" applyNumberFormat="0" applyAlignment="0" applyProtection="0"/>
    <xf numFmtId="0" fontId="96" fillId="0" borderId="47" applyNumberFormat="0" applyFill="0" applyAlignment="0" applyProtection="0"/>
    <xf numFmtId="0" fontId="89" fillId="67" borderId="43" applyNumberFormat="0" applyAlignment="0" applyProtection="0"/>
    <xf numFmtId="0" fontId="101" fillId="0" borderId="0" applyNumberFormat="0" applyFill="0" applyBorder="0" applyAlignment="0" applyProtection="0"/>
    <xf numFmtId="0" fontId="6" fillId="71" borderId="48" applyNumberFormat="0" applyFont="0" applyAlignment="0" applyProtection="0"/>
    <xf numFmtId="0" fontId="90" fillId="0" borderId="0" applyNumberFormat="0" applyFill="0" applyBorder="0" applyAlignment="0" applyProtection="0"/>
    <xf numFmtId="0" fontId="100" fillId="0" borderId="50" applyNumberFormat="0" applyFill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53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4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5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56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58" borderId="0" applyNumberFormat="0" applyBorder="0" applyAlignment="0" applyProtection="0"/>
    <xf numFmtId="0" fontId="6" fillId="0" borderId="0"/>
    <xf numFmtId="0" fontId="99" fillId="0" borderId="0" applyNumberFormat="0" applyFill="0" applyBorder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4" fillId="0" borderId="46" applyNumberFormat="0" applyFill="0" applyAlignment="0" applyProtection="0"/>
    <xf numFmtId="0" fontId="94" fillId="0" borderId="0" applyNumberFormat="0" applyFill="0" applyBorder="0" applyAlignment="0" applyProtection="0"/>
    <xf numFmtId="0" fontId="91" fillId="68" borderId="0" applyNumberFormat="0" applyBorder="0" applyAlignment="0" applyProtection="0"/>
    <xf numFmtId="0" fontId="87" fillId="65" borderId="0" applyNumberFormat="0" applyBorder="0" applyAlignment="0" applyProtection="0"/>
    <xf numFmtId="0" fontId="97" fillId="70" borderId="0" applyNumberFormat="0" applyBorder="0" applyAlignment="0" applyProtection="0"/>
    <xf numFmtId="0" fontId="95" fillId="69" borderId="42" applyNumberFormat="0" applyAlignment="0" applyProtection="0"/>
    <xf numFmtId="0" fontId="98" fillId="66" borderId="49" applyNumberFormat="0" applyAlignment="0" applyProtection="0"/>
    <xf numFmtId="0" fontId="88" fillId="66" borderId="42" applyNumberFormat="0" applyAlignment="0" applyProtection="0"/>
    <xf numFmtId="0" fontId="96" fillId="0" borderId="47" applyNumberFormat="0" applyFill="0" applyAlignment="0" applyProtection="0"/>
    <xf numFmtId="0" fontId="89" fillId="67" borderId="43" applyNumberFormat="0" applyAlignment="0" applyProtection="0"/>
    <xf numFmtId="0" fontId="101" fillId="0" borderId="0" applyNumberFormat="0" applyFill="0" applyBorder="0" applyAlignment="0" applyProtection="0"/>
    <xf numFmtId="0" fontId="6" fillId="71" borderId="48" applyNumberFormat="0" applyFont="0" applyAlignment="0" applyProtection="0"/>
    <xf numFmtId="0" fontId="90" fillId="0" borderId="0" applyNumberFormat="0" applyFill="0" applyBorder="0" applyAlignment="0" applyProtection="0"/>
    <xf numFmtId="0" fontId="100" fillId="0" borderId="50" applyNumberFormat="0" applyFill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53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4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5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56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58" borderId="0" applyNumberFormat="0" applyBorder="0" applyAlignment="0" applyProtection="0"/>
    <xf numFmtId="0" fontId="6" fillId="0" borderId="0"/>
    <xf numFmtId="0" fontId="99" fillId="0" borderId="0" applyNumberFormat="0" applyFill="0" applyBorder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4" fillId="0" borderId="46" applyNumberFormat="0" applyFill="0" applyAlignment="0" applyProtection="0"/>
    <xf numFmtId="0" fontId="94" fillId="0" borderId="0" applyNumberFormat="0" applyFill="0" applyBorder="0" applyAlignment="0" applyProtection="0"/>
    <xf numFmtId="0" fontId="91" fillId="68" borderId="0" applyNumberFormat="0" applyBorder="0" applyAlignment="0" applyProtection="0"/>
    <xf numFmtId="0" fontId="87" fillId="65" borderId="0" applyNumberFormat="0" applyBorder="0" applyAlignment="0" applyProtection="0"/>
    <xf numFmtId="0" fontId="97" fillId="70" borderId="0" applyNumberFormat="0" applyBorder="0" applyAlignment="0" applyProtection="0"/>
    <xf numFmtId="0" fontId="95" fillId="69" borderId="42" applyNumberFormat="0" applyAlignment="0" applyProtection="0"/>
    <xf numFmtId="0" fontId="98" fillId="66" borderId="49" applyNumberFormat="0" applyAlignment="0" applyProtection="0"/>
    <xf numFmtId="0" fontId="88" fillId="66" borderId="42" applyNumberFormat="0" applyAlignment="0" applyProtection="0"/>
    <xf numFmtId="0" fontId="96" fillId="0" borderId="47" applyNumberFormat="0" applyFill="0" applyAlignment="0" applyProtection="0"/>
    <xf numFmtId="0" fontId="89" fillId="67" borderId="43" applyNumberFormat="0" applyAlignment="0" applyProtection="0"/>
    <xf numFmtId="0" fontId="101" fillId="0" borderId="0" applyNumberFormat="0" applyFill="0" applyBorder="0" applyAlignment="0" applyProtection="0"/>
    <xf numFmtId="0" fontId="6" fillId="71" borderId="48" applyNumberFormat="0" applyFont="0" applyAlignment="0" applyProtection="0"/>
    <xf numFmtId="0" fontId="90" fillId="0" borderId="0" applyNumberFormat="0" applyFill="0" applyBorder="0" applyAlignment="0" applyProtection="0"/>
    <xf numFmtId="0" fontId="100" fillId="0" borderId="50" applyNumberFormat="0" applyFill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53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4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5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56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58" borderId="0" applyNumberFormat="0" applyBorder="0" applyAlignment="0" applyProtection="0"/>
    <xf numFmtId="0" fontId="6" fillId="0" borderId="0"/>
    <xf numFmtId="0" fontId="99" fillId="0" borderId="0" applyNumberFormat="0" applyFill="0" applyBorder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4" fillId="0" borderId="46" applyNumberFormat="0" applyFill="0" applyAlignment="0" applyProtection="0"/>
    <xf numFmtId="0" fontId="94" fillId="0" borderId="0" applyNumberFormat="0" applyFill="0" applyBorder="0" applyAlignment="0" applyProtection="0"/>
    <xf numFmtId="0" fontId="91" fillId="68" borderId="0" applyNumberFormat="0" applyBorder="0" applyAlignment="0" applyProtection="0"/>
    <xf numFmtId="0" fontId="87" fillId="65" borderId="0" applyNumberFormat="0" applyBorder="0" applyAlignment="0" applyProtection="0"/>
    <xf numFmtId="0" fontId="97" fillId="70" borderId="0" applyNumberFormat="0" applyBorder="0" applyAlignment="0" applyProtection="0"/>
    <xf numFmtId="0" fontId="95" fillId="69" borderId="42" applyNumberFormat="0" applyAlignment="0" applyProtection="0"/>
    <xf numFmtId="0" fontId="98" fillId="66" borderId="49" applyNumberFormat="0" applyAlignment="0" applyProtection="0"/>
    <xf numFmtId="0" fontId="88" fillId="66" borderId="42" applyNumberFormat="0" applyAlignment="0" applyProtection="0"/>
    <xf numFmtId="0" fontId="96" fillId="0" borderId="47" applyNumberFormat="0" applyFill="0" applyAlignment="0" applyProtection="0"/>
    <xf numFmtId="0" fontId="89" fillId="67" borderId="43" applyNumberFormat="0" applyAlignment="0" applyProtection="0"/>
    <xf numFmtId="0" fontId="101" fillId="0" borderId="0" applyNumberFormat="0" applyFill="0" applyBorder="0" applyAlignment="0" applyProtection="0"/>
    <xf numFmtId="0" fontId="6" fillId="71" borderId="48" applyNumberFormat="0" applyFont="0" applyAlignment="0" applyProtection="0"/>
    <xf numFmtId="0" fontId="90" fillId="0" borderId="0" applyNumberFormat="0" applyFill="0" applyBorder="0" applyAlignment="0" applyProtection="0"/>
    <xf numFmtId="0" fontId="100" fillId="0" borderId="50" applyNumberFormat="0" applyFill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53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4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5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56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58" borderId="0" applyNumberFormat="0" applyBorder="0" applyAlignment="0" applyProtection="0"/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4" fillId="0" borderId="46" applyNumberFormat="0" applyFill="0" applyAlignment="0" applyProtection="0"/>
    <xf numFmtId="0" fontId="94" fillId="0" borderId="0" applyNumberFormat="0" applyFill="0" applyBorder="0" applyAlignment="0" applyProtection="0"/>
    <xf numFmtId="0" fontId="91" fillId="68" borderId="0" applyNumberFormat="0" applyBorder="0" applyAlignment="0" applyProtection="0"/>
    <xf numFmtId="0" fontId="87" fillId="65" borderId="0" applyNumberFormat="0" applyBorder="0" applyAlignment="0" applyProtection="0"/>
    <xf numFmtId="0" fontId="97" fillId="70" borderId="0" applyNumberFormat="0" applyBorder="0" applyAlignment="0" applyProtection="0"/>
    <xf numFmtId="0" fontId="95" fillId="69" borderId="42" applyNumberFormat="0" applyAlignment="0" applyProtection="0"/>
    <xf numFmtId="0" fontId="98" fillId="66" borderId="49" applyNumberFormat="0" applyAlignment="0" applyProtection="0"/>
    <xf numFmtId="0" fontId="88" fillId="66" borderId="42" applyNumberFormat="0" applyAlignment="0" applyProtection="0"/>
    <xf numFmtId="0" fontId="96" fillId="0" borderId="47" applyNumberFormat="0" applyFill="0" applyAlignment="0" applyProtection="0"/>
    <xf numFmtId="0" fontId="89" fillId="67" borderId="43" applyNumberFormat="0" applyAlignment="0" applyProtection="0"/>
    <xf numFmtId="0" fontId="101" fillId="0" borderId="0" applyNumberFormat="0" applyFill="0" applyBorder="0" applyAlignment="0" applyProtection="0"/>
    <xf numFmtId="0" fontId="6" fillId="71" borderId="48" applyNumberFormat="0" applyFont="0" applyAlignment="0" applyProtection="0"/>
    <xf numFmtId="0" fontId="90" fillId="0" borderId="0" applyNumberFormat="0" applyFill="0" applyBorder="0" applyAlignment="0" applyProtection="0"/>
    <xf numFmtId="0" fontId="100" fillId="0" borderId="50" applyNumberFormat="0" applyFill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53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4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5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56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58" borderId="0" applyNumberFormat="0" applyBorder="0" applyAlignment="0" applyProtection="0"/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4" fillId="0" borderId="46" applyNumberFormat="0" applyFill="0" applyAlignment="0" applyProtection="0"/>
    <xf numFmtId="0" fontId="94" fillId="0" borderId="0" applyNumberFormat="0" applyFill="0" applyBorder="0" applyAlignment="0" applyProtection="0"/>
    <xf numFmtId="0" fontId="91" fillId="68" borderId="0" applyNumberFormat="0" applyBorder="0" applyAlignment="0" applyProtection="0"/>
    <xf numFmtId="0" fontId="87" fillId="65" borderId="0" applyNumberFormat="0" applyBorder="0" applyAlignment="0" applyProtection="0"/>
    <xf numFmtId="0" fontId="97" fillId="70" borderId="0" applyNumberFormat="0" applyBorder="0" applyAlignment="0" applyProtection="0"/>
    <xf numFmtId="0" fontId="95" fillId="69" borderId="42" applyNumberFormat="0" applyAlignment="0" applyProtection="0"/>
    <xf numFmtId="0" fontId="98" fillId="66" borderId="49" applyNumberFormat="0" applyAlignment="0" applyProtection="0"/>
    <xf numFmtId="0" fontId="88" fillId="66" borderId="42" applyNumberFormat="0" applyAlignment="0" applyProtection="0"/>
    <xf numFmtId="0" fontId="96" fillId="0" borderId="47" applyNumberFormat="0" applyFill="0" applyAlignment="0" applyProtection="0"/>
    <xf numFmtId="0" fontId="89" fillId="67" borderId="43" applyNumberFormat="0" applyAlignment="0" applyProtection="0"/>
    <xf numFmtId="0" fontId="101" fillId="0" borderId="0" applyNumberFormat="0" applyFill="0" applyBorder="0" applyAlignment="0" applyProtection="0"/>
    <xf numFmtId="0" fontId="6" fillId="71" borderId="48" applyNumberFormat="0" applyFont="0" applyAlignment="0" applyProtection="0"/>
    <xf numFmtId="0" fontId="90" fillId="0" borderId="0" applyNumberFormat="0" applyFill="0" applyBorder="0" applyAlignment="0" applyProtection="0"/>
    <xf numFmtId="0" fontId="100" fillId="0" borderId="50" applyNumberFormat="0" applyFill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53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4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5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56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58" borderId="0" applyNumberFormat="0" applyBorder="0" applyAlignment="0" applyProtection="0"/>
    <xf numFmtId="0" fontId="99" fillId="0" borderId="0" applyNumberFormat="0" applyFill="0" applyBorder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4" fillId="0" borderId="46" applyNumberFormat="0" applyFill="0" applyAlignment="0" applyProtection="0"/>
    <xf numFmtId="0" fontId="94" fillId="0" borderId="0" applyNumberFormat="0" applyFill="0" applyBorder="0" applyAlignment="0" applyProtection="0"/>
    <xf numFmtId="0" fontId="91" fillId="68" borderId="0" applyNumberFormat="0" applyBorder="0" applyAlignment="0" applyProtection="0"/>
    <xf numFmtId="0" fontId="87" fillId="65" borderId="0" applyNumberFormat="0" applyBorder="0" applyAlignment="0" applyProtection="0"/>
    <xf numFmtId="0" fontId="97" fillId="70" borderId="0" applyNumberFormat="0" applyBorder="0" applyAlignment="0" applyProtection="0"/>
    <xf numFmtId="0" fontId="95" fillId="69" borderId="42" applyNumberFormat="0" applyAlignment="0" applyProtection="0"/>
    <xf numFmtId="0" fontId="98" fillId="66" borderId="49" applyNumberFormat="0" applyAlignment="0" applyProtection="0"/>
    <xf numFmtId="0" fontId="88" fillId="66" borderId="42" applyNumberFormat="0" applyAlignment="0" applyProtection="0"/>
    <xf numFmtId="0" fontId="96" fillId="0" borderId="47" applyNumberFormat="0" applyFill="0" applyAlignment="0" applyProtection="0"/>
    <xf numFmtId="0" fontId="89" fillId="67" borderId="43" applyNumberFormat="0" applyAlignment="0" applyProtection="0"/>
    <xf numFmtId="0" fontId="101" fillId="0" borderId="0" applyNumberFormat="0" applyFill="0" applyBorder="0" applyAlignment="0" applyProtection="0"/>
    <xf numFmtId="0" fontId="6" fillId="71" borderId="48" applyNumberFormat="0" applyFont="0" applyAlignment="0" applyProtection="0"/>
    <xf numFmtId="0" fontId="90" fillId="0" borderId="0" applyNumberFormat="0" applyFill="0" applyBorder="0" applyAlignment="0" applyProtection="0"/>
    <xf numFmtId="0" fontId="100" fillId="0" borderId="50" applyNumberFormat="0" applyFill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53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4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5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56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58" borderId="0" applyNumberFormat="0" applyBorder="0" applyAlignment="0" applyProtection="0"/>
    <xf numFmtId="0" fontId="99" fillId="0" borderId="0" applyNumberFormat="0" applyFill="0" applyBorder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4" fillId="0" borderId="46" applyNumberFormat="0" applyFill="0" applyAlignment="0" applyProtection="0"/>
    <xf numFmtId="0" fontId="94" fillId="0" borderId="0" applyNumberFormat="0" applyFill="0" applyBorder="0" applyAlignment="0" applyProtection="0"/>
    <xf numFmtId="0" fontId="91" fillId="68" borderId="0" applyNumberFormat="0" applyBorder="0" applyAlignment="0" applyProtection="0"/>
    <xf numFmtId="0" fontId="87" fillId="65" borderId="0" applyNumberFormat="0" applyBorder="0" applyAlignment="0" applyProtection="0"/>
    <xf numFmtId="0" fontId="97" fillId="70" borderId="0" applyNumberFormat="0" applyBorder="0" applyAlignment="0" applyProtection="0"/>
    <xf numFmtId="0" fontId="95" fillId="69" borderId="42" applyNumberFormat="0" applyAlignment="0" applyProtection="0"/>
    <xf numFmtId="0" fontId="98" fillId="66" borderId="49" applyNumberFormat="0" applyAlignment="0" applyProtection="0"/>
    <xf numFmtId="0" fontId="88" fillId="66" borderId="42" applyNumberFormat="0" applyAlignment="0" applyProtection="0"/>
    <xf numFmtId="0" fontId="96" fillId="0" borderId="47" applyNumberFormat="0" applyFill="0" applyAlignment="0" applyProtection="0"/>
    <xf numFmtId="0" fontId="89" fillId="67" borderId="43" applyNumberFormat="0" applyAlignment="0" applyProtection="0"/>
    <xf numFmtId="0" fontId="101" fillId="0" borderId="0" applyNumberFormat="0" applyFill="0" applyBorder="0" applyAlignment="0" applyProtection="0"/>
    <xf numFmtId="0" fontId="6" fillId="71" borderId="48" applyNumberFormat="0" applyFont="0" applyAlignment="0" applyProtection="0"/>
    <xf numFmtId="0" fontId="90" fillId="0" borderId="0" applyNumberFormat="0" applyFill="0" applyBorder="0" applyAlignment="0" applyProtection="0"/>
    <xf numFmtId="0" fontId="100" fillId="0" borderId="50" applyNumberFormat="0" applyFill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53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4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5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56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58" borderId="0" applyNumberFormat="0" applyBorder="0" applyAlignment="0" applyProtection="0"/>
    <xf numFmtId="0" fontId="6" fillId="0" borderId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6" fillId="0" borderId="0"/>
    <xf numFmtId="0" fontId="6" fillId="0" borderId="0"/>
    <xf numFmtId="0" fontId="95" fillId="69" borderId="42" applyNumberFormat="0" applyAlignment="0" applyProtection="0"/>
    <xf numFmtId="0" fontId="6" fillId="0" borderId="0"/>
    <xf numFmtId="0" fontId="6" fillId="71" borderId="48" applyNumberFormat="0" applyFont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1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43" fontId="6" fillId="0" borderId="0" applyFont="0" applyFill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95" fillId="69" borderId="42" applyNumberFormat="0" applyAlignment="0" applyProtection="0"/>
    <xf numFmtId="0" fontId="86" fillId="60" borderId="0" applyNumberFormat="0" applyBorder="0" applyAlignment="0" applyProtection="0"/>
    <xf numFmtId="0" fontId="86" fillId="62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86" fillId="61" borderId="0" applyNumberFormat="0" applyBorder="0" applyAlignment="0" applyProtection="0"/>
    <xf numFmtId="0" fontId="86" fillId="59" borderId="0" applyNumberFormat="0" applyBorder="0" applyAlignment="0" applyProtection="0"/>
    <xf numFmtId="0" fontId="86" fillId="62" borderId="0" applyNumberFormat="0" applyBorder="0" applyAlignment="0" applyProtection="0"/>
    <xf numFmtId="0" fontId="86" fillId="63" borderId="0" applyNumberFormat="0" applyBorder="0" applyAlignment="0" applyProtection="0"/>
    <xf numFmtId="0" fontId="86" fillId="60" borderId="0" applyNumberFormat="0" applyBorder="0" applyAlignment="0" applyProtection="0"/>
    <xf numFmtId="0" fontId="86" fillId="64" borderId="0" applyNumberFormat="0" applyBorder="0" applyAlignment="0" applyProtection="0"/>
    <xf numFmtId="0" fontId="86" fillId="59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6" fillId="0" borderId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6" fillId="0" borderId="0"/>
    <xf numFmtId="0" fontId="6" fillId="71" borderId="48" applyNumberFormat="0" applyFont="0" applyAlignment="0" applyProtection="0"/>
    <xf numFmtId="43" fontId="6" fillId="0" borderId="0" applyFont="0" applyFill="0" applyBorder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9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86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86" fillId="59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6" fillId="0" borderId="0"/>
    <xf numFmtId="0" fontId="6" fillId="71" borderId="48" applyNumberFormat="0" applyFont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9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61" borderId="0" applyNumberFormat="0" applyBorder="0" applyAlignment="0" applyProtection="0"/>
    <xf numFmtId="0" fontId="86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86" fillId="59" borderId="0" applyNumberFormat="0" applyBorder="0" applyAlignment="0" applyProtection="0"/>
    <xf numFmtId="0" fontId="86" fillId="62" borderId="0" applyNumberFormat="0" applyBorder="0" applyAlignment="0" applyProtection="0"/>
    <xf numFmtId="0" fontId="86" fillId="63" borderId="0" applyNumberFormat="0" applyBorder="0" applyAlignment="0" applyProtection="0"/>
    <xf numFmtId="0" fontId="86" fillId="60" borderId="0" applyNumberFormat="0" applyBorder="0" applyAlignment="0" applyProtection="0"/>
    <xf numFmtId="0" fontId="86" fillId="64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168" fontId="11" fillId="0" borderId="0">
      <alignment horizontal="left" wrapText="1"/>
    </xf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8" fillId="0" borderId="0"/>
    <xf numFmtId="0" fontId="33" fillId="0" borderId="0"/>
    <xf numFmtId="0" fontId="33" fillId="0" borderId="0"/>
    <xf numFmtId="0" fontId="33" fillId="0" borderId="0"/>
    <xf numFmtId="0" fontId="12" fillId="0" borderId="0"/>
    <xf numFmtId="0" fontId="6" fillId="0" borderId="0"/>
    <xf numFmtId="0" fontId="12" fillId="0" borderId="0"/>
    <xf numFmtId="0" fontId="33" fillId="0" borderId="0"/>
    <xf numFmtId="0" fontId="6" fillId="0" borderId="0"/>
    <xf numFmtId="0" fontId="23" fillId="0" borderId="0"/>
    <xf numFmtId="167" fontId="12" fillId="0" borderId="0">
      <alignment horizontal="left" wrapText="1"/>
    </xf>
    <xf numFmtId="0" fontId="33" fillId="0" borderId="0"/>
    <xf numFmtId="0" fontId="33" fillId="0" borderId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71" borderId="48" applyNumberFormat="0" applyFont="0" applyAlignment="0" applyProtection="0"/>
    <xf numFmtId="0" fontId="33" fillId="71" borderId="48" applyNumberFormat="0" applyFont="0" applyAlignment="0" applyProtection="0"/>
    <xf numFmtId="0" fontId="33" fillId="71" borderId="4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0" fontId="33" fillId="6" borderId="8" applyNumberFormat="0" applyFont="0" applyAlignment="0" applyProtection="0"/>
    <xf numFmtId="4" fontId="73" fillId="11" borderId="12" applyNumberFormat="0" applyProtection="0">
      <alignment vertical="center"/>
    </xf>
    <xf numFmtId="4" fontId="74" fillId="19" borderId="12" applyNumberFormat="0" applyProtection="0">
      <alignment vertical="center"/>
    </xf>
    <xf numFmtId="4" fontId="73" fillId="19" borderId="12" applyNumberFormat="0" applyProtection="0">
      <alignment horizontal="left" vertical="center" indent="1"/>
    </xf>
    <xf numFmtId="0" fontId="73" fillId="19" borderId="12" applyNumberFormat="0" applyProtection="0">
      <alignment horizontal="left" vertical="top" indent="1"/>
    </xf>
    <xf numFmtId="4" fontId="73" fillId="22" borderId="0" applyNumberFormat="0" applyProtection="0">
      <alignment horizontal="left" vertical="center" indent="1"/>
    </xf>
    <xf numFmtId="4" fontId="21" fillId="5" borderId="12" applyNumberFormat="0" applyProtection="0">
      <alignment horizontal="right" vertical="center"/>
    </xf>
    <xf numFmtId="4" fontId="21" fillId="4" borderId="12" applyNumberFormat="0" applyProtection="0">
      <alignment horizontal="right" vertical="center"/>
    </xf>
    <xf numFmtId="4" fontId="21" fillId="15" borderId="12" applyNumberFormat="0" applyProtection="0">
      <alignment horizontal="right" vertical="center"/>
    </xf>
    <xf numFmtId="4" fontId="21" fillId="13" borderId="12" applyNumberFormat="0" applyProtection="0">
      <alignment horizontal="right" vertical="center"/>
    </xf>
    <xf numFmtId="4" fontId="21" fillId="24" borderId="12" applyNumberFormat="0" applyProtection="0">
      <alignment horizontal="right" vertical="center"/>
    </xf>
    <xf numFmtId="4" fontId="21" fillId="14" borderId="12" applyNumberFormat="0" applyProtection="0">
      <alignment horizontal="right" vertical="center"/>
    </xf>
    <xf numFmtId="4" fontId="21" fillId="25" borderId="12" applyNumberFormat="0" applyProtection="0">
      <alignment horizontal="right" vertical="center"/>
    </xf>
    <xf numFmtId="4" fontId="21" fillId="26" borderId="12" applyNumberFormat="0" applyProtection="0">
      <alignment horizontal="right" vertical="center"/>
    </xf>
    <xf numFmtId="4" fontId="21" fillId="12" borderId="12" applyNumberFormat="0" applyProtection="0">
      <alignment horizontal="right" vertical="center"/>
    </xf>
    <xf numFmtId="4" fontId="73" fillId="27" borderId="13" applyNumberFormat="0" applyProtection="0">
      <alignment horizontal="left" vertical="center" indent="1"/>
    </xf>
    <xf numFmtId="4" fontId="21" fillId="28" borderId="0" applyNumberFormat="0" applyProtection="0">
      <alignment horizontal="left" vertical="center" indent="1"/>
    </xf>
    <xf numFmtId="4" fontId="21" fillId="30" borderId="12" applyNumberFormat="0" applyProtection="0">
      <alignment horizontal="right" vertical="center"/>
    </xf>
    <xf numFmtId="4" fontId="21" fillId="28" borderId="0" applyNumberFormat="0" applyProtection="0">
      <alignment horizontal="left" vertical="center" indent="1"/>
    </xf>
    <xf numFmtId="4" fontId="21" fillId="22" borderId="0" applyNumberFormat="0" applyProtection="0">
      <alignment horizontal="left" vertical="center" indent="1"/>
    </xf>
    <xf numFmtId="0" fontId="12" fillId="29" borderId="12" applyNumberFormat="0" applyProtection="0">
      <alignment horizontal="left" vertical="center" indent="1"/>
    </xf>
    <xf numFmtId="0" fontId="12" fillId="29" borderId="12" applyNumberFormat="0" applyProtection="0">
      <alignment horizontal="left" vertical="top" indent="1"/>
    </xf>
    <xf numFmtId="0" fontId="12" fillId="22" borderId="12" applyNumberFormat="0" applyProtection="0">
      <alignment horizontal="left" vertical="center" indent="1"/>
    </xf>
    <xf numFmtId="0" fontId="12" fillId="22" borderId="12" applyNumberFormat="0" applyProtection="0">
      <alignment horizontal="left" vertical="top" indent="1"/>
    </xf>
    <xf numFmtId="0" fontId="12" fillId="31" borderId="12" applyNumberFormat="0" applyProtection="0">
      <alignment horizontal="left" vertical="center" indent="1"/>
    </xf>
    <xf numFmtId="0" fontId="12" fillId="31" borderId="12" applyNumberFormat="0" applyProtection="0">
      <alignment horizontal="left" vertical="top" indent="1"/>
    </xf>
    <xf numFmtId="0" fontId="12" fillId="20" borderId="12" applyNumberFormat="0" applyProtection="0">
      <alignment horizontal="left" vertical="center" indent="1"/>
    </xf>
    <xf numFmtId="0" fontId="12" fillId="20" borderId="12" applyNumberFormat="0" applyProtection="0">
      <alignment horizontal="left" vertical="top" indent="1"/>
    </xf>
    <xf numFmtId="4" fontId="21" fillId="32" borderId="12" applyNumberFormat="0" applyProtection="0">
      <alignment vertical="center"/>
    </xf>
    <xf numFmtId="4" fontId="76" fillId="32" borderId="12" applyNumberFormat="0" applyProtection="0">
      <alignment vertical="center"/>
    </xf>
    <xf numFmtId="4" fontId="21" fillId="32" borderId="12" applyNumberFormat="0" applyProtection="0">
      <alignment horizontal="left" vertical="center" indent="1"/>
    </xf>
    <xf numFmtId="0" fontId="21" fillId="32" borderId="12" applyNumberFormat="0" applyProtection="0">
      <alignment horizontal="left" vertical="top" indent="1"/>
    </xf>
    <xf numFmtId="4" fontId="21" fillId="28" borderId="12" applyNumberFormat="0" applyProtection="0">
      <alignment horizontal="right" vertical="center"/>
    </xf>
    <xf numFmtId="4" fontId="76" fillId="28" borderId="12" applyNumberFormat="0" applyProtection="0">
      <alignment horizontal="right" vertical="center"/>
    </xf>
    <xf numFmtId="4" fontId="21" fillId="30" borderId="12" applyNumberFormat="0" applyProtection="0">
      <alignment horizontal="left" vertical="center" indent="1"/>
    </xf>
    <xf numFmtId="0" fontId="21" fillId="22" borderId="12" applyNumberFormat="0" applyProtection="0">
      <alignment horizontal="left" vertical="top" indent="1"/>
    </xf>
    <xf numFmtId="4" fontId="77" fillId="33" borderId="0" applyNumberFormat="0" applyProtection="0">
      <alignment horizontal="left" vertical="center" indent="1"/>
    </xf>
    <xf numFmtId="4" fontId="70" fillId="28" borderId="12" applyNumberFormat="0" applyProtection="0">
      <alignment horizontal="right" vertical="center"/>
    </xf>
    <xf numFmtId="0" fontId="6" fillId="0" borderId="0"/>
    <xf numFmtId="43" fontId="6" fillId="0" borderId="0" applyFont="0" applyFill="0" applyBorder="0" applyAlignment="0" applyProtection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6" fillId="0" borderId="0"/>
    <xf numFmtId="0" fontId="6" fillId="71" borderId="48" applyNumberFormat="0" applyFont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3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9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86" fillId="60" borderId="0" applyNumberFormat="0" applyBorder="0" applyAlignment="0" applyProtection="0"/>
    <xf numFmtId="0" fontId="86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86" fillId="63" borderId="0" applyNumberFormat="0" applyBorder="0" applyAlignment="0" applyProtection="0"/>
    <xf numFmtId="0" fontId="86" fillId="62" borderId="0" applyNumberFormat="0" applyBorder="0" applyAlignment="0" applyProtection="0"/>
    <xf numFmtId="0" fontId="86" fillId="59" borderId="0" applyNumberFormat="0" applyBorder="0" applyAlignment="0" applyProtection="0"/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6" fillId="0" borderId="0"/>
    <xf numFmtId="0" fontId="6" fillId="0" borderId="0"/>
    <xf numFmtId="0" fontId="6" fillId="71" borderId="48" applyNumberFormat="0" applyFont="0" applyAlignment="0" applyProtection="0"/>
    <xf numFmtId="0" fontId="95" fillId="69" borderId="42" applyNumberFormat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59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86" fillId="62" borderId="0" applyNumberFormat="0" applyBorder="0" applyAlignment="0" applyProtection="0"/>
    <xf numFmtId="0" fontId="86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1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86" fillId="5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86" fillId="61" borderId="0" applyNumberFormat="0" applyBorder="0" applyAlignment="0" applyProtection="0"/>
    <xf numFmtId="0" fontId="86" fillId="59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Border="0" applyAlignment="0"/>
    <xf numFmtId="0" fontId="6" fillId="0" borderId="0"/>
    <xf numFmtId="0" fontId="95" fillId="69" borderId="42" applyNumberFormat="0" applyAlignment="0" applyProtection="0"/>
    <xf numFmtId="0" fontId="6" fillId="71" borderId="48" applyNumberFormat="0" applyFont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95" fillId="69" borderId="42" applyNumberFormat="0" applyAlignment="0" applyProtection="0"/>
    <xf numFmtId="0" fontId="6" fillId="0" borderId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6" fillId="0" borderId="0"/>
    <xf numFmtId="0" fontId="6" fillId="71" borderId="48" applyNumberFormat="0" applyFont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86" fillId="59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6" fillId="0" borderId="0"/>
    <xf numFmtId="0" fontId="95" fillId="69" borderId="42" applyNumberFormat="0" applyAlignment="0" applyProtection="0"/>
    <xf numFmtId="0" fontId="6" fillId="71" borderId="48" applyNumberFormat="0" applyFont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95" fillId="69" borderId="42" applyNumberFormat="0" applyAlignment="0" applyProtection="0"/>
    <xf numFmtId="0" fontId="6" fillId="71" borderId="48" applyNumberFormat="0" applyFont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6" fillId="0" borderId="0"/>
    <xf numFmtId="0" fontId="95" fillId="69" borderId="42" applyNumberFormat="0" applyAlignment="0" applyProtection="0"/>
    <xf numFmtId="0" fontId="6" fillId="0" borderId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6" fillId="0" borderId="0"/>
    <xf numFmtId="0" fontId="6" fillId="0" borderId="0"/>
    <xf numFmtId="0" fontId="6" fillId="71" borderId="48" applyNumberFormat="0" applyFont="0" applyAlignment="0" applyProtection="0"/>
    <xf numFmtId="0" fontId="6" fillId="0" borderId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2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95" fillId="69" borderId="42" applyNumberFormat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60" borderId="0" applyNumberFormat="0" applyBorder="0" applyAlignment="0" applyProtection="0"/>
    <xf numFmtId="0" fontId="86" fillId="62" borderId="0" applyNumberFormat="0" applyBorder="0" applyAlignment="0" applyProtection="0"/>
    <xf numFmtId="0" fontId="86" fillId="61" borderId="0" applyNumberFormat="0" applyBorder="0" applyAlignment="0" applyProtection="0"/>
    <xf numFmtId="0" fontId="86" fillId="61" borderId="0" applyNumberFormat="0" applyBorder="0" applyAlignment="0" applyProtection="0"/>
    <xf numFmtId="0" fontId="86" fillId="61" borderId="0" applyNumberFormat="0" applyBorder="0" applyAlignment="0" applyProtection="0"/>
    <xf numFmtId="0" fontId="86" fillId="61" borderId="0" applyNumberFormat="0" applyBorder="0" applyAlignment="0" applyProtection="0"/>
    <xf numFmtId="0" fontId="86" fillId="5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86" fillId="60" borderId="0" applyNumberFormat="0" applyBorder="0" applyAlignment="0" applyProtection="0"/>
    <xf numFmtId="0" fontId="86" fillId="59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59" borderId="0" applyNumberFormat="0" applyBorder="0" applyAlignment="0" applyProtection="0"/>
    <xf numFmtId="0" fontId="86" fillId="64" borderId="0" applyNumberFormat="0" applyBorder="0" applyAlignment="0" applyProtection="0"/>
    <xf numFmtId="0" fontId="86" fillId="61" borderId="0" applyNumberFormat="0" applyBorder="0" applyAlignment="0" applyProtection="0"/>
    <xf numFmtId="0" fontId="86" fillId="5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86" fillId="61" borderId="0" applyNumberFormat="0" applyBorder="0" applyAlignment="0" applyProtection="0"/>
    <xf numFmtId="0" fontId="86" fillId="59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86" fillId="60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6" fillId="0" borderId="0"/>
    <xf numFmtId="0" fontId="95" fillId="69" borderId="42" applyNumberFormat="0" applyAlignment="0" applyProtection="0"/>
    <xf numFmtId="0" fontId="95" fillId="69" borderId="42" applyNumberFormat="0" applyAlignment="0" applyProtection="0"/>
    <xf numFmtId="0" fontId="6" fillId="0" borderId="0"/>
    <xf numFmtId="0" fontId="6" fillId="71" borderId="48" applyNumberFormat="0" applyFont="0" applyAlignment="0" applyProtection="0"/>
    <xf numFmtId="0" fontId="86" fillId="59" borderId="0" applyNumberFormat="0" applyBorder="0" applyAlignment="0" applyProtection="0"/>
    <xf numFmtId="0" fontId="6" fillId="41" borderId="0" applyNumberFormat="0" applyBorder="0" applyAlignment="0" applyProtection="0"/>
    <xf numFmtId="0" fontId="6" fillId="47" borderId="0" applyNumberFormat="0" applyBorder="0" applyAlignment="0" applyProtection="0"/>
    <xf numFmtId="0" fontId="86" fillId="60" borderId="0" applyNumberFormat="0" applyBorder="0" applyAlignment="0" applyProtection="0"/>
    <xf numFmtId="0" fontId="6" fillId="42" borderId="0" applyNumberFormat="0" applyBorder="0" applyAlignment="0" applyProtection="0"/>
    <xf numFmtId="0" fontId="6" fillId="48" borderId="0" applyNumberFormat="0" applyBorder="0" applyAlignment="0" applyProtection="0"/>
    <xf numFmtId="0" fontId="86" fillId="61" borderId="0" applyNumberFormat="0" applyBorder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86" fillId="59" borderId="0" applyNumberFormat="0" applyBorder="0" applyAlignment="0" applyProtection="0"/>
    <xf numFmtId="0" fontId="86" fillId="62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86" fillId="63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86" fillId="64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86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86" fillId="63" borderId="0" applyNumberFormat="0" applyBorder="0" applyAlignment="0" applyProtection="0"/>
    <xf numFmtId="0" fontId="86" fillId="64" borderId="0" applyNumberFormat="0" applyBorder="0" applyAlignment="0" applyProtection="0"/>
    <xf numFmtId="0" fontId="128" fillId="0" borderId="0"/>
    <xf numFmtId="0" fontId="5" fillId="0" borderId="0"/>
    <xf numFmtId="0" fontId="145" fillId="0" borderId="0"/>
    <xf numFmtId="0" fontId="4" fillId="0" borderId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168" fontId="11" fillId="0" borderId="0">
      <alignment horizontal="left" wrapText="1"/>
    </xf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43" fontId="2" fillId="0" borderId="0" applyFont="0" applyFill="0" applyBorder="0" applyAlignment="0" applyProtection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43" fontId="2" fillId="0" borderId="0" applyFont="0" applyFill="0" applyBorder="0" applyAlignment="0" applyProtection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43" fontId="2" fillId="0" borderId="0" applyFont="0" applyFill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71" borderId="48" applyNumberFormat="0" applyFont="0" applyAlignment="0" applyProtection="0"/>
    <xf numFmtId="43" fontId="2" fillId="0" borderId="0" applyFont="0" applyFill="0" applyBorder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0" borderId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1" borderId="48" applyNumberFormat="0" applyFont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71" borderId="48" applyNumberFormat="0" applyFont="0" applyAlignment="0" applyProtection="0"/>
    <xf numFmtId="0" fontId="2" fillId="41" borderId="0" applyNumberFormat="0" applyBorder="0" applyAlignment="0" applyProtection="0"/>
    <xf numFmtId="0" fontId="2" fillId="47" borderId="0" applyNumberFormat="0" applyBorder="0" applyAlignment="0" applyProtection="0"/>
    <xf numFmtId="0" fontId="2" fillId="42" borderId="0" applyNumberFormat="0" applyBorder="0" applyAlignment="0" applyProtection="0"/>
    <xf numFmtId="0" fontId="2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12" fillId="0" borderId="0"/>
    <xf numFmtId="0" fontId="2" fillId="0" borderId="0"/>
    <xf numFmtId="0" fontId="12" fillId="0" borderId="0"/>
    <xf numFmtId="0" fontId="2" fillId="0" borderId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43" fontId="1" fillId="0" borderId="0" applyFont="0" applyFill="0" applyBorder="0" applyAlignment="0" applyProtection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43" fontId="1" fillId="0" borderId="0" applyFont="0" applyFill="0" applyBorder="0" applyAlignment="0" applyProtection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43" fontId="1" fillId="0" borderId="0" applyFont="0" applyFill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71" borderId="48" applyNumberFormat="0" applyFont="0" applyAlignment="0" applyProtection="0"/>
    <xf numFmtId="43" fontId="1" fillId="0" borderId="0" applyFont="0" applyFill="0" applyBorder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0" borderId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43" fontId="1" fillId="0" borderId="0" applyFont="0" applyFill="0" applyBorder="0" applyAlignment="0" applyProtection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43" fontId="1" fillId="0" borderId="0" applyFont="0" applyFill="0" applyBorder="0" applyAlignment="0" applyProtection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43" fontId="1" fillId="0" borderId="0" applyFont="0" applyFill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71" borderId="48" applyNumberFormat="0" applyFont="0" applyAlignment="0" applyProtection="0"/>
    <xf numFmtId="43" fontId="1" fillId="0" borderId="0" applyFont="0" applyFill="0" applyBorder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0" borderId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71" borderId="48" applyNumberFormat="0" applyFont="0" applyAlignment="0" applyProtection="0"/>
    <xf numFmtId="0" fontId="1" fillId="41" borderId="0" applyNumberFormat="0" applyBorder="0" applyAlignment="0" applyProtection="0"/>
    <xf numFmtId="0" fontId="1" fillId="47" borderId="0" applyNumberFormat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</cellStyleXfs>
  <cellXfs count="408">
    <xf numFmtId="0" fontId="0" fillId="0" borderId="0" xfId="0" applyNumberFormat="1" applyAlignment="1"/>
    <xf numFmtId="0" fontId="0" fillId="0" borderId="0" xfId="0" applyNumberFormat="1" applyBorder="1" applyAlignment="1"/>
    <xf numFmtId="0" fontId="12" fillId="0" borderId="0" xfId="0" applyNumberFormat="1" applyFont="1" applyAlignment="1"/>
    <xf numFmtId="43" fontId="0" fillId="0" borderId="0" xfId="83" applyFont="1"/>
    <xf numFmtId="0" fontId="15" fillId="0" borderId="0" xfId="0" applyNumberFormat="1" applyFont="1" applyFill="1" applyBorder="1" applyAlignment="1">
      <alignment horizontal="centerContinuous"/>
    </xf>
    <xf numFmtId="0" fontId="15" fillId="0" borderId="0" xfId="0" applyNumberFormat="1" applyFont="1" applyFill="1" applyAlignment="1">
      <alignment horizontal="centerContinuous" vertical="center"/>
    </xf>
    <xf numFmtId="0" fontId="24" fillId="0" borderId="0" xfId="0" applyNumberFormat="1" applyFont="1" applyFill="1" applyAlignment="1"/>
    <xf numFmtId="0" fontId="24" fillId="0" borderId="0" xfId="0" applyNumberFormat="1" applyFont="1" applyFill="1" applyAlignment="1">
      <alignment horizontal="center"/>
    </xf>
    <xf numFmtId="0" fontId="31" fillId="0" borderId="1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30" fillId="0" borderId="0" xfId="0" applyNumberFormat="1" applyFont="1" applyFill="1" applyAlignment="1"/>
    <xf numFmtId="164" fontId="24" fillId="0" borderId="0" xfId="95" applyNumberFormat="1" applyFont="1" applyFill="1"/>
    <xf numFmtId="0" fontId="24" fillId="0" borderId="0" xfId="0" applyNumberFormat="1" applyFont="1" applyFill="1" applyAlignment="1">
      <alignment horizontal="left"/>
    </xf>
    <xf numFmtId="10" fontId="31" fillId="0" borderId="9" xfId="193" applyNumberFormat="1" applyFont="1" applyFill="1" applyBorder="1"/>
    <xf numFmtId="10" fontId="24" fillId="0" borderId="9" xfId="193" applyNumberFormat="1" applyFont="1" applyFill="1" applyBorder="1"/>
    <xf numFmtId="10" fontId="24" fillId="0" borderId="2" xfId="193" applyNumberFormat="1" applyFont="1" applyFill="1" applyBorder="1"/>
    <xf numFmtId="10" fontId="24" fillId="0" borderId="2" xfId="0" applyNumberFormat="1" applyFont="1" applyFill="1" applyBorder="1" applyAlignment="1"/>
    <xf numFmtId="166" fontId="24" fillId="0" borderId="0" xfId="117" applyNumberFormat="1" applyFont="1" applyFill="1"/>
    <xf numFmtId="0" fontId="35" fillId="0" borderId="0" xfId="177" applyFont="1"/>
    <xf numFmtId="0" fontId="35" fillId="0" borderId="0" xfId="177" applyFont="1" applyFill="1"/>
    <xf numFmtId="0" fontId="0" fillId="0" borderId="0" xfId="0" applyNumberFormat="1" applyFill="1" applyAlignment="1"/>
    <xf numFmtId="0" fontId="24" fillId="0" borderId="0" xfId="0" applyNumberFormat="1" applyFont="1" applyFill="1" applyBorder="1" applyAlignment="1"/>
    <xf numFmtId="10" fontId="24" fillId="0" borderId="10" xfId="193" applyNumberFormat="1" applyFont="1" applyFill="1" applyBorder="1"/>
    <xf numFmtId="168" fontId="12" fillId="0" borderId="0" xfId="0" applyFont="1">
      <alignment horizontal="left" wrapText="1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left" wrapText="1"/>
    </xf>
    <xf numFmtId="166" fontId="24" fillId="0" borderId="2" xfId="117" applyNumberFormat="1" applyFont="1" applyFill="1" applyBorder="1"/>
    <xf numFmtId="10" fontId="24" fillId="0" borderId="9" xfId="0" applyNumberFormat="1" applyFont="1" applyFill="1" applyBorder="1" applyAlignment="1"/>
    <xf numFmtId="43" fontId="0" fillId="0" borderId="0" xfId="83" applyFont="1" applyFill="1" applyAlignment="1"/>
    <xf numFmtId="43" fontId="0" fillId="0" borderId="0" xfId="0" applyNumberFormat="1" applyFill="1" applyAlignment="1"/>
    <xf numFmtId="41" fontId="12" fillId="0" borderId="9" xfId="0" applyNumberFormat="1" applyFont="1" applyFill="1" applyBorder="1" applyAlignment="1"/>
    <xf numFmtId="175" fontId="0" fillId="0" borderId="0" xfId="0" applyNumberFormat="1" applyFill="1" applyAlignment="1"/>
    <xf numFmtId="49" fontId="25" fillId="0" borderId="0" xfId="83" applyNumberFormat="1" applyFont="1" applyFill="1" applyAlignment="1">
      <alignment horizontal="left"/>
    </xf>
    <xf numFmtId="168" fontId="25" fillId="0" borderId="0" xfId="0" applyFont="1" applyFill="1">
      <alignment horizontal="left" wrapText="1"/>
    </xf>
    <xf numFmtId="37" fontId="82" fillId="0" borderId="0" xfId="173" quotePrefix="1" applyNumberFormat="1" applyFont="1" applyFill="1" applyBorder="1" applyAlignment="1">
      <alignment horizontal="left" vertical="top"/>
    </xf>
    <xf numFmtId="37" fontId="81" fillId="0" borderId="18" xfId="173" applyNumberFormat="1" applyFont="1" applyFill="1" applyBorder="1" applyAlignment="1"/>
    <xf numFmtId="37" fontId="81" fillId="0" borderId="32" xfId="173" applyNumberFormat="1" applyFont="1" applyFill="1" applyBorder="1" applyAlignment="1"/>
    <xf numFmtId="37" fontId="81" fillId="0" borderId="0" xfId="173" quotePrefix="1" applyNumberFormat="1" applyFont="1" applyFill="1" applyBorder="1" applyAlignment="1">
      <alignment horizontal="left"/>
    </xf>
    <xf numFmtId="37" fontId="81" fillId="0" borderId="0" xfId="173" applyNumberFormat="1" applyFont="1" applyFill="1" applyBorder="1" applyAlignment="1"/>
    <xf numFmtId="37" fontId="81" fillId="0" borderId="19" xfId="173" quotePrefix="1" applyNumberFormat="1" applyFont="1" applyFill="1" applyBorder="1" applyAlignment="1"/>
    <xf numFmtId="37" fontId="81" fillId="0" borderId="35" xfId="173" quotePrefix="1" applyNumberFormat="1" applyFont="1" applyFill="1" applyBorder="1" applyAlignment="1"/>
    <xf numFmtId="10" fontId="81" fillId="0" borderId="0" xfId="193" applyNumberFormat="1" applyFont="1" applyFill="1" applyBorder="1" applyAlignment="1"/>
    <xf numFmtId="37" fontId="81" fillId="0" borderId="18" xfId="83" applyNumberFormat="1" applyFont="1" applyFill="1" applyBorder="1" applyAlignment="1"/>
    <xf numFmtId="37" fontId="81" fillId="0" borderId="32" xfId="83" applyNumberFormat="1" applyFont="1" applyFill="1" applyBorder="1" applyAlignment="1"/>
    <xf numFmtId="37" fontId="81" fillId="0" borderId="0" xfId="173" quotePrefix="1" applyNumberFormat="1" applyFont="1" applyFill="1" applyBorder="1" applyAlignment="1">
      <alignment horizontal="left" vertical="top"/>
    </xf>
    <xf numFmtId="10" fontId="81" fillId="0" borderId="0" xfId="173" applyNumberFormat="1" applyFont="1" applyFill="1" applyBorder="1" applyAlignment="1"/>
    <xf numFmtId="37" fontId="81" fillId="0" borderId="0" xfId="173" quotePrefix="1" applyNumberFormat="1" applyFont="1" applyFill="1" applyBorder="1" applyAlignment="1">
      <alignment horizontal="right"/>
    </xf>
    <xf numFmtId="10" fontId="81" fillId="0" borderId="19" xfId="173" applyNumberFormat="1" applyFont="1" applyFill="1" applyBorder="1" applyAlignment="1"/>
    <xf numFmtId="10" fontId="81" fillId="0" borderId="35" xfId="173" applyNumberFormat="1" applyFont="1" applyFill="1" applyBorder="1" applyAlignment="1"/>
    <xf numFmtId="43" fontId="84" fillId="0" borderId="0" xfId="83" applyFont="1" applyFill="1" applyAlignment="1"/>
    <xf numFmtId="0" fontId="84" fillId="0" borderId="0" xfId="0" applyNumberFormat="1" applyFont="1" applyFill="1" applyAlignment="1"/>
    <xf numFmtId="43" fontId="84" fillId="0" borderId="0" xfId="0" applyNumberFormat="1" applyFont="1" applyFill="1" applyAlignment="1"/>
    <xf numFmtId="168" fontId="12" fillId="0" borderId="0" xfId="0" applyFont="1" applyFill="1">
      <alignment horizontal="left" wrapText="1"/>
    </xf>
    <xf numFmtId="0" fontId="12" fillId="0" borderId="0" xfId="175" applyFont="1" applyFill="1"/>
    <xf numFmtId="43" fontId="12" fillId="0" borderId="0" xfId="175" applyNumberFormat="1" applyFont="1" applyFill="1"/>
    <xf numFmtId="43" fontId="12" fillId="0" borderId="0" xfId="83" applyFont="1" applyFill="1"/>
    <xf numFmtId="0" fontId="25" fillId="0" borderId="0" xfId="175" applyFont="1" applyFill="1"/>
    <xf numFmtId="0" fontId="81" fillId="0" borderId="18" xfId="172" applyFont="1" applyFill="1" applyBorder="1"/>
    <xf numFmtId="43" fontId="29" fillId="0" borderId="0" xfId="84" applyFont="1" applyFill="1" applyBorder="1"/>
    <xf numFmtId="41" fontId="66" fillId="0" borderId="0" xfId="84" applyNumberFormat="1" applyFont="1" applyFill="1"/>
    <xf numFmtId="41" fontId="66" fillId="0" borderId="10" xfId="84" applyNumberFormat="1" applyFont="1" applyFill="1" applyBorder="1"/>
    <xf numFmtId="168" fontId="15" fillId="36" borderId="36" xfId="0" applyFont="1" applyFill="1" applyBorder="1" applyAlignment="1"/>
    <xf numFmtId="168" fontId="0" fillId="0" borderId="0" xfId="0" applyAlignment="1"/>
    <xf numFmtId="0" fontId="12" fillId="0" borderId="0" xfId="175" applyFont="1" applyFill="1" applyAlignment="1">
      <alignment wrapText="1"/>
    </xf>
    <xf numFmtId="0" fontId="112" fillId="0" borderId="0" xfId="0" applyNumberFormat="1" applyFont="1" applyAlignment="1"/>
    <xf numFmtId="0" fontId="111" fillId="0" borderId="0" xfId="175" applyFont="1" applyFill="1"/>
    <xf numFmtId="0" fontId="15" fillId="36" borderId="37" xfId="0" applyNumberFormat="1" applyFont="1" applyFill="1" applyBorder="1" applyAlignment="1"/>
    <xf numFmtId="0" fontId="12" fillId="0" borderId="0" xfId="303" applyFont="1"/>
    <xf numFmtId="0" fontId="15" fillId="0" borderId="0" xfId="0" applyNumberFormat="1" applyFont="1" applyFill="1" applyBorder="1" applyAlignment="1"/>
    <xf numFmtId="164" fontId="129" fillId="0" borderId="9" xfId="83" applyNumberFormat="1" applyFont="1" applyBorder="1" applyAlignment="1"/>
    <xf numFmtId="0" fontId="5" fillId="0" borderId="0" xfId="1316"/>
    <xf numFmtId="0" fontId="132" fillId="0" borderId="0" xfId="1316" applyFont="1"/>
    <xf numFmtId="0" fontId="100" fillId="0" borderId="0" xfId="1316" applyFont="1"/>
    <xf numFmtId="0" fontId="138" fillId="0" borderId="0" xfId="175" applyFont="1" applyFill="1"/>
    <xf numFmtId="0" fontId="129" fillId="0" borderId="0" xfId="0" applyNumberFormat="1" applyFont="1" applyAlignment="1"/>
    <xf numFmtId="168" fontId="129" fillId="0" borderId="0" xfId="0" applyFont="1" applyAlignment="1"/>
    <xf numFmtId="0" fontId="12" fillId="0" borderId="9" xfId="0" applyNumberFormat="1" applyFont="1" applyFill="1" applyBorder="1" applyAlignment="1"/>
    <xf numFmtId="44" fontId="15" fillId="0" borderId="9" xfId="108" applyFont="1" applyFill="1" applyBorder="1" applyAlignment="1">
      <alignment horizontal="right"/>
    </xf>
    <xf numFmtId="41" fontId="15" fillId="0" borderId="9" xfId="0" applyNumberFormat="1" applyFont="1" applyFill="1" applyBorder="1" applyAlignment="1"/>
    <xf numFmtId="168" fontId="58" fillId="0" borderId="0" xfId="0" applyFont="1" applyFill="1">
      <alignment horizontal="left" wrapText="1"/>
    </xf>
    <xf numFmtId="43" fontId="24" fillId="0" borderId="0" xfId="83" applyFont="1" applyFill="1" applyAlignment="1"/>
    <xf numFmtId="43" fontId="12" fillId="0" borderId="0" xfId="0" applyNumberFormat="1" applyFont="1" applyFill="1" applyAlignment="1"/>
    <xf numFmtId="164" fontId="24" fillId="0" borderId="0" xfId="84" applyNumberFormat="1" applyFont="1" applyFill="1"/>
    <xf numFmtId="1" fontId="0" fillId="0" borderId="0" xfId="0" applyNumberFormat="1" applyFill="1" applyAlignment="1"/>
    <xf numFmtId="168" fontId="0" fillId="0" borderId="0" xfId="0" applyFill="1" applyAlignment="1"/>
    <xf numFmtId="37" fontId="82" fillId="0" borderId="0" xfId="173" applyNumberFormat="1" applyFont="1" applyFill="1" applyBorder="1" applyAlignment="1">
      <alignment vertical="top"/>
    </xf>
    <xf numFmtId="181" fontId="110" fillId="0" borderId="0" xfId="1286" applyNumberFormat="1" applyFont="1" applyFill="1" applyAlignment="1">
      <alignment horizontal="right"/>
    </xf>
    <xf numFmtId="0" fontId="6" fillId="0" borderId="0" xfId="1286" applyFill="1"/>
    <xf numFmtId="37" fontId="109" fillId="0" borderId="18" xfId="173" applyNumberFormat="1" applyFont="1" applyFill="1" applyBorder="1" applyAlignment="1"/>
    <xf numFmtId="37" fontId="82" fillId="0" borderId="32" xfId="173" applyNumberFormat="1" applyFont="1" applyFill="1" applyBorder="1" applyAlignment="1"/>
    <xf numFmtId="37" fontId="82" fillId="0" borderId="18" xfId="173" applyNumberFormat="1" applyFont="1" applyFill="1" applyBorder="1" applyAlignment="1"/>
    <xf numFmtId="37" fontId="134" fillId="0" borderId="18" xfId="173" applyNumberFormat="1" applyFont="1" applyFill="1" applyBorder="1" applyAlignment="1"/>
    <xf numFmtId="37" fontId="134" fillId="0" borderId="32" xfId="173" applyNumberFormat="1" applyFont="1" applyFill="1" applyBorder="1" applyAlignment="1"/>
    <xf numFmtId="181" fontId="137" fillId="0" borderId="0" xfId="1286" applyNumberFormat="1" applyFont="1" applyFill="1" applyAlignment="1">
      <alignment horizontal="right"/>
    </xf>
    <xf numFmtId="37" fontId="134" fillId="0" borderId="33" xfId="173" applyNumberFormat="1" applyFont="1" applyFill="1" applyBorder="1" applyAlignment="1"/>
    <xf numFmtId="37" fontId="134" fillId="0" borderId="34" xfId="173" applyNumberFormat="1" applyFont="1" applyFill="1" applyBorder="1" applyAlignment="1"/>
    <xf numFmtId="37" fontId="136" fillId="0" borderId="18" xfId="173" applyNumberFormat="1" applyFont="1" applyFill="1" applyBorder="1" applyAlignment="1"/>
    <xf numFmtId="37" fontId="136" fillId="0" borderId="32" xfId="173" applyNumberFormat="1" applyFont="1" applyFill="1" applyBorder="1" applyAlignment="1"/>
    <xf numFmtId="43" fontId="58" fillId="0" borderId="0" xfId="83" applyFont="1" applyFill="1" applyAlignment="1">
      <alignment horizontal="left" wrapText="1"/>
    </xf>
    <xf numFmtId="168" fontId="63" fillId="0" borderId="0" xfId="0" applyFont="1" applyFill="1">
      <alignment horizontal="left" wrapText="1"/>
    </xf>
    <xf numFmtId="0" fontId="5" fillId="0" borderId="0" xfId="1316" applyFill="1"/>
    <xf numFmtId="0" fontId="100" fillId="0" borderId="0" xfId="1316" applyFont="1" applyFill="1" applyAlignment="1">
      <alignment horizontal="center"/>
    </xf>
    <xf numFmtId="0" fontId="100" fillId="0" borderId="0" xfId="1316" applyFont="1" applyFill="1"/>
    <xf numFmtId="43" fontId="5" fillId="0" borderId="0" xfId="1316" applyNumberFormat="1" applyFill="1"/>
    <xf numFmtId="43" fontId="100" fillId="0" borderId="0" xfId="1316" applyNumberFormat="1" applyFont="1" applyFill="1"/>
    <xf numFmtId="15" fontId="32" fillId="0" borderId="0" xfId="303" quotePrefix="1" applyNumberFormat="1" applyFont="1" applyFill="1"/>
    <xf numFmtId="0" fontId="32" fillId="0" borderId="0" xfId="303" applyFont="1" applyFill="1"/>
    <xf numFmtId="0" fontId="18" fillId="0" borderId="0" xfId="303" applyFont="1" applyFill="1"/>
    <xf numFmtId="0" fontId="18" fillId="0" borderId="0" xfId="303" applyFont="1"/>
    <xf numFmtId="0" fontId="102" fillId="0" borderId="0" xfId="303" applyFont="1" applyAlignment="1">
      <alignment horizontal="center"/>
    </xf>
    <xf numFmtId="14" fontId="144" fillId="0" borderId="0" xfId="303" quotePrefix="1" applyNumberFormat="1" applyFont="1" applyAlignment="1">
      <alignment horizontal="left"/>
    </xf>
    <xf numFmtId="167" fontId="102" fillId="0" borderId="0" xfId="303" quotePrefix="1" applyNumberFormat="1" applyFont="1" applyAlignment="1">
      <alignment horizontal="center"/>
    </xf>
    <xf numFmtId="14" fontId="13" fillId="0" borderId="0" xfId="303" quotePrefix="1" applyNumberFormat="1" applyFont="1" applyFill="1" applyAlignment="1">
      <alignment horizontal="centerContinuous"/>
    </xf>
    <xf numFmtId="0" fontId="12" fillId="0" borderId="0" xfId="303" applyFont="1" applyFill="1" applyAlignment="1">
      <alignment horizontal="centerContinuous"/>
    </xf>
    <xf numFmtId="0" fontId="64" fillId="0" borderId="0" xfId="303" applyFont="1" applyAlignment="1">
      <alignment horizontal="center"/>
    </xf>
    <xf numFmtId="0" fontId="65" fillId="0" borderId="0" xfId="303" applyNumberFormat="1" applyFont="1" applyAlignment="1">
      <alignment horizontal="center"/>
    </xf>
    <xf numFmtId="0" fontId="19" fillId="0" borderId="0" xfId="303" applyFont="1"/>
    <xf numFmtId="0" fontId="65" fillId="0" borderId="0" xfId="303" applyFont="1" applyFill="1"/>
    <xf numFmtId="0" fontId="64" fillId="0" borderId="0" xfId="303" applyFont="1" applyFill="1"/>
    <xf numFmtId="37" fontId="64" fillId="0" borderId="0" xfId="303" applyNumberFormat="1" applyFont="1" applyFill="1" applyAlignment="1">
      <alignment horizontal="center"/>
    </xf>
    <xf numFmtId="0" fontId="66" fillId="0" borderId="0" xfId="303" applyFont="1" applyFill="1"/>
    <xf numFmtId="0" fontId="66" fillId="0" borderId="0" xfId="303" applyFont="1" applyFill="1" applyAlignment="1">
      <alignment horizontal="center"/>
    </xf>
    <xf numFmtId="170" fontId="67" fillId="0" borderId="0" xfId="303" applyNumberFormat="1" applyFont="1" applyFill="1" applyProtection="1">
      <protection locked="0"/>
    </xf>
    <xf numFmtId="0" fontId="68" fillId="0" borderId="0" xfId="303" applyFont="1" applyFill="1" applyAlignment="1">
      <alignment horizontal="center"/>
    </xf>
    <xf numFmtId="170" fontId="67" fillId="0" borderId="10" xfId="303" applyNumberFormat="1" applyFont="1" applyFill="1" applyBorder="1" applyProtection="1">
      <protection locked="0"/>
    </xf>
    <xf numFmtId="37" fontId="66" fillId="0" borderId="0" xfId="303" applyNumberFormat="1" applyFont="1" applyFill="1"/>
    <xf numFmtId="37" fontId="12" fillId="0" borderId="0" xfId="303" applyNumberFormat="1" applyFont="1"/>
    <xf numFmtId="0" fontId="66" fillId="0" borderId="10" xfId="303" applyFont="1" applyFill="1" applyBorder="1"/>
    <xf numFmtId="0" fontId="66" fillId="0" borderId="0" xfId="303" applyFont="1" applyFill="1" applyBorder="1"/>
    <xf numFmtId="0" fontId="66" fillId="0" borderId="10" xfId="303" applyFont="1" applyFill="1" applyBorder="1" applyAlignment="1">
      <alignment horizontal="center"/>
    </xf>
    <xf numFmtId="37" fontId="66" fillId="0" borderId="10" xfId="303" applyNumberFormat="1" applyFont="1" applyFill="1" applyBorder="1"/>
    <xf numFmtId="0" fontId="66" fillId="0" borderId="0" xfId="303" applyFont="1"/>
    <xf numFmtId="0" fontId="66" fillId="0" borderId="0" xfId="303" applyFont="1" applyAlignment="1">
      <alignment horizontal="center"/>
    </xf>
    <xf numFmtId="0" fontId="25" fillId="0" borderId="0" xfId="303" applyFont="1"/>
    <xf numFmtId="14" fontId="13" fillId="0" borderId="0" xfId="303" quotePrefix="1" applyNumberFormat="1" applyFont="1" applyAlignment="1">
      <alignment horizontal="centerContinuous"/>
    </xf>
    <xf numFmtId="0" fontId="12" fillId="0" borderId="0" xfId="303" applyFont="1" applyAlignment="1">
      <alignment horizontal="centerContinuous"/>
    </xf>
    <xf numFmtId="0" fontId="65" fillId="0" borderId="0" xfId="303" applyFont="1" applyAlignment="1"/>
    <xf numFmtId="0" fontId="64" fillId="0" borderId="0" xfId="303" applyFont="1"/>
    <xf numFmtId="0" fontId="65" fillId="0" borderId="0" xfId="303" applyFont="1"/>
    <xf numFmtId="0" fontId="64" fillId="0" borderId="0" xfId="303" applyFont="1" applyAlignment="1">
      <alignment horizontal="right"/>
    </xf>
    <xf numFmtId="0" fontId="69" fillId="0" borderId="0" xfId="303" applyFont="1" applyFill="1"/>
    <xf numFmtId="0" fontId="65" fillId="0" borderId="0" xfId="303" applyFont="1" applyFill="1" applyAlignment="1"/>
    <xf numFmtId="0" fontId="22" fillId="0" borderId="0" xfId="303" applyFont="1"/>
    <xf numFmtId="0" fontId="23" fillId="0" borderId="0" xfId="303" applyFont="1"/>
    <xf numFmtId="0" fontId="23" fillId="0" borderId="0" xfId="303" applyFont="1" applyFill="1"/>
    <xf numFmtId="171" fontId="23" fillId="0" borderId="0" xfId="303" applyNumberFormat="1" applyFont="1"/>
    <xf numFmtId="171" fontId="23" fillId="0" borderId="0" xfId="303" applyNumberFormat="1" applyFont="1" applyFill="1"/>
    <xf numFmtId="0" fontId="24" fillId="0" borderId="0" xfId="303" applyFont="1"/>
    <xf numFmtId="0" fontId="131" fillId="0" borderId="0" xfId="177" applyFont="1" applyAlignment="1"/>
    <xf numFmtId="0" fontId="146" fillId="0" borderId="0" xfId="1316" applyFont="1"/>
    <xf numFmtId="181" fontId="110" fillId="0" borderId="10" xfId="1286" applyNumberFormat="1" applyFont="1" applyFill="1" applyBorder="1" applyAlignment="1">
      <alignment horizontal="right"/>
    </xf>
    <xf numFmtId="37" fontId="59" fillId="0" borderId="10" xfId="173" applyNumberFormat="1" applyFont="1" applyFill="1" applyBorder="1" applyAlignment="1"/>
    <xf numFmtId="37" fontId="60" fillId="0" borderId="10" xfId="173" quotePrefix="1" applyNumberFormat="1" applyFont="1" applyFill="1" applyBorder="1" applyAlignment="1">
      <alignment horizontal="center" vertical="top" wrapText="1"/>
    </xf>
    <xf numFmtId="37" fontId="60" fillId="0" borderId="10" xfId="173" applyNumberFormat="1" applyFont="1" applyFill="1" applyBorder="1" applyAlignment="1">
      <alignment horizontal="center" vertical="top" wrapText="1"/>
    </xf>
    <xf numFmtId="37" fontId="60" fillId="0" borderId="30" xfId="173" applyNumberFormat="1" applyFont="1" applyFill="1" applyBorder="1" applyAlignment="1">
      <alignment horizontal="center" vertical="top" wrapText="1"/>
    </xf>
    <xf numFmtId="37" fontId="60" fillId="0" borderId="31" xfId="173" applyNumberFormat="1" applyFont="1" applyFill="1" applyBorder="1" applyAlignment="1">
      <alignment horizontal="center" vertical="top" wrapText="1"/>
    </xf>
    <xf numFmtId="37" fontId="59" fillId="0" borderId="0" xfId="173" quotePrefix="1" applyNumberFormat="1" applyFont="1" applyFill="1" applyBorder="1" applyAlignment="1">
      <alignment horizontal="left"/>
    </xf>
    <xf numFmtId="37" fontId="60" fillId="0" borderId="0" xfId="173" applyNumberFormat="1" applyFont="1" applyFill="1" applyBorder="1" applyAlignment="1">
      <alignment vertical="top"/>
    </xf>
    <xf numFmtId="37" fontId="60" fillId="0" borderId="18" xfId="173" applyNumberFormat="1" applyFont="1" applyFill="1" applyBorder="1" applyAlignment="1">
      <alignment vertical="top"/>
    </xf>
    <xf numFmtId="37" fontId="60" fillId="0" borderId="32" xfId="173" applyNumberFormat="1" applyFont="1" applyFill="1" applyBorder="1" applyAlignment="1">
      <alignment vertical="top"/>
    </xf>
    <xf numFmtId="37" fontId="135" fillId="0" borderId="18" xfId="173" applyNumberFormat="1" applyFont="1" applyFill="1" applyBorder="1" applyAlignment="1"/>
    <xf numFmtId="37" fontId="135" fillId="0" borderId="32" xfId="173" applyNumberFormat="1" applyFont="1" applyFill="1" applyBorder="1" applyAlignment="1"/>
    <xf numFmtId="37" fontId="135" fillId="0" borderId="33" xfId="173" applyNumberFormat="1" applyFont="1" applyFill="1" applyBorder="1" applyAlignment="1"/>
    <xf numFmtId="37" fontId="135" fillId="0" borderId="34" xfId="173" applyNumberFormat="1" applyFont="1" applyFill="1" applyBorder="1" applyAlignment="1"/>
    <xf numFmtId="42" fontId="24" fillId="0" borderId="0" xfId="117" applyNumberFormat="1" applyFont="1" applyFill="1"/>
    <xf numFmtId="41" fontId="24" fillId="0" borderId="0" xfId="117" applyNumberFormat="1" applyFont="1" applyFill="1"/>
    <xf numFmtId="42" fontId="24" fillId="0" borderId="2" xfId="117" applyNumberFormat="1" applyFont="1" applyFill="1" applyBorder="1"/>
    <xf numFmtId="166" fontId="24" fillId="0" borderId="0" xfId="0" applyNumberFormat="1" applyFont="1" applyFill="1" applyAlignment="1"/>
    <xf numFmtId="0" fontId="15" fillId="0" borderId="62" xfId="0" applyNumberFormat="1" applyFont="1" applyFill="1" applyBorder="1" applyAlignment="1">
      <alignment horizontal="centerContinuous" vertical="center"/>
    </xf>
    <xf numFmtId="0" fontId="15" fillId="0" borderId="17" xfId="0" applyNumberFormat="1" applyFont="1" applyFill="1" applyBorder="1" applyAlignment="1">
      <alignment horizontal="centerContinuous" vertical="center"/>
    </xf>
    <xf numFmtId="0" fontId="15" fillId="0" borderId="28" xfId="0" applyNumberFormat="1" applyFont="1" applyFill="1" applyBorder="1" applyAlignment="1">
      <alignment horizontal="centerContinuous" vertical="center"/>
    </xf>
    <xf numFmtId="164" fontId="31" fillId="0" borderId="29" xfId="84" applyNumberFormat="1" applyFont="1" applyFill="1" applyBorder="1" applyAlignment="1">
      <alignment horizontal="center"/>
    </xf>
    <xf numFmtId="41" fontId="12" fillId="0" borderId="0" xfId="0" applyNumberFormat="1" applyFont="1" applyFill="1">
      <alignment horizontal="left" wrapText="1"/>
    </xf>
    <xf numFmtId="168" fontId="24" fillId="0" borderId="0" xfId="0" applyFont="1" applyFill="1" applyAlignment="1"/>
    <xf numFmtId="164" fontId="24" fillId="0" borderId="0" xfId="84" applyNumberFormat="1" applyFont="1" applyFill="1" applyAlignment="1"/>
    <xf numFmtId="164" fontId="15" fillId="0" borderId="9" xfId="0" applyNumberFormat="1" applyFont="1" applyFill="1" applyBorder="1" applyAlignment="1"/>
    <xf numFmtId="41" fontId="12" fillId="0" borderId="0" xfId="0" applyNumberFormat="1" applyFont="1" applyFill="1" applyAlignment="1"/>
    <xf numFmtId="0" fontId="149" fillId="0" borderId="0" xfId="0" applyNumberFormat="1" applyFont="1" applyFill="1" applyAlignment="1"/>
    <xf numFmtId="164" fontId="141" fillId="0" borderId="0" xfId="84" applyNumberFormat="1" applyFont="1" applyFill="1" applyAlignment="1"/>
    <xf numFmtId="164" fontId="141" fillId="0" borderId="0" xfId="83" applyNumberFormat="1" applyFont="1" applyFill="1" applyAlignment="1"/>
    <xf numFmtId="0" fontId="35" fillId="0" borderId="0" xfId="177" applyFont="1" applyFill="1" applyAlignment="1">
      <alignment horizontal="center"/>
    </xf>
    <xf numFmtId="0" fontId="35" fillId="0" borderId="0" xfId="177" applyFont="1" applyFill="1" applyAlignment="1">
      <alignment horizontal="right"/>
    </xf>
    <xf numFmtId="49" fontId="29" fillId="0" borderId="4" xfId="175" applyNumberFormat="1" applyFont="1" applyFill="1" applyBorder="1" applyAlignment="1"/>
    <xf numFmtId="0" fontId="15" fillId="0" borderId="4" xfId="175" applyNumberFormat="1" applyFont="1" applyFill="1" applyBorder="1" applyAlignment="1">
      <alignment horizontal="center"/>
    </xf>
    <xf numFmtId="49" fontId="15" fillId="0" borderId="4" xfId="175" applyNumberFormat="1" applyFont="1" applyFill="1" applyBorder="1" applyAlignment="1">
      <alignment horizontal="center" wrapText="1"/>
    </xf>
    <xf numFmtId="17" fontId="15" fillId="0" borderId="4" xfId="175" applyNumberFormat="1" applyFont="1" applyFill="1" applyBorder="1" applyAlignment="1">
      <alignment horizontal="center" wrapText="1"/>
    </xf>
    <xf numFmtId="0" fontId="65" fillId="0" borderId="0" xfId="303" applyNumberFormat="1" applyFont="1" applyFill="1" applyAlignment="1">
      <alignment horizontal="center"/>
    </xf>
    <xf numFmtId="0" fontId="65" fillId="0" borderId="0" xfId="303" applyFont="1" applyFill="1" applyAlignment="1">
      <alignment horizontal="center"/>
    </xf>
    <xf numFmtId="0" fontId="147" fillId="0" borderId="0" xfId="1316" applyFont="1"/>
    <xf numFmtId="0" fontId="146" fillId="106" borderId="0" xfId="1316" applyFont="1" applyFill="1"/>
    <xf numFmtId="0" fontId="104" fillId="0" borderId="0" xfId="303" applyFont="1" applyFill="1"/>
    <xf numFmtId="37" fontId="12" fillId="0" borderId="0" xfId="303" applyNumberFormat="1" applyFont="1" applyFill="1"/>
    <xf numFmtId="0" fontId="12" fillId="0" borderId="0" xfId="303" applyFont="1" applyFill="1"/>
    <xf numFmtId="0" fontId="19" fillId="0" borderId="0" xfId="303" applyFont="1" applyFill="1"/>
    <xf numFmtId="0" fontId="103" fillId="0" borderId="0" xfId="303" applyFont="1" applyFill="1"/>
    <xf numFmtId="37" fontId="20" fillId="0" borderId="0" xfId="303" applyNumberFormat="1" applyFont="1" applyFill="1" applyAlignment="1">
      <alignment horizontal="center"/>
    </xf>
    <xf numFmtId="169" fontId="67" fillId="0" borderId="0" xfId="303" applyNumberFormat="1" applyFont="1" applyFill="1" applyAlignment="1" applyProtection="1">
      <alignment horizontal="right"/>
      <protection locked="0"/>
    </xf>
    <xf numFmtId="169" fontId="67" fillId="0" borderId="10" xfId="303" applyNumberFormat="1" applyFont="1" applyFill="1" applyBorder="1" applyAlignment="1" applyProtection="1">
      <alignment horizontal="right"/>
      <protection locked="0"/>
    </xf>
    <xf numFmtId="169" fontId="67" fillId="0" borderId="0" xfId="303" applyNumberFormat="1" applyFont="1" applyFill="1" applyBorder="1" applyAlignment="1" applyProtection="1">
      <alignment horizontal="right"/>
      <protection locked="0"/>
    </xf>
    <xf numFmtId="169" fontId="66" fillId="0" borderId="10" xfId="303" applyNumberFormat="1" applyFont="1" applyFill="1" applyBorder="1"/>
    <xf numFmtId="169" fontId="66" fillId="0" borderId="0" xfId="303" applyNumberFormat="1" applyFont="1" applyFill="1" applyBorder="1"/>
    <xf numFmtId="17" fontId="151" fillId="0" borderId="10" xfId="0" applyNumberFormat="1" applyFont="1" applyBorder="1" applyAlignment="1"/>
    <xf numFmtId="0" fontId="64" fillId="0" borderId="0" xfId="303" applyFont="1" applyFill="1" applyAlignment="1">
      <alignment horizontal="right"/>
    </xf>
    <xf numFmtId="0" fontId="65" fillId="0" borderId="0" xfId="303" applyFont="1" applyFill="1" applyAlignment="1">
      <alignment horizontal="center"/>
    </xf>
    <xf numFmtId="168" fontId="0" fillId="0" borderId="0" xfId="0" applyBorder="1" applyAlignment="1"/>
    <xf numFmtId="164" fontId="11" fillId="0" borderId="0" xfId="83" applyNumberFormat="1" applyFont="1" applyFill="1" applyBorder="1" applyAlignment="1"/>
    <xf numFmtId="168" fontId="0" fillId="0" borderId="0" xfId="0" applyFont="1" applyAlignment="1"/>
    <xf numFmtId="0" fontId="15" fillId="0" borderId="63" xfId="0" applyNumberFormat="1" applyFont="1" applyFill="1" applyBorder="1" applyAlignment="1">
      <alignment horizontal="centerContinuous" vertical="center"/>
    </xf>
    <xf numFmtId="0" fontId="154" fillId="0" borderId="0" xfId="1316" applyFont="1" applyFill="1"/>
    <xf numFmtId="168" fontId="152" fillId="0" borderId="0" xfId="0" applyFont="1" applyFill="1" applyAlignment="1"/>
    <xf numFmtId="168" fontId="12" fillId="0" borderId="0" xfId="0" applyFont="1" applyFill="1" applyAlignment="1"/>
    <xf numFmtId="164" fontId="12" fillId="0" borderId="0" xfId="84" applyNumberFormat="1" applyFont="1" applyFill="1" applyAlignment="1"/>
    <xf numFmtId="17" fontId="151" fillId="0" borderId="10" xfId="0" applyNumberFormat="1" applyFont="1" applyFill="1" applyBorder="1" applyAlignment="1"/>
    <xf numFmtId="17" fontId="151" fillId="0" borderId="35" xfId="0" applyNumberFormat="1" applyFont="1" applyFill="1" applyBorder="1" applyAlignment="1">
      <alignment horizontal="center"/>
    </xf>
    <xf numFmtId="41" fontId="12" fillId="0" borderId="10" xfId="0" applyNumberFormat="1" applyFont="1" applyFill="1" applyBorder="1" applyAlignment="1"/>
    <xf numFmtId="164" fontId="12" fillId="0" borderId="0" xfId="84" applyNumberFormat="1" applyFont="1" applyFill="1"/>
    <xf numFmtId="41" fontId="24" fillId="0" borderId="0" xfId="0" applyNumberFormat="1" applyFont="1" applyFill="1" applyAlignment="1"/>
    <xf numFmtId="41" fontId="0" fillId="0" borderId="0" xfId="0" applyNumberFormat="1" applyFill="1" applyAlignment="1"/>
    <xf numFmtId="41" fontId="152" fillId="0" borderId="0" xfId="0" applyNumberFormat="1" applyFont="1" applyFill="1" applyAlignment="1"/>
    <xf numFmtId="168" fontId="133" fillId="0" borderId="0" xfId="0" applyFont="1" applyFill="1" applyAlignment="1"/>
    <xf numFmtId="168" fontId="153" fillId="0" borderId="0" xfId="0" applyFont="1" applyFill="1" applyAlignment="1"/>
    <xf numFmtId="4" fontId="133" fillId="0" borderId="0" xfId="0" applyNumberFormat="1" applyFont="1" applyFill="1" applyAlignment="1"/>
    <xf numFmtId="4" fontId="24" fillId="0" borderId="0" xfId="0" applyNumberFormat="1" applyFont="1" applyFill="1" applyAlignment="1"/>
    <xf numFmtId="2" fontId="133" fillId="0" borderId="0" xfId="0" applyNumberFormat="1" applyFont="1" applyFill="1" applyAlignment="1"/>
    <xf numFmtId="0" fontId="3" fillId="0" borderId="0" xfId="1316" applyFont="1" applyFill="1"/>
    <xf numFmtId="0" fontId="155" fillId="0" borderId="0" xfId="0" applyNumberFormat="1" applyFont="1" applyAlignment="1"/>
    <xf numFmtId="181" fontId="24" fillId="0" borderId="0" xfId="174" applyNumberFormat="1" applyFont="1" applyFill="1" applyBorder="1" applyAlignment="1">
      <alignment horizontal="right"/>
    </xf>
    <xf numFmtId="0" fontId="36" fillId="0" borderId="0" xfId="177" applyFont="1" applyFill="1" applyAlignment="1">
      <alignment horizontal="centerContinuous"/>
    </xf>
    <xf numFmtId="0" fontId="35" fillId="0" borderId="0" xfId="177" applyFont="1" applyFill="1" applyAlignment="1">
      <alignment horizontal="centerContinuous"/>
    </xf>
    <xf numFmtId="37" fontId="36" fillId="0" borderId="0" xfId="267" applyNumberFormat="1" applyFont="1" applyFill="1" applyBorder="1" applyAlignment="1">
      <alignment vertical="center"/>
    </xf>
    <xf numFmtId="0" fontId="37" fillId="0" borderId="0" xfId="177" applyFont="1" applyFill="1" applyAlignment="1">
      <alignment horizontal="center"/>
    </xf>
    <xf numFmtId="0" fontId="35" fillId="0" borderId="10" xfId="177" applyFont="1" applyFill="1" applyBorder="1" applyAlignment="1">
      <alignment horizontal="center"/>
    </xf>
    <xf numFmtId="49" fontId="36" fillId="0" borderId="10" xfId="177" applyNumberFormat="1" applyFont="1" applyFill="1" applyBorder="1" applyAlignment="1">
      <alignment horizontal="center"/>
    </xf>
    <xf numFmtId="0" fontId="33" fillId="0" borderId="0" xfId="167" applyFont="1" applyFill="1"/>
    <xf numFmtId="43" fontId="33" fillId="0" borderId="0" xfId="167" applyNumberFormat="1" applyFont="1" applyFill="1" applyBorder="1"/>
    <xf numFmtId="43" fontId="33" fillId="0" borderId="10" xfId="167" applyNumberFormat="1" applyFont="1" applyFill="1" applyBorder="1"/>
    <xf numFmtId="43" fontId="34" fillId="0" borderId="0" xfId="167" applyNumberFormat="1" applyFont="1" applyFill="1"/>
    <xf numFmtId="43" fontId="33" fillId="0" borderId="0" xfId="167" applyNumberFormat="1" applyFont="1" applyFill="1"/>
    <xf numFmtId="43" fontId="34" fillId="0" borderId="9" xfId="167" applyNumberFormat="1" applyFont="1" applyFill="1" applyBorder="1"/>
    <xf numFmtId="43" fontId="34" fillId="0" borderId="2" xfId="167" applyNumberFormat="1" applyFont="1" applyFill="1" applyBorder="1"/>
    <xf numFmtId="43" fontId="34" fillId="0" borderId="11" xfId="167" applyNumberFormat="1" applyFont="1" applyFill="1" applyBorder="1"/>
    <xf numFmtId="43" fontId="35" fillId="0" borderId="0" xfId="167" applyNumberFormat="1" applyFont="1" applyFill="1"/>
    <xf numFmtId="4" fontId="36" fillId="0" borderId="9" xfId="176" applyNumberFormat="1" applyFont="1" applyFill="1" applyBorder="1"/>
    <xf numFmtId="0" fontId="36" fillId="0" borderId="0" xfId="176" applyFont="1" applyFill="1"/>
    <xf numFmtId="0" fontId="148" fillId="0" borderId="0" xfId="177" applyFont="1" applyFill="1"/>
    <xf numFmtId="0" fontId="38" fillId="0" borderId="0" xfId="0" applyNumberFormat="1" applyFont="1" applyFill="1" applyBorder="1" applyAlignment="1"/>
    <xf numFmtId="43" fontId="35" fillId="0" borderId="0" xfId="177" applyNumberFormat="1" applyFont="1" applyFill="1"/>
    <xf numFmtId="0" fontId="39" fillId="0" borderId="0" xfId="177" applyFont="1" applyFill="1"/>
    <xf numFmtId="43" fontId="35" fillId="0" borderId="0" xfId="83" applyFont="1" applyFill="1"/>
    <xf numFmtId="43" fontId="35" fillId="0" borderId="10" xfId="83" applyFont="1" applyFill="1" applyBorder="1"/>
    <xf numFmtId="0" fontId="35" fillId="0" borderId="0" xfId="177" applyFont="1" applyFill="1" applyAlignment="1">
      <alignment horizontal="left"/>
    </xf>
    <xf numFmtId="43" fontId="35" fillId="0" borderId="10" xfId="177" applyNumberFormat="1" applyFont="1" applyFill="1" applyBorder="1"/>
    <xf numFmtId="43" fontId="35" fillId="0" borderId="9" xfId="177" applyNumberFormat="1" applyFont="1" applyFill="1" applyBorder="1"/>
    <xf numFmtId="3" fontId="24" fillId="0" borderId="0" xfId="95" applyNumberFormat="1" applyFont="1" applyFill="1"/>
    <xf numFmtId="14" fontId="24" fillId="0" borderId="0" xfId="0" applyNumberFormat="1" applyFont="1" applyFill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143" fillId="0" borderId="0" xfId="175" applyFont="1" applyFill="1"/>
    <xf numFmtId="164" fontId="150" fillId="0" borderId="0" xfId="175" applyNumberFormat="1" applyFont="1" applyFill="1"/>
    <xf numFmtId="43" fontId="143" fillId="0" borderId="0" xfId="175" applyNumberFormat="1" applyFont="1" applyFill="1"/>
    <xf numFmtId="43" fontId="143" fillId="0" borderId="0" xfId="83" applyFont="1" applyFill="1"/>
    <xf numFmtId="49" fontId="31" fillId="0" borderId="0" xfId="175" applyNumberFormat="1" applyFont="1" applyFill="1" applyBorder="1" applyAlignment="1"/>
    <xf numFmtId="0" fontId="31" fillId="0" borderId="0" xfId="175" applyNumberFormat="1" applyFont="1" applyFill="1" applyBorder="1" applyAlignment="1">
      <alignment horizontal="center"/>
    </xf>
    <xf numFmtId="0" fontId="24" fillId="0" borderId="0" xfId="175" applyFont="1" applyFill="1"/>
    <xf numFmtId="17" fontId="31" fillId="0" borderId="0" xfId="175" applyNumberFormat="1" applyFont="1" applyFill="1" applyBorder="1" applyAlignment="1">
      <alignment horizontal="center"/>
    </xf>
    <xf numFmtId="0" fontId="24" fillId="0" borderId="27" xfId="175" applyFont="1" applyFill="1" applyBorder="1"/>
    <xf numFmtId="0" fontId="31" fillId="0" borderId="11" xfId="175" applyNumberFormat="1" applyFont="1" applyFill="1" applyBorder="1" applyAlignment="1">
      <alignment horizontal="center"/>
    </xf>
    <xf numFmtId="0" fontId="24" fillId="0" borderId="11" xfId="175" applyFont="1" applyFill="1" applyBorder="1"/>
    <xf numFmtId="17" fontId="31" fillId="0" borderId="23" xfId="175" applyNumberFormat="1" applyFont="1" applyFill="1" applyBorder="1" applyAlignment="1">
      <alignment horizontal="center"/>
    </xf>
    <xf numFmtId="49" fontId="24" fillId="0" borderId="0" xfId="84" applyNumberFormat="1" applyFont="1" applyFill="1" applyAlignment="1">
      <alignment horizontal="left"/>
    </xf>
    <xf numFmtId="0" fontId="24" fillId="0" borderId="0" xfId="175" applyFont="1" applyFill="1" applyBorder="1"/>
    <xf numFmtId="49" fontId="24" fillId="0" borderId="4" xfId="175" applyNumberFormat="1" applyFont="1" applyFill="1" applyBorder="1" applyAlignment="1">
      <alignment horizontal="center"/>
    </xf>
    <xf numFmtId="164" fontId="24" fillId="0" borderId="24" xfId="83" applyNumberFormat="1" applyFont="1" applyFill="1" applyBorder="1"/>
    <xf numFmtId="0" fontId="24" fillId="0" borderId="4" xfId="175" applyNumberFormat="1" applyFont="1" applyFill="1" applyBorder="1" applyAlignment="1">
      <alignment horizontal="center"/>
    </xf>
    <xf numFmtId="49" fontId="24" fillId="0" borderId="0" xfId="0" applyNumberFormat="1" applyFont="1" applyFill="1" applyAlignment="1">
      <alignment horizontal="left"/>
    </xf>
    <xf numFmtId="49" fontId="24" fillId="0" borderId="10" xfId="84" applyNumberFormat="1" applyFont="1" applyFill="1" applyBorder="1" applyAlignment="1">
      <alignment horizontal="left"/>
    </xf>
    <xf numFmtId="0" fontId="24" fillId="0" borderId="10" xfId="0" applyNumberFormat="1" applyFont="1" applyFill="1" applyBorder="1" applyAlignment="1"/>
    <xf numFmtId="0" fontId="24" fillId="0" borderId="25" xfId="175" applyFont="1" applyFill="1" applyBorder="1"/>
    <xf numFmtId="0" fontId="24" fillId="0" borderId="10" xfId="175" applyFont="1" applyFill="1" applyBorder="1"/>
    <xf numFmtId="164" fontId="24" fillId="0" borderId="26" xfId="175" applyNumberFormat="1" applyFont="1" applyFill="1" applyBorder="1"/>
    <xf numFmtId="164" fontId="24" fillId="0" borderId="0" xfId="175" applyNumberFormat="1" applyFont="1" applyFill="1"/>
    <xf numFmtId="164" fontId="24" fillId="0" borderId="23" xfId="175" applyNumberFormat="1" applyFont="1" applyFill="1" applyBorder="1"/>
    <xf numFmtId="164" fontId="24" fillId="0" borderId="21" xfId="83" applyNumberFormat="1" applyFont="1" applyFill="1" applyBorder="1"/>
    <xf numFmtId="0" fontId="24" fillId="0" borderId="4" xfId="175" applyFont="1" applyFill="1" applyBorder="1"/>
    <xf numFmtId="164" fontId="24" fillId="0" borderId="4" xfId="175" applyNumberFormat="1" applyFont="1" applyFill="1" applyBorder="1"/>
    <xf numFmtId="0" fontId="24" fillId="0" borderId="0" xfId="175" applyFont="1" applyFill="1" applyAlignment="1">
      <alignment wrapText="1"/>
    </xf>
    <xf numFmtId="0" fontId="24" fillId="0" borderId="4" xfId="175" applyFont="1" applyFill="1" applyBorder="1" applyAlignment="1">
      <alignment wrapText="1"/>
    </xf>
    <xf numFmtId="10" fontId="24" fillId="0" borderId="4" xfId="193" applyNumberFormat="1" applyFont="1" applyFill="1" applyBorder="1" applyAlignment="1">
      <alignment wrapText="1"/>
    </xf>
    <xf numFmtId="10" fontId="24" fillId="0" borderId="4" xfId="193" applyNumberFormat="1" applyFont="1" applyFill="1" applyBorder="1"/>
    <xf numFmtId="49" fontId="24" fillId="0" borderId="0" xfId="83" applyNumberFormat="1" applyFont="1" applyFill="1" applyAlignment="1">
      <alignment horizontal="left"/>
    </xf>
    <xf numFmtId="168" fontId="24" fillId="0" borderId="0" xfId="0" applyFont="1" applyFill="1">
      <alignment horizontal="left" wrapText="1"/>
    </xf>
    <xf numFmtId="43" fontId="24" fillId="0" borderId="0" xfId="83" applyFont="1" applyFill="1"/>
    <xf numFmtId="0" fontId="150" fillId="0" borderId="0" xfId="175" applyFont="1" applyFill="1"/>
    <xf numFmtId="0" fontId="143" fillId="0" borderId="0" xfId="175" applyFont="1" applyFill="1" applyAlignment="1">
      <alignment wrapText="1"/>
    </xf>
    <xf numFmtId="0" fontId="150" fillId="0" borderId="0" xfId="175" applyFont="1" applyFill="1" applyAlignment="1">
      <alignment wrapText="1"/>
    </xf>
    <xf numFmtId="164" fontId="141" fillId="0" borderId="0" xfId="83" applyNumberFormat="1" applyFont="1" applyFill="1"/>
    <xf numFmtId="164" fontId="143" fillId="0" borderId="0" xfId="83" applyNumberFormat="1" applyFont="1" applyFill="1"/>
    <xf numFmtId="10" fontId="143" fillId="0" borderId="0" xfId="193" applyNumberFormat="1" applyFont="1" applyFill="1" applyAlignment="1">
      <alignment wrapText="1"/>
    </xf>
    <xf numFmtId="10" fontId="143" fillId="0" borderId="0" xfId="193" applyNumberFormat="1" applyFont="1" applyFill="1"/>
    <xf numFmtId="17" fontId="158" fillId="0" borderId="0" xfId="175" applyNumberFormat="1" applyFont="1" applyFill="1"/>
    <xf numFmtId="0" fontId="159" fillId="0" borderId="0" xfId="175" applyFont="1" applyFill="1"/>
    <xf numFmtId="0" fontId="160" fillId="0" borderId="0" xfId="175" applyFont="1" applyFill="1" applyAlignment="1">
      <alignment horizontal="center"/>
    </xf>
    <xf numFmtId="181" fontId="110" fillId="0" borderId="0" xfId="1286" applyNumberFormat="1" applyFont="1" applyFill="1" applyBorder="1" applyAlignment="1">
      <alignment horizontal="right"/>
    </xf>
    <xf numFmtId="181" fontId="110" fillId="0" borderId="18" xfId="1286" applyNumberFormat="1" applyFont="1" applyFill="1" applyBorder="1" applyAlignment="1">
      <alignment horizontal="right"/>
    </xf>
    <xf numFmtId="181" fontId="110" fillId="0" borderId="32" xfId="1286" applyNumberFormat="1" applyFont="1" applyFill="1" applyBorder="1" applyAlignment="1">
      <alignment horizontal="right"/>
    </xf>
    <xf numFmtId="41" fontId="110" fillId="0" borderId="10" xfId="1286" applyNumberFormat="1" applyFont="1" applyFill="1" applyBorder="1" applyAlignment="1">
      <alignment horizontal="right"/>
    </xf>
    <xf numFmtId="41" fontId="110" fillId="0" borderId="0" xfId="1286" applyNumberFormat="1" applyFont="1" applyFill="1" applyAlignment="1">
      <alignment horizontal="right"/>
    </xf>
    <xf numFmtId="41" fontId="137" fillId="0" borderId="0" xfId="1286" applyNumberFormat="1" applyFont="1" applyFill="1" applyAlignment="1">
      <alignment horizontal="right"/>
    </xf>
    <xf numFmtId="37" fontId="161" fillId="0" borderId="18" xfId="173" applyNumberFormat="1" applyFont="1" applyFill="1" applyBorder="1" applyAlignment="1"/>
    <xf numFmtId="37" fontId="137" fillId="0" borderId="32" xfId="173" applyNumberFormat="1" applyFont="1" applyFill="1" applyBorder="1" applyAlignment="1"/>
    <xf numFmtId="37" fontId="137" fillId="0" borderId="18" xfId="173" applyNumberFormat="1" applyFont="1" applyFill="1" applyBorder="1" applyAlignment="1"/>
    <xf numFmtId="164" fontId="12" fillId="0" borderId="40" xfId="0" applyNumberFormat="1" applyFont="1" applyFill="1" applyBorder="1" applyAlignment="1"/>
    <xf numFmtId="164" fontId="162" fillId="0" borderId="39" xfId="0" applyNumberFormat="1" applyFont="1" applyFill="1" applyBorder="1" applyAlignment="1"/>
    <xf numFmtId="164" fontId="80" fillId="0" borderId="39" xfId="0" applyNumberFormat="1" applyFont="1" applyFill="1" applyBorder="1" applyAlignment="1"/>
    <xf numFmtId="164" fontId="12" fillId="0" borderId="10" xfId="83" applyNumberFormat="1" applyFont="1" applyFill="1" applyBorder="1" applyAlignment="1"/>
    <xf numFmtId="0" fontId="12" fillId="0" borderId="18" xfId="0" applyNumberFormat="1" applyFont="1" applyFill="1" applyBorder="1" applyAlignment="1"/>
    <xf numFmtId="164" fontId="15" fillId="0" borderId="9" xfId="83" applyNumberFormat="1" applyFont="1" applyFill="1" applyBorder="1" applyAlignment="1"/>
    <xf numFmtId="0" fontId="35" fillId="0" borderId="0" xfId="177" applyFont="1" applyBorder="1"/>
    <xf numFmtId="0" fontId="0" fillId="0" borderId="0" xfId="0" applyNumberFormat="1" applyFill="1" applyBorder="1" applyAlignment="1"/>
    <xf numFmtId="0" fontId="149" fillId="0" borderId="0" xfId="0" applyNumberFormat="1" applyFont="1" applyFill="1" applyBorder="1" applyAlignment="1"/>
    <xf numFmtId="44" fontId="33" fillId="0" borderId="0" xfId="167" applyNumberFormat="1" applyFont="1" applyFill="1"/>
    <xf numFmtId="0" fontId="35" fillId="0" borderId="0" xfId="177" applyFont="1"/>
    <xf numFmtId="0" fontId="0" fillId="0" borderId="0" xfId="0" applyNumberFormat="1" applyFill="1" applyAlignment="1"/>
    <xf numFmtId="0" fontId="35" fillId="0" borderId="0" xfId="176" applyFont="1" applyFill="1"/>
    <xf numFmtId="49" fontId="35" fillId="0" borderId="0" xfId="177" applyNumberFormat="1" applyFont="1" applyFill="1" applyAlignment="1">
      <alignment horizontal="center"/>
    </xf>
    <xf numFmtId="0" fontId="12" fillId="0" borderId="16" xfId="172" applyFill="1" applyBorder="1"/>
    <xf numFmtId="0" fontId="12" fillId="0" borderId="18" xfId="172" applyFill="1" applyBorder="1"/>
    <xf numFmtId="0" fontId="0" fillId="0" borderId="18" xfId="0" applyNumberFormat="1" applyFill="1" applyBorder="1" applyAlignment="1"/>
    <xf numFmtId="0" fontId="0" fillId="0" borderId="19" xfId="0" applyNumberFormat="1" applyFill="1" applyBorder="1" applyAlignment="1"/>
    <xf numFmtId="0" fontId="0" fillId="0" borderId="41" xfId="0" applyNumberFormat="1" applyFill="1" applyBorder="1" applyAlignment="1"/>
    <xf numFmtId="0" fontId="20" fillId="0" borderId="16" xfId="0" applyNumberFormat="1" applyFont="1" applyFill="1" applyBorder="1" applyAlignment="1"/>
    <xf numFmtId="0" fontId="0" fillId="0" borderId="17" xfId="0" applyNumberFormat="1" applyFill="1" applyBorder="1" applyAlignment="1"/>
    <xf numFmtId="0" fontId="20" fillId="0" borderId="4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/>
    <xf numFmtId="10" fontId="12" fillId="0" borderId="39" xfId="193" applyNumberFormat="1" applyFont="1" applyFill="1" applyBorder="1" applyAlignment="1"/>
    <xf numFmtId="164" fontId="12" fillId="0" borderId="10" xfId="0" applyNumberFormat="1" applyFont="1" applyFill="1" applyBorder="1" applyAlignment="1"/>
    <xf numFmtId="10" fontId="12" fillId="0" borderId="61" xfId="193" applyNumberFormat="1" applyFont="1" applyFill="1" applyBorder="1" applyAlignment="1"/>
    <xf numFmtId="0" fontId="0" fillId="0" borderId="39" xfId="0" applyNumberFormat="1" applyFill="1" applyBorder="1" applyAlignment="1"/>
    <xf numFmtId="0" fontId="129" fillId="0" borderId="16" xfId="0" applyNumberFormat="1" applyFont="1" applyFill="1" applyBorder="1" applyAlignment="1"/>
    <xf numFmtId="0" fontId="0" fillId="0" borderId="40" xfId="0" applyNumberFormat="1" applyFill="1" applyBorder="1" applyAlignment="1"/>
    <xf numFmtId="43" fontId="34" fillId="0" borderId="0" xfId="167" applyNumberFormat="1" applyFont="1" applyFill="1" applyBorder="1"/>
    <xf numFmtId="0" fontId="35" fillId="0" borderId="0" xfId="177" applyFont="1" applyFill="1" applyBorder="1"/>
    <xf numFmtId="43" fontId="129" fillId="0" borderId="18" xfId="0" applyNumberFormat="1" applyFont="1" applyFill="1" applyBorder="1" applyAlignment="1"/>
    <xf numFmtId="10" fontId="35" fillId="0" borderId="64" xfId="193" applyNumberFormat="1" applyFont="1" applyFill="1" applyBorder="1"/>
    <xf numFmtId="0" fontId="35" fillId="0" borderId="19" xfId="177" applyFont="1" applyFill="1" applyBorder="1"/>
    <xf numFmtId="0" fontId="35" fillId="0" borderId="3" xfId="177" applyFont="1" applyFill="1" applyBorder="1"/>
    <xf numFmtId="0" fontId="35" fillId="0" borderId="41" xfId="177" applyFont="1" applyFill="1" applyBorder="1"/>
    <xf numFmtId="168" fontId="130" fillId="0" borderId="0" xfId="0" applyFont="1" applyFill="1" applyAlignment="1"/>
    <xf numFmtId="0" fontId="129" fillId="0" borderId="0" xfId="0" applyNumberFormat="1" applyFont="1" applyFill="1" applyAlignment="1"/>
    <xf numFmtId="168" fontId="129" fillId="0" borderId="0" xfId="0" applyFont="1" applyFill="1" applyAlignment="1"/>
    <xf numFmtId="0" fontId="15" fillId="107" borderId="38" xfId="0" applyNumberFormat="1" applyFont="1" applyFill="1" applyBorder="1" applyAlignment="1"/>
    <xf numFmtId="43" fontId="24" fillId="0" borderId="24" xfId="83" applyFont="1" applyFill="1" applyBorder="1"/>
    <xf numFmtId="0" fontId="11" fillId="0" borderId="0" xfId="0" applyNumberFormat="1" applyFont="1" applyFill="1" applyAlignment="1"/>
    <xf numFmtId="0" fontId="35" fillId="0" borderId="0" xfId="167" applyFont="1" applyFill="1"/>
    <xf numFmtId="43" fontId="133" fillId="0" borderId="18" xfId="0" applyNumberFormat="1" applyFont="1" applyFill="1" applyBorder="1" applyAlignment="1"/>
    <xf numFmtId="43" fontId="133" fillId="0" borderId="66" xfId="0" applyNumberFormat="1" applyFont="1" applyFill="1" applyBorder="1" applyAlignment="1"/>
    <xf numFmtId="0" fontId="133" fillId="0" borderId="0" xfId="177" applyFont="1" applyFill="1" applyBorder="1"/>
    <xf numFmtId="0" fontId="133" fillId="0" borderId="39" xfId="177" applyFont="1" applyFill="1" applyBorder="1"/>
    <xf numFmtId="0" fontId="133" fillId="0" borderId="0" xfId="0" applyNumberFormat="1" applyFont="1" applyFill="1" applyBorder="1" applyAlignment="1"/>
    <xf numFmtId="44" fontId="133" fillId="0" borderId="39" xfId="0" applyNumberFormat="1" applyFont="1" applyFill="1" applyBorder="1" applyAlignment="1"/>
    <xf numFmtId="43" fontId="133" fillId="0" borderId="39" xfId="0" applyNumberFormat="1" applyFont="1" applyFill="1" applyBorder="1" applyAlignment="1"/>
    <xf numFmtId="44" fontId="133" fillId="0" borderId="60" xfId="0" applyNumberFormat="1" applyFont="1" applyFill="1" applyBorder="1" applyAlignment="1"/>
    <xf numFmtId="0" fontId="133" fillId="0" borderId="39" xfId="0" applyNumberFormat="1" applyFont="1" applyFill="1" applyBorder="1" applyAlignment="1"/>
    <xf numFmtId="10" fontId="133" fillId="0" borderId="0" xfId="0" applyNumberFormat="1" applyFont="1" applyFill="1" applyBorder="1" applyAlignment="1"/>
    <xf numFmtId="164" fontId="133" fillId="0" borderId="0" xfId="0" applyNumberFormat="1" applyFont="1" applyFill="1" applyBorder="1" applyAlignment="1"/>
    <xf numFmtId="164" fontId="133" fillId="0" borderId="10" xfId="0" applyNumberFormat="1" applyFont="1" applyFill="1" applyBorder="1" applyAlignment="1"/>
    <xf numFmtId="43" fontId="133" fillId="0" borderId="65" xfId="0" applyNumberFormat="1" applyFont="1" applyFill="1" applyBorder="1" applyAlignment="1"/>
    <xf numFmtId="44" fontId="133" fillId="0" borderId="65" xfId="0" applyNumberFormat="1" applyFont="1" applyFill="1" applyBorder="1" applyAlignment="1"/>
    <xf numFmtId="0" fontId="163" fillId="0" borderId="18" xfId="0" applyNumberFormat="1" applyFont="1" applyFill="1" applyBorder="1" applyAlignment="1"/>
    <xf numFmtId="164" fontId="163" fillId="0" borderId="0" xfId="0" applyNumberFormat="1" applyFont="1" applyFill="1" applyBorder="1" applyAlignment="1"/>
    <xf numFmtId="0" fontId="163" fillId="0" borderId="19" xfId="0" applyNumberFormat="1" applyFont="1" applyFill="1" applyBorder="1" applyAlignment="1"/>
    <xf numFmtId="43" fontId="163" fillId="0" borderId="3" xfId="0" applyNumberFormat="1" applyFont="1" applyFill="1" applyBorder="1" applyAlignment="1"/>
    <xf numFmtId="0" fontId="164" fillId="0" borderId="0" xfId="0" applyNumberFormat="1" applyFont="1" applyFill="1" applyBorder="1" applyAlignment="1"/>
    <xf numFmtId="0" fontId="133" fillId="0" borderId="0" xfId="1316" applyFont="1" applyFill="1"/>
    <xf numFmtId="43" fontId="133" fillId="0" borderId="0" xfId="1316" applyNumberFormat="1" applyFont="1" applyFill="1"/>
    <xf numFmtId="41" fontId="12" fillId="0" borderId="0" xfId="0" applyNumberFormat="1" applyFont="1" applyFill="1" applyBorder="1" applyAlignment="1"/>
    <xf numFmtId="164" fontId="140" fillId="0" borderId="0" xfId="84" applyNumberFormat="1" applyFont="1" applyFill="1" applyBorder="1"/>
    <xf numFmtId="17" fontId="142" fillId="0" borderId="0" xfId="0" applyNumberFormat="1" applyFont="1" applyFill="1" applyBorder="1" applyAlignment="1">
      <alignment horizontal="center"/>
    </xf>
    <xf numFmtId="41" fontId="143" fillId="0" borderId="0" xfId="0" applyNumberFormat="1" applyFont="1" applyFill="1" applyBorder="1" applyAlignment="1"/>
    <xf numFmtId="164" fontId="141" fillId="0" borderId="0" xfId="84" applyNumberFormat="1" applyFont="1" applyFill="1" applyBorder="1" applyAlignment="1"/>
    <xf numFmtId="164" fontId="150" fillId="0" borderId="0" xfId="84" applyNumberFormat="1" applyFont="1" applyFill="1" applyBorder="1"/>
    <xf numFmtId="41" fontId="143" fillId="0" borderId="0" xfId="0" applyNumberFormat="1" applyFont="1" applyFill="1" applyBorder="1">
      <alignment horizontal="left" wrapText="1"/>
    </xf>
    <xf numFmtId="41" fontId="142" fillId="0" borderId="0" xfId="0" applyNumberFormat="1" applyFont="1" applyFill="1" applyBorder="1" applyAlignment="1"/>
    <xf numFmtId="168" fontId="143" fillId="0" borderId="0" xfId="0" applyFont="1" applyFill="1" applyBorder="1">
      <alignment horizontal="left" wrapText="1"/>
    </xf>
    <xf numFmtId="164" fontId="141" fillId="0" borderId="0" xfId="83" applyNumberFormat="1" applyFont="1" applyFill="1" applyBorder="1" applyAlignment="1"/>
    <xf numFmtId="0" fontId="20" fillId="0" borderId="0" xfId="177" applyFont="1" applyFill="1" applyAlignment="1"/>
    <xf numFmtId="0" fontId="133" fillId="0" borderId="0" xfId="1316" applyFont="1"/>
    <xf numFmtId="0" fontId="139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36" fillId="0" borderId="0" xfId="177" applyFont="1" applyFill="1" applyAlignment="1">
      <alignment horizontal="center"/>
    </xf>
    <xf numFmtId="0" fontId="15" fillId="0" borderId="29" xfId="0" applyNumberFormat="1" applyFont="1" applyFill="1" applyBorder="1" applyAlignment="1">
      <alignment horizontal="center" vertical="center"/>
    </xf>
    <xf numFmtId="0" fontId="12" fillId="0" borderId="35" xfId="0" applyNumberFormat="1" applyFont="1" applyFill="1" applyBorder="1" applyAlignment="1">
      <alignment horizontal="center" vertical="center"/>
    </xf>
    <xf numFmtId="0" fontId="15" fillId="0" borderId="27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23" xfId="0" applyNumberFormat="1" applyFont="1" applyFill="1" applyBorder="1" applyAlignment="1">
      <alignment horizontal="center" vertical="center"/>
    </xf>
    <xf numFmtId="0" fontId="15" fillId="0" borderId="2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/>
    </xf>
    <xf numFmtId="0" fontId="64" fillId="0" borderId="0" xfId="303" applyFont="1" applyFill="1" applyAlignment="1">
      <alignment horizontal="right"/>
    </xf>
    <xf numFmtId="0" fontId="102" fillId="0" borderId="0" xfId="303" applyFont="1" applyAlignment="1">
      <alignment horizontal="center"/>
    </xf>
    <xf numFmtId="167" fontId="102" fillId="0" borderId="0" xfId="303" quotePrefix="1" applyNumberFormat="1" applyFont="1" applyFill="1" applyAlignment="1">
      <alignment horizontal="center"/>
    </xf>
    <xf numFmtId="0" fontId="64" fillId="0" borderId="0" xfId="303" applyFont="1" applyFill="1" applyAlignment="1">
      <alignment horizontal="center"/>
    </xf>
    <xf numFmtId="0" fontId="65" fillId="0" borderId="0" xfId="303" applyNumberFormat="1" applyFont="1" applyFill="1" applyAlignment="1">
      <alignment horizontal="center"/>
    </xf>
    <xf numFmtId="0" fontId="65" fillId="0" borderId="0" xfId="303" applyFont="1" applyFill="1" applyBorder="1" applyAlignment="1">
      <alignment horizontal="center"/>
    </xf>
    <xf numFmtId="0" fontId="65" fillId="0" borderId="0" xfId="303" applyFont="1" applyFill="1" applyAlignment="1">
      <alignment horizontal="center"/>
    </xf>
    <xf numFmtId="0" fontId="64" fillId="0" borderId="0" xfId="303" applyFont="1" applyAlignment="1">
      <alignment horizontal="right"/>
    </xf>
    <xf numFmtId="0" fontId="64" fillId="0" borderId="0" xfId="303" applyFont="1" applyAlignment="1">
      <alignment horizontal="center"/>
    </xf>
    <xf numFmtId="0" fontId="65" fillId="0" borderId="0" xfId="303" applyNumberFormat="1" applyFont="1" applyAlignment="1">
      <alignment horizontal="center"/>
    </xf>
  </cellXfs>
  <cellStyles count="2372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1073"/>
    <cellStyle name="_Recon to Darrin's 5.11.05 proforma" xfId="20"/>
    <cellStyle name="_Revenue" xfId="1074"/>
    <cellStyle name="_Revenue_Data" xfId="1075"/>
    <cellStyle name="_Revenue_Data_1" xfId="1076"/>
    <cellStyle name="_Revenue_Data_Pro Forma Rev 09 GRC" xfId="1077"/>
    <cellStyle name="_Revenue_Data_Pro Forma Rev 2010 GRC" xfId="1078"/>
    <cellStyle name="_Revenue_Data_Pro Forma Rev 2010 GRC_Preliminary" xfId="1079"/>
    <cellStyle name="_Revenue_Data_Revenue (Feb 09 - Jan 10)" xfId="1080"/>
    <cellStyle name="_Revenue_Data_Revenue (Jan 09 - Dec 09)" xfId="1081"/>
    <cellStyle name="_Revenue_Data_Revenue (Mar 09 - Feb 10)" xfId="1082"/>
    <cellStyle name="_Revenue_Data_Volume Exhibit (Jan09 - Dec09)" xfId="1083"/>
    <cellStyle name="_Revenue_Mins" xfId="1084"/>
    <cellStyle name="_Revenue_Pro Forma Rev 07 GRC" xfId="1085"/>
    <cellStyle name="_Revenue_Pro Forma Rev 08 GRC" xfId="1086"/>
    <cellStyle name="_Revenue_Pro Forma Rev 09 GRC" xfId="1087"/>
    <cellStyle name="_Revenue_Pro Forma Rev 2010 GRC" xfId="1088"/>
    <cellStyle name="_Revenue_Pro Forma Rev 2010 GRC_Preliminary" xfId="1089"/>
    <cellStyle name="_Revenue_Revenue (Feb 09 - Jan 10)" xfId="1090"/>
    <cellStyle name="_Revenue_Revenue (Jan 09 - Dec 09)" xfId="1091"/>
    <cellStyle name="_Revenue_Revenue (Mar 09 - Feb 10)" xfId="1092"/>
    <cellStyle name="_Revenue_Sheet2" xfId="1093"/>
    <cellStyle name="_Revenue_Therms Data" xfId="1094"/>
    <cellStyle name="_Revenue_Therms Data Rerun" xfId="1095"/>
    <cellStyle name="_Revenue_Volume Exhibit (Jan09 - Dec09)" xfId="1096"/>
    <cellStyle name="_Tenaska Comparison" xfId="21"/>
    <cellStyle name="_Therms Data" xfId="1097"/>
    <cellStyle name="_Therms Data_Pro Forma Rev 09 GRC" xfId="1098"/>
    <cellStyle name="_Therms Data_Pro Forma Rev 2010 GRC" xfId="1099"/>
    <cellStyle name="_Therms Data_Pro Forma Rev 2010 GRC_Preliminary" xfId="1100"/>
    <cellStyle name="_Therms Data_Revenue (Feb 09 - Jan 10)" xfId="1101"/>
    <cellStyle name="_Therms Data_Revenue (Jan 09 - Dec 09)" xfId="1102"/>
    <cellStyle name="_Therms Data_Revenue (Mar 09 - Feb 10)" xfId="1103"/>
    <cellStyle name="_Therms Data_Volume Exhibit (Jan09 - Dec09)" xfId="1104"/>
    <cellStyle name="_Value Copy 11 30 05 gas 12 09 05 AURORA at 12 14 05" xfId="22"/>
    <cellStyle name="_VC 6.15.06 update on 06GRC power costs.xls Chart 1" xfId="23"/>
    <cellStyle name="_VC 6.15.06 update on 06GRC power costs.xls Chart 2" xfId="24"/>
    <cellStyle name="_VC 6.15.06 update on 06GRC power costs.xls Chart 3" xfId="25"/>
    <cellStyle name="0,0_x000d__x000a_NA_x000d__x000a_" xfId="26"/>
    <cellStyle name="0000" xfId="27"/>
    <cellStyle name="000000" xfId="28"/>
    <cellStyle name="20% - Accent1" xfId="29" builtinId="30" customBuiltin="1"/>
    <cellStyle name="20% - Accent1 10" xfId="775"/>
    <cellStyle name="20% - Accent1 10 2" xfId="1487"/>
    <cellStyle name="20% - Accent1 10 2 2" xfId="2185"/>
    <cellStyle name="20% - Accent1 10 3" xfId="1836"/>
    <cellStyle name="20% - Accent1 11" xfId="820"/>
    <cellStyle name="20% - Accent1 11 2" xfId="1504"/>
    <cellStyle name="20% - Accent1 11 2 2" xfId="2202"/>
    <cellStyle name="20% - Accent1 11 3" xfId="1853"/>
    <cellStyle name="20% - Accent1 12" xfId="859"/>
    <cellStyle name="20% - Accent1 12 2" xfId="1522"/>
    <cellStyle name="20% - Accent1 12 2 2" xfId="2220"/>
    <cellStyle name="20% - Accent1 12 3" xfId="1871"/>
    <cellStyle name="20% - Accent1 13" xfId="989"/>
    <cellStyle name="20% - Accent1 13 2" xfId="1540"/>
    <cellStyle name="20% - Accent1 13 2 2" xfId="2238"/>
    <cellStyle name="20% - Accent1 13 3" xfId="1889"/>
    <cellStyle name="20% - Accent1 14" xfId="1030"/>
    <cellStyle name="20% - Accent1 14 2" xfId="1558"/>
    <cellStyle name="20% - Accent1 14 2 2" xfId="2256"/>
    <cellStyle name="20% - Accent1 14 3" xfId="1907"/>
    <cellStyle name="20% - Accent1 15" xfId="1119"/>
    <cellStyle name="20% - Accent1 15 2" xfId="1579"/>
    <cellStyle name="20% - Accent1 15 2 2" xfId="2277"/>
    <cellStyle name="20% - Accent1 15 3" xfId="1928"/>
    <cellStyle name="20% - Accent1 16" xfId="1146"/>
    <cellStyle name="20% - Accent1 16 2" xfId="1597"/>
    <cellStyle name="20% - Accent1 16 2 2" xfId="2295"/>
    <cellStyle name="20% - Accent1 16 3" xfId="1946"/>
    <cellStyle name="20% - Accent1 17" xfId="1179"/>
    <cellStyle name="20% - Accent1 17 2" xfId="1611"/>
    <cellStyle name="20% - Accent1 17 2 2" xfId="2309"/>
    <cellStyle name="20% - Accent1 17 3" xfId="1960"/>
    <cellStyle name="20% - Accent1 18" xfId="1200"/>
    <cellStyle name="20% - Accent1 18 2" xfId="1625"/>
    <cellStyle name="20% - Accent1 18 2 2" xfId="2323"/>
    <cellStyle name="20% - Accent1 18 3" xfId="1974"/>
    <cellStyle name="20% - Accent1 19" xfId="1231"/>
    <cellStyle name="20% - Accent1 19 2" xfId="1644"/>
    <cellStyle name="20% - Accent1 19 2 2" xfId="2342"/>
    <cellStyle name="20% - Accent1 19 3" xfId="1993"/>
    <cellStyle name="20% - Accent1 2" xfId="30"/>
    <cellStyle name="20% - Accent1 2 2" xfId="891"/>
    <cellStyle name="20% - Accent1 2 3" xfId="451"/>
    <cellStyle name="20% - Accent1 2 3 2" xfId="1374"/>
    <cellStyle name="20% - Accent1 2 3 2 2" xfId="2072"/>
    <cellStyle name="20% - Accent1 2 3 3" xfId="1723"/>
    <cellStyle name="20% - Accent1 20" xfId="1292"/>
    <cellStyle name="20% - Accent1 20 2" xfId="1660"/>
    <cellStyle name="20% - Accent1 20 2 2" xfId="2358"/>
    <cellStyle name="20% - Accent1 20 3" xfId="2009"/>
    <cellStyle name="20% - Accent1 21" xfId="361"/>
    <cellStyle name="20% - Accent1 22" xfId="332"/>
    <cellStyle name="20% - Accent1 22 2" xfId="1360"/>
    <cellStyle name="20% - Accent1 22 2 2" xfId="2058"/>
    <cellStyle name="20% - Accent1 22 3" xfId="1709"/>
    <cellStyle name="20% - Accent1 23" xfId="1321"/>
    <cellStyle name="20% - Accent1 23 2" xfId="2025"/>
    <cellStyle name="20% - Accent1 24" xfId="1676"/>
    <cellStyle name="20% - Accent1 3" xfId="31"/>
    <cellStyle name="20% - Accent1 3 2" xfId="892"/>
    <cellStyle name="20% - Accent1 3 3" xfId="493"/>
    <cellStyle name="20% - Accent1 3 3 2" xfId="1388"/>
    <cellStyle name="20% - Accent1 3 3 2 2" xfId="2086"/>
    <cellStyle name="20% - Accent1 3 3 3" xfId="1737"/>
    <cellStyle name="20% - Accent1 4" xfId="316"/>
    <cellStyle name="20% - Accent1 4 2" xfId="535"/>
    <cellStyle name="20% - Accent1 4 2 2" xfId="1402"/>
    <cellStyle name="20% - Accent1 4 2 2 2" xfId="2100"/>
    <cellStyle name="20% - Accent1 4 2 3" xfId="1751"/>
    <cellStyle name="20% - Accent1 4 3" xfId="1344"/>
    <cellStyle name="20% - Accent1 4 3 2" xfId="2042"/>
    <cellStyle name="20% - Accent1 4 4" xfId="1693"/>
    <cellStyle name="20% - Accent1 5" xfId="577"/>
    <cellStyle name="20% - Accent1 5 2" xfId="1416"/>
    <cellStyle name="20% - Accent1 5 2 2" xfId="2114"/>
    <cellStyle name="20% - Accent1 5 3" xfId="1765"/>
    <cellStyle name="20% - Accent1 6" xfId="619"/>
    <cellStyle name="20% - Accent1 6 2" xfId="1430"/>
    <cellStyle name="20% - Accent1 6 2 2" xfId="2128"/>
    <cellStyle name="20% - Accent1 6 3" xfId="1779"/>
    <cellStyle name="20% - Accent1 7" xfId="661"/>
    <cellStyle name="20% - Accent1 7 2" xfId="1444"/>
    <cellStyle name="20% - Accent1 7 2 2" xfId="2142"/>
    <cellStyle name="20% - Accent1 7 3" xfId="1793"/>
    <cellStyle name="20% - Accent1 8" xfId="702"/>
    <cellStyle name="20% - Accent1 8 2" xfId="1457"/>
    <cellStyle name="20% - Accent1 8 2 2" xfId="2155"/>
    <cellStyle name="20% - Accent1 8 3" xfId="1806"/>
    <cellStyle name="20% - Accent1 9" xfId="743"/>
    <cellStyle name="20% - Accent1 9 2" xfId="1470"/>
    <cellStyle name="20% - Accent1 9 2 2" xfId="2168"/>
    <cellStyle name="20% - Accent1 9 3" xfId="1819"/>
    <cellStyle name="20% - Accent2" xfId="32" builtinId="34" customBuiltin="1"/>
    <cellStyle name="20% - Accent2 10" xfId="779"/>
    <cellStyle name="20% - Accent2 10 2" xfId="1489"/>
    <cellStyle name="20% - Accent2 10 2 2" xfId="2187"/>
    <cellStyle name="20% - Accent2 10 3" xfId="1838"/>
    <cellStyle name="20% - Accent2 11" xfId="823"/>
    <cellStyle name="20% - Accent2 11 2" xfId="1506"/>
    <cellStyle name="20% - Accent2 11 2 2" xfId="2204"/>
    <cellStyle name="20% - Accent2 11 3" xfId="1855"/>
    <cellStyle name="20% - Accent2 12" xfId="862"/>
    <cellStyle name="20% - Accent2 12 2" xfId="1524"/>
    <cellStyle name="20% - Accent2 12 2 2" xfId="2222"/>
    <cellStyle name="20% - Accent2 12 3" xfId="1873"/>
    <cellStyle name="20% - Accent2 13" xfId="993"/>
    <cellStyle name="20% - Accent2 13 2" xfId="1542"/>
    <cellStyle name="20% - Accent2 13 2 2" xfId="2240"/>
    <cellStyle name="20% - Accent2 13 3" xfId="1891"/>
    <cellStyle name="20% - Accent2 14" xfId="1034"/>
    <cellStyle name="20% - Accent2 14 2" xfId="1560"/>
    <cellStyle name="20% - Accent2 14 2 2" xfId="2258"/>
    <cellStyle name="20% - Accent2 14 3" xfId="1909"/>
    <cellStyle name="20% - Accent2 15" xfId="1122"/>
    <cellStyle name="20% - Accent2 15 2" xfId="1581"/>
    <cellStyle name="20% - Accent2 15 2 2" xfId="2279"/>
    <cellStyle name="20% - Accent2 15 3" xfId="1930"/>
    <cellStyle name="20% - Accent2 16" xfId="1149"/>
    <cellStyle name="20% - Accent2 16 2" xfId="1599"/>
    <cellStyle name="20% - Accent2 16 2 2" xfId="2297"/>
    <cellStyle name="20% - Accent2 16 3" xfId="1948"/>
    <cellStyle name="20% - Accent2 17" xfId="1182"/>
    <cellStyle name="20% - Accent2 17 2" xfId="1613"/>
    <cellStyle name="20% - Accent2 17 2 2" xfId="2311"/>
    <cellStyle name="20% - Accent2 17 3" xfId="1962"/>
    <cellStyle name="20% - Accent2 18" xfId="1203"/>
    <cellStyle name="20% - Accent2 18 2" xfId="1627"/>
    <cellStyle name="20% - Accent2 18 2 2" xfId="2325"/>
    <cellStyle name="20% - Accent2 18 3" xfId="1976"/>
    <cellStyle name="20% - Accent2 19" xfId="1235"/>
    <cellStyle name="20% - Accent2 19 2" xfId="1646"/>
    <cellStyle name="20% - Accent2 19 2 2" xfId="2344"/>
    <cellStyle name="20% - Accent2 19 3" xfId="1995"/>
    <cellStyle name="20% - Accent2 2" xfId="33"/>
    <cellStyle name="20% - Accent2 2 2" xfId="893"/>
    <cellStyle name="20% - Accent2 2 3" xfId="455"/>
    <cellStyle name="20% - Accent2 2 3 2" xfId="1376"/>
    <cellStyle name="20% - Accent2 2 3 2 2" xfId="2074"/>
    <cellStyle name="20% - Accent2 2 3 3" xfId="1725"/>
    <cellStyle name="20% - Accent2 20" xfId="1295"/>
    <cellStyle name="20% - Accent2 20 2" xfId="1662"/>
    <cellStyle name="20% - Accent2 20 2 2" xfId="2360"/>
    <cellStyle name="20% - Accent2 20 3" xfId="2011"/>
    <cellStyle name="20% - Accent2 21" xfId="345"/>
    <cellStyle name="20% - Accent2 22" xfId="334"/>
    <cellStyle name="20% - Accent2 22 2" xfId="1362"/>
    <cellStyle name="20% - Accent2 22 2 2" xfId="2060"/>
    <cellStyle name="20% - Accent2 22 3" xfId="1711"/>
    <cellStyle name="20% - Accent2 23" xfId="1323"/>
    <cellStyle name="20% - Accent2 23 2" xfId="2027"/>
    <cellStyle name="20% - Accent2 24" xfId="1677"/>
    <cellStyle name="20% - Accent2 3" xfId="34"/>
    <cellStyle name="20% - Accent2 3 2" xfId="894"/>
    <cellStyle name="20% - Accent2 3 3" xfId="497"/>
    <cellStyle name="20% - Accent2 3 3 2" xfId="1390"/>
    <cellStyle name="20% - Accent2 3 3 2 2" xfId="2088"/>
    <cellStyle name="20% - Accent2 3 3 3" xfId="1739"/>
    <cellStyle name="20% - Accent2 4" xfId="318"/>
    <cellStyle name="20% - Accent2 4 2" xfId="539"/>
    <cellStyle name="20% - Accent2 4 2 2" xfId="1404"/>
    <cellStyle name="20% - Accent2 4 2 2 2" xfId="2102"/>
    <cellStyle name="20% - Accent2 4 2 3" xfId="1753"/>
    <cellStyle name="20% - Accent2 4 3" xfId="1346"/>
    <cellStyle name="20% - Accent2 4 3 2" xfId="2044"/>
    <cellStyle name="20% - Accent2 4 4" xfId="1695"/>
    <cellStyle name="20% - Accent2 5" xfId="581"/>
    <cellStyle name="20% - Accent2 5 2" xfId="1418"/>
    <cellStyle name="20% - Accent2 5 2 2" xfId="2116"/>
    <cellStyle name="20% - Accent2 5 3" xfId="1767"/>
    <cellStyle name="20% - Accent2 6" xfId="623"/>
    <cellStyle name="20% - Accent2 6 2" xfId="1432"/>
    <cellStyle name="20% - Accent2 6 2 2" xfId="2130"/>
    <cellStyle name="20% - Accent2 6 3" xfId="1781"/>
    <cellStyle name="20% - Accent2 7" xfId="665"/>
    <cellStyle name="20% - Accent2 7 2" xfId="1446"/>
    <cellStyle name="20% - Accent2 7 2 2" xfId="2144"/>
    <cellStyle name="20% - Accent2 7 3" xfId="1795"/>
    <cellStyle name="20% - Accent2 8" xfId="706"/>
    <cellStyle name="20% - Accent2 8 2" xfId="1459"/>
    <cellStyle name="20% - Accent2 8 2 2" xfId="2157"/>
    <cellStyle name="20% - Accent2 8 3" xfId="1808"/>
    <cellStyle name="20% - Accent2 9" xfId="747"/>
    <cellStyle name="20% - Accent2 9 2" xfId="1472"/>
    <cellStyle name="20% - Accent2 9 2 2" xfId="2170"/>
    <cellStyle name="20% - Accent2 9 3" xfId="1821"/>
    <cellStyle name="20% - Accent3" xfId="35" builtinId="38" customBuiltin="1"/>
    <cellStyle name="20% - Accent3 10" xfId="782"/>
    <cellStyle name="20% - Accent3 10 2" xfId="1491"/>
    <cellStyle name="20% - Accent3 10 2 2" xfId="2189"/>
    <cellStyle name="20% - Accent3 10 3" xfId="1840"/>
    <cellStyle name="20% - Accent3 11" xfId="827"/>
    <cellStyle name="20% - Accent3 11 2" xfId="1508"/>
    <cellStyle name="20% - Accent3 11 2 2" xfId="2206"/>
    <cellStyle name="20% - Accent3 11 3" xfId="1857"/>
    <cellStyle name="20% - Accent3 12" xfId="866"/>
    <cellStyle name="20% - Accent3 12 2" xfId="1526"/>
    <cellStyle name="20% - Accent3 12 2 2" xfId="2224"/>
    <cellStyle name="20% - Accent3 12 3" xfId="1875"/>
    <cellStyle name="20% - Accent3 13" xfId="997"/>
    <cellStyle name="20% - Accent3 13 2" xfId="1544"/>
    <cellStyle name="20% - Accent3 13 2 2" xfId="2242"/>
    <cellStyle name="20% - Accent3 13 3" xfId="1893"/>
    <cellStyle name="20% - Accent3 14" xfId="1038"/>
    <cellStyle name="20% - Accent3 14 2" xfId="1562"/>
    <cellStyle name="20% - Accent3 14 2 2" xfId="2260"/>
    <cellStyle name="20% - Accent3 14 3" xfId="1911"/>
    <cellStyle name="20% - Accent3 15" xfId="1125"/>
    <cellStyle name="20% - Accent3 15 2" xfId="1583"/>
    <cellStyle name="20% - Accent3 15 2 2" xfId="2281"/>
    <cellStyle name="20% - Accent3 15 3" xfId="1932"/>
    <cellStyle name="20% - Accent3 16" xfId="1152"/>
    <cellStyle name="20% - Accent3 16 2" xfId="1601"/>
    <cellStyle name="20% - Accent3 16 2 2" xfId="2299"/>
    <cellStyle name="20% - Accent3 16 3" xfId="1950"/>
    <cellStyle name="20% - Accent3 17" xfId="1185"/>
    <cellStyle name="20% - Accent3 17 2" xfId="1615"/>
    <cellStyle name="20% - Accent3 17 2 2" xfId="2313"/>
    <cellStyle name="20% - Accent3 17 3" xfId="1964"/>
    <cellStyle name="20% - Accent3 18" xfId="1206"/>
    <cellStyle name="20% - Accent3 18 2" xfId="1629"/>
    <cellStyle name="20% - Accent3 18 2 2" xfId="2327"/>
    <cellStyle name="20% - Accent3 18 3" xfId="1978"/>
    <cellStyle name="20% - Accent3 19" xfId="1239"/>
    <cellStyle name="20% - Accent3 19 2" xfId="1649"/>
    <cellStyle name="20% - Accent3 19 2 2" xfId="2347"/>
    <cellStyle name="20% - Accent3 19 3" xfId="1998"/>
    <cellStyle name="20% - Accent3 2" xfId="36"/>
    <cellStyle name="20% - Accent3 2 2" xfId="895"/>
    <cellStyle name="20% - Accent3 2 3" xfId="459"/>
    <cellStyle name="20% - Accent3 2 3 2" xfId="1378"/>
    <cellStyle name="20% - Accent3 2 3 2 2" xfId="2076"/>
    <cellStyle name="20% - Accent3 2 3 3" xfId="1727"/>
    <cellStyle name="20% - Accent3 20" xfId="1298"/>
    <cellStyle name="20% - Accent3 20 2" xfId="1664"/>
    <cellStyle name="20% - Accent3 20 2 2" xfId="2362"/>
    <cellStyle name="20% - Accent3 20 3" xfId="2013"/>
    <cellStyle name="20% - Accent3 21" xfId="354"/>
    <cellStyle name="20% - Accent3 22" xfId="336"/>
    <cellStyle name="20% - Accent3 22 2" xfId="1364"/>
    <cellStyle name="20% - Accent3 22 2 2" xfId="2062"/>
    <cellStyle name="20% - Accent3 22 3" xfId="1713"/>
    <cellStyle name="20% - Accent3 23" xfId="1325"/>
    <cellStyle name="20% - Accent3 23 2" xfId="2029"/>
    <cellStyle name="20% - Accent3 24" xfId="1678"/>
    <cellStyle name="20% - Accent3 3" xfId="37"/>
    <cellStyle name="20% - Accent3 3 2" xfId="896"/>
    <cellStyle name="20% - Accent3 3 3" xfId="501"/>
    <cellStyle name="20% - Accent3 3 3 2" xfId="1392"/>
    <cellStyle name="20% - Accent3 3 3 2 2" xfId="2090"/>
    <cellStyle name="20% - Accent3 3 3 3" xfId="1741"/>
    <cellStyle name="20% - Accent3 4" xfId="320"/>
    <cellStyle name="20% - Accent3 4 2" xfId="543"/>
    <cellStyle name="20% - Accent3 4 2 2" xfId="1406"/>
    <cellStyle name="20% - Accent3 4 2 2 2" xfId="2104"/>
    <cellStyle name="20% - Accent3 4 2 3" xfId="1755"/>
    <cellStyle name="20% - Accent3 4 3" xfId="1348"/>
    <cellStyle name="20% - Accent3 4 3 2" xfId="2046"/>
    <cellStyle name="20% - Accent3 4 4" xfId="1697"/>
    <cellStyle name="20% - Accent3 5" xfId="585"/>
    <cellStyle name="20% - Accent3 5 2" xfId="1420"/>
    <cellStyle name="20% - Accent3 5 2 2" xfId="2118"/>
    <cellStyle name="20% - Accent3 5 3" xfId="1769"/>
    <cellStyle name="20% - Accent3 6" xfId="627"/>
    <cellStyle name="20% - Accent3 6 2" xfId="1434"/>
    <cellStyle name="20% - Accent3 6 2 2" xfId="2132"/>
    <cellStyle name="20% - Accent3 6 3" xfId="1783"/>
    <cellStyle name="20% - Accent3 7" xfId="669"/>
    <cellStyle name="20% - Accent3 7 2" xfId="1448"/>
    <cellStyle name="20% - Accent3 7 2 2" xfId="2146"/>
    <cellStyle name="20% - Accent3 7 3" xfId="1797"/>
    <cellStyle name="20% - Accent3 8" xfId="710"/>
    <cellStyle name="20% - Accent3 8 2" xfId="1461"/>
    <cellStyle name="20% - Accent3 8 2 2" xfId="2159"/>
    <cellStyle name="20% - Accent3 8 3" xfId="1810"/>
    <cellStyle name="20% - Accent3 9" xfId="751"/>
    <cellStyle name="20% - Accent3 9 2" xfId="1474"/>
    <cellStyle name="20% - Accent3 9 2 2" xfId="2172"/>
    <cellStyle name="20% - Accent3 9 3" xfId="1823"/>
    <cellStyle name="20% - Accent4" xfId="38" builtinId="42" customBuiltin="1"/>
    <cellStyle name="20% - Accent4 10" xfId="786"/>
    <cellStyle name="20% - Accent4 10 2" xfId="1493"/>
    <cellStyle name="20% - Accent4 10 2 2" xfId="2191"/>
    <cellStyle name="20% - Accent4 10 3" xfId="1842"/>
    <cellStyle name="20% - Accent4 11" xfId="830"/>
    <cellStyle name="20% - Accent4 11 2" xfId="1510"/>
    <cellStyle name="20% - Accent4 11 2 2" xfId="2208"/>
    <cellStyle name="20% - Accent4 11 3" xfId="1859"/>
    <cellStyle name="20% - Accent4 12" xfId="869"/>
    <cellStyle name="20% - Accent4 12 2" xfId="1528"/>
    <cellStyle name="20% - Accent4 12 2 2" xfId="2226"/>
    <cellStyle name="20% - Accent4 12 3" xfId="1877"/>
    <cellStyle name="20% - Accent4 13" xfId="1000"/>
    <cellStyle name="20% - Accent4 13 2" xfId="1546"/>
    <cellStyle name="20% - Accent4 13 2 2" xfId="2244"/>
    <cellStyle name="20% - Accent4 13 3" xfId="1895"/>
    <cellStyle name="20% - Accent4 14" xfId="1041"/>
    <cellStyle name="20% - Accent4 14 2" xfId="1564"/>
    <cellStyle name="20% - Accent4 14 2 2" xfId="2262"/>
    <cellStyle name="20% - Accent4 14 3" xfId="1913"/>
    <cellStyle name="20% - Accent4 15" xfId="1128"/>
    <cellStyle name="20% - Accent4 15 2" xfId="1585"/>
    <cellStyle name="20% - Accent4 15 2 2" xfId="2283"/>
    <cellStyle name="20% - Accent4 15 3" xfId="1934"/>
    <cellStyle name="20% - Accent4 16" xfId="1156"/>
    <cellStyle name="20% - Accent4 16 2" xfId="1603"/>
    <cellStyle name="20% - Accent4 16 2 2" xfId="2301"/>
    <cellStyle name="20% - Accent4 16 3" xfId="1952"/>
    <cellStyle name="20% - Accent4 17" xfId="1188"/>
    <cellStyle name="20% - Accent4 17 2" xfId="1617"/>
    <cellStyle name="20% - Accent4 17 2 2" xfId="2315"/>
    <cellStyle name="20% - Accent4 17 3" xfId="1966"/>
    <cellStyle name="20% - Accent4 18" xfId="1209"/>
    <cellStyle name="20% - Accent4 18 2" xfId="1631"/>
    <cellStyle name="20% - Accent4 18 2 2" xfId="2329"/>
    <cellStyle name="20% - Accent4 18 3" xfId="1980"/>
    <cellStyle name="20% - Accent4 19" xfId="1243"/>
    <cellStyle name="20% - Accent4 19 2" xfId="1651"/>
    <cellStyle name="20% - Accent4 19 2 2" xfId="2349"/>
    <cellStyle name="20% - Accent4 19 3" xfId="2000"/>
    <cellStyle name="20% - Accent4 2" xfId="39"/>
    <cellStyle name="20% - Accent4 2 2" xfId="897"/>
    <cellStyle name="20% - Accent4 2 3" xfId="463"/>
    <cellStyle name="20% - Accent4 2 3 2" xfId="1380"/>
    <cellStyle name="20% - Accent4 2 3 2 2" xfId="2078"/>
    <cellStyle name="20% - Accent4 2 3 3" xfId="1729"/>
    <cellStyle name="20% - Accent4 20" xfId="1302"/>
    <cellStyle name="20% - Accent4 20 2" xfId="1666"/>
    <cellStyle name="20% - Accent4 20 2 2" xfId="2364"/>
    <cellStyle name="20% - Accent4 20 3" xfId="2015"/>
    <cellStyle name="20% - Accent4 21" xfId="359"/>
    <cellStyle name="20% - Accent4 22" xfId="338"/>
    <cellStyle name="20% - Accent4 22 2" xfId="1366"/>
    <cellStyle name="20% - Accent4 22 2 2" xfId="2064"/>
    <cellStyle name="20% - Accent4 22 3" xfId="1715"/>
    <cellStyle name="20% - Accent4 23" xfId="1327"/>
    <cellStyle name="20% - Accent4 23 2" xfId="2031"/>
    <cellStyle name="20% - Accent4 24" xfId="1679"/>
    <cellStyle name="20% - Accent4 3" xfId="40"/>
    <cellStyle name="20% - Accent4 3 2" xfId="898"/>
    <cellStyle name="20% - Accent4 3 3" xfId="505"/>
    <cellStyle name="20% - Accent4 3 3 2" xfId="1394"/>
    <cellStyle name="20% - Accent4 3 3 2 2" xfId="2092"/>
    <cellStyle name="20% - Accent4 3 3 3" xfId="1743"/>
    <cellStyle name="20% - Accent4 4" xfId="322"/>
    <cellStyle name="20% - Accent4 4 2" xfId="547"/>
    <cellStyle name="20% - Accent4 4 2 2" xfId="1408"/>
    <cellStyle name="20% - Accent4 4 2 2 2" xfId="2106"/>
    <cellStyle name="20% - Accent4 4 2 3" xfId="1757"/>
    <cellStyle name="20% - Accent4 4 3" xfId="1350"/>
    <cellStyle name="20% - Accent4 4 3 2" xfId="2048"/>
    <cellStyle name="20% - Accent4 4 4" xfId="1699"/>
    <cellStyle name="20% - Accent4 5" xfId="589"/>
    <cellStyle name="20% - Accent4 5 2" xfId="1422"/>
    <cellStyle name="20% - Accent4 5 2 2" xfId="2120"/>
    <cellStyle name="20% - Accent4 5 3" xfId="1771"/>
    <cellStyle name="20% - Accent4 6" xfId="631"/>
    <cellStyle name="20% - Accent4 6 2" xfId="1436"/>
    <cellStyle name="20% - Accent4 6 2 2" xfId="2134"/>
    <cellStyle name="20% - Accent4 6 3" xfId="1785"/>
    <cellStyle name="20% - Accent4 7" xfId="673"/>
    <cellStyle name="20% - Accent4 7 2" xfId="1450"/>
    <cellStyle name="20% - Accent4 7 2 2" xfId="2148"/>
    <cellStyle name="20% - Accent4 7 3" xfId="1799"/>
    <cellStyle name="20% - Accent4 8" xfId="714"/>
    <cellStyle name="20% - Accent4 8 2" xfId="1463"/>
    <cellStyle name="20% - Accent4 8 2 2" xfId="2161"/>
    <cellStyle name="20% - Accent4 8 3" xfId="1812"/>
    <cellStyle name="20% - Accent4 9" xfId="755"/>
    <cellStyle name="20% - Accent4 9 2" xfId="1476"/>
    <cellStyle name="20% - Accent4 9 2 2" xfId="2174"/>
    <cellStyle name="20% - Accent4 9 3" xfId="1825"/>
    <cellStyle name="20% - Accent5" xfId="41" builtinId="46" customBuiltin="1"/>
    <cellStyle name="20% - Accent5 10" xfId="790"/>
    <cellStyle name="20% - Accent5 10 2" xfId="1496"/>
    <cellStyle name="20% - Accent5 10 2 2" xfId="2194"/>
    <cellStyle name="20% - Accent5 10 3" xfId="1845"/>
    <cellStyle name="20% - Accent5 11" xfId="833"/>
    <cellStyle name="20% - Accent5 11 2" xfId="1512"/>
    <cellStyle name="20% - Accent5 11 2 2" xfId="2210"/>
    <cellStyle name="20% - Accent5 11 3" xfId="1861"/>
    <cellStyle name="20% - Accent5 12" xfId="872"/>
    <cellStyle name="20% - Accent5 12 2" xfId="1530"/>
    <cellStyle name="20% - Accent5 12 2 2" xfId="2228"/>
    <cellStyle name="20% - Accent5 12 3" xfId="1879"/>
    <cellStyle name="20% - Accent5 13" xfId="1003"/>
    <cellStyle name="20% - Accent5 13 2" xfId="1548"/>
    <cellStyle name="20% - Accent5 13 2 2" xfId="2246"/>
    <cellStyle name="20% - Accent5 13 3" xfId="1897"/>
    <cellStyle name="20% - Accent5 14" xfId="1045"/>
    <cellStyle name="20% - Accent5 14 2" xfId="1567"/>
    <cellStyle name="20% - Accent5 14 2 2" xfId="2265"/>
    <cellStyle name="20% - Accent5 14 3" xfId="1916"/>
    <cellStyle name="20% - Accent5 15" xfId="1131"/>
    <cellStyle name="20% - Accent5 15 2" xfId="1587"/>
    <cellStyle name="20% - Accent5 15 2 2" xfId="2285"/>
    <cellStyle name="20% - Accent5 15 3" xfId="1936"/>
    <cellStyle name="20% - Accent5 16" xfId="1159"/>
    <cellStyle name="20% - Accent5 16 2" xfId="1605"/>
    <cellStyle name="20% - Accent5 16 2 2" xfId="2303"/>
    <cellStyle name="20% - Accent5 16 3" xfId="1954"/>
    <cellStyle name="20% - Accent5 17" xfId="1191"/>
    <cellStyle name="20% - Accent5 17 2" xfId="1619"/>
    <cellStyle name="20% - Accent5 17 2 2" xfId="2317"/>
    <cellStyle name="20% - Accent5 17 3" xfId="1968"/>
    <cellStyle name="20% - Accent5 18" xfId="1212"/>
    <cellStyle name="20% - Accent5 18 2" xfId="1633"/>
    <cellStyle name="20% - Accent5 18 2 2" xfId="2331"/>
    <cellStyle name="20% - Accent5 18 3" xfId="1982"/>
    <cellStyle name="20% - Accent5 19" xfId="1246"/>
    <cellStyle name="20% - Accent5 19 2" xfId="1653"/>
    <cellStyle name="20% - Accent5 19 2 2" xfId="2351"/>
    <cellStyle name="20% - Accent5 19 3" xfId="2002"/>
    <cellStyle name="20% - Accent5 2" xfId="42"/>
    <cellStyle name="20% - Accent5 2 2" xfId="899"/>
    <cellStyle name="20% - Accent5 2 3" xfId="467"/>
    <cellStyle name="20% - Accent5 2 3 2" xfId="1382"/>
    <cellStyle name="20% - Accent5 2 3 2 2" xfId="2080"/>
    <cellStyle name="20% - Accent5 2 3 3" xfId="1731"/>
    <cellStyle name="20% - Accent5 20" xfId="1305"/>
    <cellStyle name="20% - Accent5 20 2" xfId="1668"/>
    <cellStyle name="20% - Accent5 20 2 2" xfId="2366"/>
    <cellStyle name="20% - Accent5 20 3" xfId="2017"/>
    <cellStyle name="20% - Accent5 21" xfId="344"/>
    <cellStyle name="20% - Accent5 22" xfId="340"/>
    <cellStyle name="20% - Accent5 22 2" xfId="1368"/>
    <cellStyle name="20% - Accent5 22 2 2" xfId="2066"/>
    <cellStyle name="20% - Accent5 22 3" xfId="1717"/>
    <cellStyle name="20% - Accent5 23" xfId="1329"/>
    <cellStyle name="20% - Accent5 23 2" xfId="2033"/>
    <cellStyle name="20% - Accent5 24" xfId="1680"/>
    <cellStyle name="20% - Accent5 3" xfId="43"/>
    <cellStyle name="20% - Accent5 3 2" xfId="900"/>
    <cellStyle name="20% - Accent5 3 3" xfId="509"/>
    <cellStyle name="20% - Accent5 3 3 2" xfId="1396"/>
    <cellStyle name="20% - Accent5 3 3 2 2" xfId="2094"/>
    <cellStyle name="20% - Accent5 3 3 3" xfId="1745"/>
    <cellStyle name="20% - Accent5 4" xfId="324"/>
    <cellStyle name="20% - Accent5 4 2" xfId="551"/>
    <cellStyle name="20% - Accent5 4 2 2" xfId="1410"/>
    <cellStyle name="20% - Accent5 4 2 2 2" xfId="2108"/>
    <cellStyle name="20% - Accent5 4 2 3" xfId="1759"/>
    <cellStyle name="20% - Accent5 4 3" xfId="1352"/>
    <cellStyle name="20% - Accent5 4 3 2" xfId="2050"/>
    <cellStyle name="20% - Accent5 4 4" xfId="1701"/>
    <cellStyle name="20% - Accent5 5" xfId="593"/>
    <cellStyle name="20% - Accent5 5 2" xfId="1424"/>
    <cellStyle name="20% - Accent5 5 2 2" xfId="2122"/>
    <cellStyle name="20% - Accent5 5 3" xfId="1773"/>
    <cellStyle name="20% - Accent5 6" xfId="635"/>
    <cellStyle name="20% - Accent5 6 2" xfId="1438"/>
    <cellStyle name="20% - Accent5 6 2 2" xfId="2136"/>
    <cellStyle name="20% - Accent5 6 3" xfId="1787"/>
    <cellStyle name="20% - Accent5 7" xfId="677"/>
    <cellStyle name="20% - Accent5 7 2" xfId="1452"/>
    <cellStyle name="20% - Accent5 7 2 2" xfId="2150"/>
    <cellStyle name="20% - Accent5 7 3" xfId="1801"/>
    <cellStyle name="20% - Accent5 8" xfId="718"/>
    <cellStyle name="20% - Accent5 8 2" xfId="1465"/>
    <cellStyle name="20% - Accent5 8 2 2" xfId="2163"/>
    <cellStyle name="20% - Accent5 8 3" xfId="1814"/>
    <cellStyle name="20% - Accent5 9" xfId="759"/>
    <cellStyle name="20% - Accent5 9 2" xfId="1478"/>
    <cellStyle name="20% - Accent5 9 2 2" xfId="2176"/>
    <cellStyle name="20% - Accent5 9 3" xfId="1827"/>
    <cellStyle name="20% - Accent6" xfId="44" builtinId="50" customBuiltin="1"/>
    <cellStyle name="20% - Accent6 10" xfId="793"/>
    <cellStyle name="20% - Accent6 10 2" xfId="1498"/>
    <cellStyle name="20% - Accent6 10 2 2" xfId="2196"/>
    <cellStyle name="20% - Accent6 10 3" xfId="1847"/>
    <cellStyle name="20% - Accent6 11" xfId="836"/>
    <cellStyle name="20% - Accent6 11 2" xfId="1514"/>
    <cellStyle name="20% - Accent6 11 2 2" xfId="2212"/>
    <cellStyle name="20% - Accent6 11 3" xfId="1863"/>
    <cellStyle name="20% - Accent6 12" xfId="875"/>
    <cellStyle name="20% - Accent6 12 2" xfId="1532"/>
    <cellStyle name="20% - Accent6 12 2 2" xfId="2230"/>
    <cellStyle name="20% - Accent6 12 3" xfId="1881"/>
    <cellStyle name="20% - Accent6 13" xfId="1006"/>
    <cellStyle name="20% - Accent6 13 2" xfId="1550"/>
    <cellStyle name="20% - Accent6 13 2 2" xfId="2248"/>
    <cellStyle name="20% - Accent6 13 3" xfId="1899"/>
    <cellStyle name="20% - Accent6 14" xfId="1048"/>
    <cellStyle name="20% - Accent6 14 2" xfId="1569"/>
    <cellStyle name="20% - Accent6 14 2 2" xfId="2267"/>
    <cellStyle name="20% - Accent6 14 3" xfId="1918"/>
    <cellStyle name="20% - Accent6 15" xfId="1134"/>
    <cellStyle name="20% - Accent6 15 2" xfId="1589"/>
    <cellStyle name="20% - Accent6 15 2 2" xfId="2287"/>
    <cellStyle name="20% - Accent6 15 3" xfId="1938"/>
    <cellStyle name="20% - Accent6 16" xfId="1162"/>
    <cellStyle name="20% - Accent6 16 2" xfId="1607"/>
    <cellStyle name="20% - Accent6 16 2 2" xfId="2305"/>
    <cellStyle name="20% - Accent6 16 3" xfId="1956"/>
    <cellStyle name="20% - Accent6 17" xfId="1194"/>
    <cellStyle name="20% - Accent6 17 2" xfId="1621"/>
    <cellStyle name="20% - Accent6 17 2 2" xfId="2319"/>
    <cellStyle name="20% - Accent6 17 3" xfId="1970"/>
    <cellStyle name="20% - Accent6 18" xfId="1215"/>
    <cellStyle name="20% - Accent6 18 2" xfId="1635"/>
    <cellStyle name="20% - Accent6 18 2 2" xfId="2333"/>
    <cellStyle name="20% - Accent6 18 3" xfId="1984"/>
    <cellStyle name="20% - Accent6 19" xfId="1250"/>
    <cellStyle name="20% - Accent6 19 2" xfId="1655"/>
    <cellStyle name="20% - Accent6 19 2 2" xfId="2353"/>
    <cellStyle name="20% - Accent6 19 3" xfId="2004"/>
    <cellStyle name="20% - Accent6 2" xfId="45"/>
    <cellStyle name="20% - Accent6 2 2" xfId="901"/>
    <cellStyle name="20% - Accent6 2 3" xfId="471"/>
    <cellStyle name="20% - Accent6 2 3 2" xfId="1384"/>
    <cellStyle name="20% - Accent6 2 3 2 2" xfId="2082"/>
    <cellStyle name="20% - Accent6 2 3 3" xfId="1733"/>
    <cellStyle name="20% - Accent6 20" xfId="1308"/>
    <cellStyle name="20% - Accent6 20 2" xfId="1670"/>
    <cellStyle name="20% - Accent6 20 2 2" xfId="2368"/>
    <cellStyle name="20% - Accent6 20 3" xfId="2019"/>
    <cellStyle name="20% - Accent6 21" xfId="352"/>
    <cellStyle name="20% - Accent6 22" xfId="342"/>
    <cellStyle name="20% - Accent6 22 2" xfId="1370"/>
    <cellStyle name="20% - Accent6 22 2 2" xfId="2068"/>
    <cellStyle name="20% - Accent6 22 3" xfId="1719"/>
    <cellStyle name="20% - Accent6 23" xfId="1331"/>
    <cellStyle name="20% - Accent6 23 2" xfId="2035"/>
    <cellStyle name="20% - Accent6 24" xfId="1681"/>
    <cellStyle name="20% - Accent6 3" xfId="46"/>
    <cellStyle name="20% - Accent6 3 2" xfId="902"/>
    <cellStyle name="20% - Accent6 3 3" xfId="513"/>
    <cellStyle name="20% - Accent6 3 3 2" xfId="1398"/>
    <cellStyle name="20% - Accent6 3 3 2 2" xfId="2096"/>
    <cellStyle name="20% - Accent6 3 3 3" xfId="1747"/>
    <cellStyle name="20% - Accent6 4" xfId="326"/>
    <cellStyle name="20% - Accent6 4 2" xfId="555"/>
    <cellStyle name="20% - Accent6 4 2 2" xfId="1412"/>
    <cellStyle name="20% - Accent6 4 2 2 2" xfId="2110"/>
    <cellStyle name="20% - Accent6 4 2 3" xfId="1761"/>
    <cellStyle name="20% - Accent6 4 3" xfId="1354"/>
    <cellStyle name="20% - Accent6 4 3 2" xfId="2052"/>
    <cellStyle name="20% - Accent6 4 4" xfId="1703"/>
    <cellStyle name="20% - Accent6 5" xfId="597"/>
    <cellStyle name="20% - Accent6 5 2" xfId="1426"/>
    <cellStyle name="20% - Accent6 5 2 2" xfId="2124"/>
    <cellStyle name="20% - Accent6 5 3" xfId="1775"/>
    <cellStyle name="20% - Accent6 6" xfId="639"/>
    <cellStyle name="20% - Accent6 6 2" xfId="1440"/>
    <cellStyle name="20% - Accent6 6 2 2" xfId="2138"/>
    <cellStyle name="20% - Accent6 6 3" xfId="1789"/>
    <cellStyle name="20% - Accent6 7" xfId="681"/>
    <cellStyle name="20% - Accent6 7 2" xfId="1454"/>
    <cellStyle name="20% - Accent6 7 2 2" xfId="2152"/>
    <cellStyle name="20% - Accent6 7 3" xfId="1803"/>
    <cellStyle name="20% - Accent6 8" xfId="722"/>
    <cellStyle name="20% - Accent6 8 2" xfId="1467"/>
    <cellStyle name="20% - Accent6 8 2 2" xfId="2165"/>
    <cellStyle name="20% - Accent6 8 3" xfId="1816"/>
    <cellStyle name="20% - Accent6 9" xfId="763"/>
    <cellStyle name="20% - Accent6 9 2" xfId="1480"/>
    <cellStyle name="20% - Accent6 9 2 2" xfId="2178"/>
    <cellStyle name="20% - Accent6 9 3" xfId="1829"/>
    <cellStyle name="40% - Accent1" xfId="47" builtinId="31" customBuiltin="1"/>
    <cellStyle name="40% - Accent1 10" xfId="776"/>
    <cellStyle name="40% - Accent1 10 2" xfId="1488"/>
    <cellStyle name="40% - Accent1 10 2 2" xfId="2186"/>
    <cellStyle name="40% - Accent1 10 3" xfId="1837"/>
    <cellStyle name="40% - Accent1 11" xfId="821"/>
    <cellStyle name="40% - Accent1 11 2" xfId="1505"/>
    <cellStyle name="40% - Accent1 11 2 2" xfId="2203"/>
    <cellStyle name="40% - Accent1 11 3" xfId="1854"/>
    <cellStyle name="40% - Accent1 12" xfId="860"/>
    <cellStyle name="40% - Accent1 12 2" xfId="1523"/>
    <cellStyle name="40% - Accent1 12 2 2" xfId="2221"/>
    <cellStyle name="40% - Accent1 12 3" xfId="1872"/>
    <cellStyle name="40% - Accent1 13" xfId="990"/>
    <cellStyle name="40% - Accent1 13 2" xfId="1541"/>
    <cellStyle name="40% - Accent1 13 2 2" xfId="2239"/>
    <cellStyle name="40% - Accent1 13 3" xfId="1890"/>
    <cellStyle name="40% - Accent1 14" xfId="1031"/>
    <cellStyle name="40% - Accent1 14 2" xfId="1559"/>
    <cellStyle name="40% - Accent1 14 2 2" xfId="2257"/>
    <cellStyle name="40% - Accent1 14 3" xfId="1908"/>
    <cellStyle name="40% - Accent1 15" xfId="1120"/>
    <cellStyle name="40% - Accent1 15 2" xfId="1580"/>
    <cellStyle name="40% - Accent1 15 2 2" xfId="2278"/>
    <cellStyle name="40% - Accent1 15 3" xfId="1929"/>
    <cellStyle name="40% - Accent1 16" xfId="1147"/>
    <cellStyle name="40% - Accent1 16 2" xfId="1598"/>
    <cellStyle name="40% - Accent1 16 2 2" xfId="2296"/>
    <cellStyle name="40% - Accent1 16 3" xfId="1947"/>
    <cellStyle name="40% - Accent1 17" xfId="1180"/>
    <cellStyle name="40% - Accent1 17 2" xfId="1612"/>
    <cellStyle name="40% - Accent1 17 2 2" xfId="2310"/>
    <cellStyle name="40% - Accent1 17 3" xfId="1961"/>
    <cellStyle name="40% - Accent1 18" xfId="1201"/>
    <cellStyle name="40% - Accent1 18 2" xfId="1626"/>
    <cellStyle name="40% - Accent1 18 2 2" xfId="2324"/>
    <cellStyle name="40% - Accent1 18 3" xfId="1975"/>
    <cellStyle name="40% - Accent1 19" xfId="1232"/>
    <cellStyle name="40% - Accent1 19 2" xfId="1645"/>
    <cellStyle name="40% - Accent1 19 2 2" xfId="2343"/>
    <cellStyle name="40% - Accent1 19 3" xfId="1994"/>
    <cellStyle name="40% - Accent1 2" xfId="48"/>
    <cellStyle name="40% - Accent1 2 2" xfId="903"/>
    <cellStyle name="40% - Accent1 2 3" xfId="452"/>
    <cellStyle name="40% - Accent1 2 3 2" xfId="1375"/>
    <cellStyle name="40% - Accent1 2 3 2 2" xfId="2073"/>
    <cellStyle name="40% - Accent1 2 3 3" xfId="1724"/>
    <cellStyle name="40% - Accent1 20" xfId="1293"/>
    <cellStyle name="40% - Accent1 20 2" xfId="1661"/>
    <cellStyle name="40% - Accent1 20 2 2" xfId="2359"/>
    <cellStyle name="40% - Accent1 20 3" xfId="2010"/>
    <cellStyle name="40% - Accent1 21" xfId="356"/>
    <cellStyle name="40% - Accent1 22" xfId="333"/>
    <cellStyle name="40% - Accent1 22 2" xfId="1361"/>
    <cellStyle name="40% - Accent1 22 2 2" xfId="2059"/>
    <cellStyle name="40% - Accent1 22 3" xfId="1710"/>
    <cellStyle name="40% - Accent1 23" xfId="1322"/>
    <cellStyle name="40% - Accent1 23 2" xfId="2026"/>
    <cellStyle name="40% - Accent1 24" xfId="1682"/>
    <cellStyle name="40% - Accent1 3" xfId="49"/>
    <cellStyle name="40% - Accent1 3 2" xfId="904"/>
    <cellStyle name="40% - Accent1 3 3" xfId="494"/>
    <cellStyle name="40% - Accent1 3 3 2" xfId="1389"/>
    <cellStyle name="40% - Accent1 3 3 2 2" xfId="2087"/>
    <cellStyle name="40% - Accent1 3 3 3" xfId="1738"/>
    <cellStyle name="40% - Accent1 4" xfId="317"/>
    <cellStyle name="40% - Accent1 4 2" xfId="536"/>
    <cellStyle name="40% - Accent1 4 2 2" xfId="1403"/>
    <cellStyle name="40% - Accent1 4 2 2 2" xfId="2101"/>
    <cellStyle name="40% - Accent1 4 2 3" xfId="1752"/>
    <cellStyle name="40% - Accent1 4 3" xfId="1345"/>
    <cellStyle name="40% - Accent1 4 3 2" xfId="2043"/>
    <cellStyle name="40% - Accent1 4 4" xfId="1694"/>
    <cellStyle name="40% - Accent1 5" xfId="578"/>
    <cellStyle name="40% - Accent1 5 2" xfId="1417"/>
    <cellStyle name="40% - Accent1 5 2 2" xfId="2115"/>
    <cellStyle name="40% - Accent1 5 3" xfId="1766"/>
    <cellStyle name="40% - Accent1 6" xfId="620"/>
    <cellStyle name="40% - Accent1 6 2" xfId="1431"/>
    <cellStyle name="40% - Accent1 6 2 2" xfId="2129"/>
    <cellStyle name="40% - Accent1 6 3" xfId="1780"/>
    <cellStyle name="40% - Accent1 7" xfId="662"/>
    <cellStyle name="40% - Accent1 7 2" xfId="1445"/>
    <cellStyle name="40% - Accent1 7 2 2" xfId="2143"/>
    <cellStyle name="40% - Accent1 7 3" xfId="1794"/>
    <cellStyle name="40% - Accent1 8" xfId="703"/>
    <cellStyle name="40% - Accent1 8 2" xfId="1458"/>
    <cellStyle name="40% - Accent1 8 2 2" xfId="2156"/>
    <cellStyle name="40% - Accent1 8 3" xfId="1807"/>
    <cellStyle name="40% - Accent1 9" xfId="744"/>
    <cellStyle name="40% - Accent1 9 2" xfId="1471"/>
    <cellStyle name="40% - Accent1 9 2 2" xfId="2169"/>
    <cellStyle name="40% - Accent1 9 3" xfId="1820"/>
    <cellStyle name="40% - Accent2" xfId="50" builtinId="35" customBuiltin="1"/>
    <cellStyle name="40% - Accent2 10" xfId="780"/>
    <cellStyle name="40% - Accent2 10 2" xfId="1490"/>
    <cellStyle name="40% - Accent2 10 2 2" xfId="2188"/>
    <cellStyle name="40% - Accent2 10 3" xfId="1839"/>
    <cellStyle name="40% - Accent2 11" xfId="824"/>
    <cellStyle name="40% - Accent2 11 2" xfId="1507"/>
    <cellStyle name="40% - Accent2 11 2 2" xfId="2205"/>
    <cellStyle name="40% - Accent2 11 3" xfId="1856"/>
    <cellStyle name="40% - Accent2 12" xfId="863"/>
    <cellStyle name="40% - Accent2 12 2" xfId="1525"/>
    <cellStyle name="40% - Accent2 12 2 2" xfId="2223"/>
    <cellStyle name="40% - Accent2 12 3" xfId="1874"/>
    <cellStyle name="40% - Accent2 13" xfId="994"/>
    <cellStyle name="40% - Accent2 13 2" xfId="1543"/>
    <cellStyle name="40% - Accent2 13 2 2" xfId="2241"/>
    <cellStyle name="40% - Accent2 13 3" xfId="1892"/>
    <cellStyle name="40% - Accent2 14" xfId="1035"/>
    <cellStyle name="40% - Accent2 14 2" xfId="1561"/>
    <cellStyle name="40% - Accent2 14 2 2" xfId="2259"/>
    <cellStyle name="40% - Accent2 14 3" xfId="1910"/>
    <cellStyle name="40% - Accent2 15" xfId="1123"/>
    <cellStyle name="40% - Accent2 15 2" xfId="1582"/>
    <cellStyle name="40% - Accent2 15 2 2" xfId="2280"/>
    <cellStyle name="40% - Accent2 15 3" xfId="1931"/>
    <cellStyle name="40% - Accent2 16" xfId="1150"/>
    <cellStyle name="40% - Accent2 16 2" xfId="1600"/>
    <cellStyle name="40% - Accent2 16 2 2" xfId="2298"/>
    <cellStyle name="40% - Accent2 16 3" xfId="1949"/>
    <cellStyle name="40% - Accent2 17" xfId="1183"/>
    <cellStyle name="40% - Accent2 17 2" xfId="1614"/>
    <cellStyle name="40% - Accent2 17 2 2" xfId="2312"/>
    <cellStyle name="40% - Accent2 17 3" xfId="1963"/>
    <cellStyle name="40% - Accent2 18" xfId="1204"/>
    <cellStyle name="40% - Accent2 18 2" xfId="1628"/>
    <cellStyle name="40% - Accent2 18 2 2" xfId="2326"/>
    <cellStyle name="40% - Accent2 18 3" xfId="1977"/>
    <cellStyle name="40% - Accent2 19" xfId="1236"/>
    <cellStyle name="40% - Accent2 19 2" xfId="1647"/>
    <cellStyle name="40% - Accent2 19 2 2" xfId="2345"/>
    <cellStyle name="40% - Accent2 19 3" xfId="1996"/>
    <cellStyle name="40% - Accent2 2" xfId="51"/>
    <cellStyle name="40% - Accent2 2 2" xfId="905"/>
    <cellStyle name="40% - Accent2 2 3" xfId="456"/>
    <cellStyle name="40% - Accent2 2 3 2" xfId="1377"/>
    <cellStyle name="40% - Accent2 2 3 2 2" xfId="2075"/>
    <cellStyle name="40% - Accent2 2 3 3" xfId="1726"/>
    <cellStyle name="40% - Accent2 20" xfId="1296"/>
    <cellStyle name="40% - Accent2 20 2" xfId="1663"/>
    <cellStyle name="40% - Accent2 20 2 2" xfId="2361"/>
    <cellStyle name="40% - Accent2 20 3" xfId="2012"/>
    <cellStyle name="40% - Accent2 21" xfId="353"/>
    <cellStyle name="40% - Accent2 22" xfId="335"/>
    <cellStyle name="40% - Accent2 22 2" xfId="1363"/>
    <cellStyle name="40% - Accent2 22 2 2" xfId="2061"/>
    <cellStyle name="40% - Accent2 22 3" xfId="1712"/>
    <cellStyle name="40% - Accent2 23" xfId="1324"/>
    <cellStyle name="40% - Accent2 23 2" xfId="2028"/>
    <cellStyle name="40% - Accent2 24" xfId="1683"/>
    <cellStyle name="40% - Accent2 3" xfId="52"/>
    <cellStyle name="40% - Accent2 3 2" xfId="906"/>
    <cellStyle name="40% - Accent2 3 3" xfId="498"/>
    <cellStyle name="40% - Accent2 3 3 2" xfId="1391"/>
    <cellStyle name="40% - Accent2 3 3 2 2" xfId="2089"/>
    <cellStyle name="40% - Accent2 3 3 3" xfId="1740"/>
    <cellStyle name="40% - Accent2 4" xfId="319"/>
    <cellStyle name="40% - Accent2 4 2" xfId="540"/>
    <cellStyle name="40% - Accent2 4 2 2" xfId="1405"/>
    <cellStyle name="40% - Accent2 4 2 2 2" xfId="2103"/>
    <cellStyle name="40% - Accent2 4 2 3" xfId="1754"/>
    <cellStyle name="40% - Accent2 4 3" xfId="1347"/>
    <cellStyle name="40% - Accent2 4 3 2" xfId="2045"/>
    <cellStyle name="40% - Accent2 4 4" xfId="1696"/>
    <cellStyle name="40% - Accent2 5" xfId="582"/>
    <cellStyle name="40% - Accent2 5 2" xfId="1419"/>
    <cellStyle name="40% - Accent2 5 2 2" xfId="2117"/>
    <cellStyle name="40% - Accent2 5 3" xfId="1768"/>
    <cellStyle name="40% - Accent2 6" xfId="624"/>
    <cellStyle name="40% - Accent2 6 2" xfId="1433"/>
    <cellStyle name="40% - Accent2 6 2 2" xfId="2131"/>
    <cellStyle name="40% - Accent2 6 3" xfId="1782"/>
    <cellStyle name="40% - Accent2 7" xfId="666"/>
    <cellStyle name="40% - Accent2 7 2" xfId="1447"/>
    <cellStyle name="40% - Accent2 7 2 2" xfId="2145"/>
    <cellStyle name="40% - Accent2 7 3" xfId="1796"/>
    <cellStyle name="40% - Accent2 8" xfId="707"/>
    <cellStyle name="40% - Accent2 8 2" xfId="1460"/>
    <cellStyle name="40% - Accent2 8 2 2" xfId="2158"/>
    <cellStyle name="40% - Accent2 8 3" xfId="1809"/>
    <cellStyle name="40% - Accent2 9" xfId="748"/>
    <cellStyle name="40% - Accent2 9 2" xfId="1473"/>
    <cellStyle name="40% - Accent2 9 2 2" xfId="2171"/>
    <cellStyle name="40% - Accent2 9 3" xfId="1822"/>
    <cellStyle name="40% - Accent3" xfId="53" builtinId="39" customBuiltin="1"/>
    <cellStyle name="40% - Accent3 10" xfId="783"/>
    <cellStyle name="40% - Accent3 10 2" xfId="1492"/>
    <cellStyle name="40% - Accent3 10 2 2" xfId="2190"/>
    <cellStyle name="40% - Accent3 10 3" xfId="1841"/>
    <cellStyle name="40% - Accent3 11" xfId="828"/>
    <cellStyle name="40% - Accent3 11 2" xfId="1509"/>
    <cellStyle name="40% - Accent3 11 2 2" xfId="2207"/>
    <cellStyle name="40% - Accent3 11 3" xfId="1858"/>
    <cellStyle name="40% - Accent3 12" xfId="867"/>
    <cellStyle name="40% - Accent3 12 2" xfId="1527"/>
    <cellStyle name="40% - Accent3 12 2 2" xfId="2225"/>
    <cellStyle name="40% - Accent3 12 3" xfId="1876"/>
    <cellStyle name="40% - Accent3 13" xfId="998"/>
    <cellStyle name="40% - Accent3 13 2" xfId="1545"/>
    <cellStyle name="40% - Accent3 13 2 2" xfId="2243"/>
    <cellStyle name="40% - Accent3 13 3" xfId="1894"/>
    <cellStyle name="40% - Accent3 14" xfId="1039"/>
    <cellStyle name="40% - Accent3 14 2" xfId="1563"/>
    <cellStyle name="40% - Accent3 14 2 2" xfId="2261"/>
    <cellStyle name="40% - Accent3 14 3" xfId="1912"/>
    <cellStyle name="40% - Accent3 15" xfId="1126"/>
    <cellStyle name="40% - Accent3 15 2" xfId="1584"/>
    <cellStyle name="40% - Accent3 15 2 2" xfId="2282"/>
    <cellStyle name="40% - Accent3 15 3" xfId="1933"/>
    <cellStyle name="40% - Accent3 16" xfId="1153"/>
    <cellStyle name="40% - Accent3 16 2" xfId="1602"/>
    <cellStyle name="40% - Accent3 16 2 2" xfId="2300"/>
    <cellStyle name="40% - Accent3 16 3" xfId="1951"/>
    <cellStyle name="40% - Accent3 17" xfId="1186"/>
    <cellStyle name="40% - Accent3 17 2" xfId="1616"/>
    <cellStyle name="40% - Accent3 17 2 2" xfId="2314"/>
    <cellStyle name="40% - Accent3 17 3" xfId="1965"/>
    <cellStyle name="40% - Accent3 18" xfId="1207"/>
    <cellStyle name="40% - Accent3 18 2" xfId="1630"/>
    <cellStyle name="40% - Accent3 18 2 2" xfId="2328"/>
    <cellStyle name="40% - Accent3 18 3" xfId="1979"/>
    <cellStyle name="40% - Accent3 19" xfId="1240"/>
    <cellStyle name="40% - Accent3 19 2" xfId="1650"/>
    <cellStyle name="40% - Accent3 19 2 2" xfId="2348"/>
    <cellStyle name="40% - Accent3 19 3" xfId="1999"/>
    <cellStyle name="40% - Accent3 2" xfId="54"/>
    <cellStyle name="40% - Accent3 2 2" xfId="907"/>
    <cellStyle name="40% - Accent3 2 3" xfId="460"/>
    <cellStyle name="40% - Accent3 2 3 2" xfId="1379"/>
    <cellStyle name="40% - Accent3 2 3 2 2" xfId="2077"/>
    <cellStyle name="40% - Accent3 2 3 3" xfId="1728"/>
    <cellStyle name="40% - Accent3 20" xfId="1299"/>
    <cellStyle name="40% - Accent3 20 2" xfId="1665"/>
    <cellStyle name="40% - Accent3 20 2 2" xfId="2363"/>
    <cellStyle name="40% - Accent3 20 3" xfId="2014"/>
    <cellStyle name="40% - Accent3 21" xfId="349"/>
    <cellStyle name="40% - Accent3 22" xfId="337"/>
    <cellStyle name="40% - Accent3 22 2" xfId="1365"/>
    <cellStyle name="40% - Accent3 22 2 2" xfId="2063"/>
    <cellStyle name="40% - Accent3 22 3" xfId="1714"/>
    <cellStyle name="40% - Accent3 23" xfId="1326"/>
    <cellStyle name="40% - Accent3 23 2" xfId="2030"/>
    <cellStyle name="40% - Accent3 24" xfId="1684"/>
    <cellStyle name="40% - Accent3 3" xfId="55"/>
    <cellStyle name="40% - Accent3 3 2" xfId="908"/>
    <cellStyle name="40% - Accent3 3 3" xfId="502"/>
    <cellStyle name="40% - Accent3 3 3 2" xfId="1393"/>
    <cellStyle name="40% - Accent3 3 3 2 2" xfId="2091"/>
    <cellStyle name="40% - Accent3 3 3 3" xfId="1742"/>
    <cellStyle name="40% - Accent3 4" xfId="321"/>
    <cellStyle name="40% - Accent3 4 2" xfId="544"/>
    <cellStyle name="40% - Accent3 4 2 2" xfId="1407"/>
    <cellStyle name="40% - Accent3 4 2 2 2" xfId="2105"/>
    <cellStyle name="40% - Accent3 4 2 3" xfId="1756"/>
    <cellStyle name="40% - Accent3 4 3" xfId="1349"/>
    <cellStyle name="40% - Accent3 4 3 2" xfId="2047"/>
    <cellStyle name="40% - Accent3 4 4" xfId="1698"/>
    <cellStyle name="40% - Accent3 5" xfId="586"/>
    <cellStyle name="40% - Accent3 5 2" xfId="1421"/>
    <cellStyle name="40% - Accent3 5 2 2" xfId="2119"/>
    <cellStyle name="40% - Accent3 5 3" xfId="1770"/>
    <cellStyle name="40% - Accent3 6" xfId="628"/>
    <cellStyle name="40% - Accent3 6 2" xfId="1435"/>
    <cellStyle name="40% - Accent3 6 2 2" xfId="2133"/>
    <cellStyle name="40% - Accent3 6 3" xfId="1784"/>
    <cellStyle name="40% - Accent3 7" xfId="670"/>
    <cellStyle name="40% - Accent3 7 2" xfId="1449"/>
    <cellStyle name="40% - Accent3 7 2 2" xfId="2147"/>
    <cellStyle name="40% - Accent3 7 3" xfId="1798"/>
    <cellStyle name="40% - Accent3 8" xfId="711"/>
    <cellStyle name="40% - Accent3 8 2" xfId="1462"/>
    <cellStyle name="40% - Accent3 8 2 2" xfId="2160"/>
    <cellStyle name="40% - Accent3 8 3" xfId="1811"/>
    <cellStyle name="40% - Accent3 9" xfId="752"/>
    <cellStyle name="40% - Accent3 9 2" xfId="1475"/>
    <cellStyle name="40% - Accent3 9 2 2" xfId="2173"/>
    <cellStyle name="40% - Accent3 9 3" xfId="1824"/>
    <cellStyle name="40% - Accent4" xfId="56" builtinId="43" customBuiltin="1"/>
    <cellStyle name="40% - Accent4 10" xfId="787"/>
    <cellStyle name="40% - Accent4 10 2" xfId="1494"/>
    <cellStyle name="40% - Accent4 10 2 2" xfId="2192"/>
    <cellStyle name="40% - Accent4 10 3" xfId="1843"/>
    <cellStyle name="40% - Accent4 11" xfId="831"/>
    <cellStyle name="40% - Accent4 11 2" xfId="1511"/>
    <cellStyle name="40% - Accent4 11 2 2" xfId="2209"/>
    <cellStyle name="40% - Accent4 11 3" xfId="1860"/>
    <cellStyle name="40% - Accent4 12" xfId="870"/>
    <cellStyle name="40% - Accent4 12 2" xfId="1529"/>
    <cellStyle name="40% - Accent4 12 2 2" xfId="2227"/>
    <cellStyle name="40% - Accent4 12 3" xfId="1878"/>
    <cellStyle name="40% - Accent4 13" xfId="1001"/>
    <cellStyle name="40% - Accent4 13 2" xfId="1547"/>
    <cellStyle name="40% - Accent4 13 2 2" xfId="2245"/>
    <cellStyle name="40% - Accent4 13 3" xfId="1896"/>
    <cellStyle name="40% - Accent4 14" xfId="1042"/>
    <cellStyle name="40% - Accent4 14 2" xfId="1565"/>
    <cellStyle name="40% - Accent4 14 2 2" xfId="2263"/>
    <cellStyle name="40% - Accent4 14 3" xfId="1914"/>
    <cellStyle name="40% - Accent4 15" xfId="1129"/>
    <cellStyle name="40% - Accent4 15 2" xfId="1586"/>
    <cellStyle name="40% - Accent4 15 2 2" xfId="2284"/>
    <cellStyle name="40% - Accent4 15 3" xfId="1935"/>
    <cellStyle name="40% - Accent4 16" xfId="1157"/>
    <cellStyle name="40% - Accent4 16 2" xfId="1604"/>
    <cellStyle name="40% - Accent4 16 2 2" xfId="2302"/>
    <cellStyle name="40% - Accent4 16 3" xfId="1953"/>
    <cellStyle name="40% - Accent4 17" xfId="1189"/>
    <cellStyle name="40% - Accent4 17 2" xfId="1618"/>
    <cellStyle name="40% - Accent4 17 2 2" xfId="2316"/>
    <cellStyle name="40% - Accent4 17 3" xfId="1967"/>
    <cellStyle name="40% - Accent4 18" xfId="1210"/>
    <cellStyle name="40% - Accent4 18 2" xfId="1632"/>
    <cellStyle name="40% - Accent4 18 2 2" xfId="2330"/>
    <cellStyle name="40% - Accent4 18 3" xfId="1981"/>
    <cellStyle name="40% - Accent4 19" xfId="1244"/>
    <cellStyle name="40% - Accent4 19 2" xfId="1652"/>
    <cellStyle name="40% - Accent4 19 2 2" xfId="2350"/>
    <cellStyle name="40% - Accent4 19 3" xfId="2001"/>
    <cellStyle name="40% - Accent4 2" xfId="57"/>
    <cellStyle name="40% - Accent4 2 2" xfId="909"/>
    <cellStyle name="40% - Accent4 2 3" xfId="464"/>
    <cellStyle name="40% - Accent4 2 3 2" xfId="1381"/>
    <cellStyle name="40% - Accent4 2 3 2 2" xfId="2079"/>
    <cellStyle name="40% - Accent4 2 3 3" xfId="1730"/>
    <cellStyle name="40% - Accent4 20" xfId="1303"/>
    <cellStyle name="40% - Accent4 20 2" xfId="1667"/>
    <cellStyle name="40% - Accent4 20 2 2" xfId="2365"/>
    <cellStyle name="40% - Accent4 20 3" xfId="2016"/>
    <cellStyle name="40% - Accent4 21" xfId="348"/>
    <cellStyle name="40% - Accent4 22" xfId="339"/>
    <cellStyle name="40% - Accent4 22 2" xfId="1367"/>
    <cellStyle name="40% - Accent4 22 2 2" xfId="2065"/>
    <cellStyle name="40% - Accent4 22 3" xfId="1716"/>
    <cellStyle name="40% - Accent4 23" xfId="1328"/>
    <cellStyle name="40% - Accent4 23 2" xfId="2032"/>
    <cellStyle name="40% - Accent4 24" xfId="1685"/>
    <cellStyle name="40% - Accent4 3" xfId="58"/>
    <cellStyle name="40% - Accent4 3 2" xfId="910"/>
    <cellStyle name="40% - Accent4 3 3" xfId="506"/>
    <cellStyle name="40% - Accent4 3 3 2" xfId="1395"/>
    <cellStyle name="40% - Accent4 3 3 2 2" xfId="2093"/>
    <cellStyle name="40% - Accent4 3 3 3" xfId="1744"/>
    <cellStyle name="40% - Accent4 4" xfId="323"/>
    <cellStyle name="40% - Accent4 4 2" xfId="548"/>
    <cellStyle name="40% - Accent4 4 2 2" xfId="1409"/>
    <cellStyle name="40% - Accent4 4 2 2 2" xfId="2107"/>
    <cellStyle name="40% - Accent4 4 2 3" xfId="1758"/>
    <cellStyle name="40% - Accent4 4 3" xfId="1351"/>
    <cellStyle name="40% - Accent4 4 3 2" xfId="2049"/>
    <cellStyle name="40% - Accent4 4 4" xfId="1700"/>
    <cellStyle name="40% - Accent4 5" xfId="590"/>
    <cellStyle name="40% - Accent4 5 2" xfId="1423"/>
    <cellStyle name="40% - Accent4 5 2 2" xfId="2121"/>
    <cellStyle name="40% - Accent4 5 3" xfId="1772"/>
    <cellStyle name="40% - Accent4 6" xfId="632"/>
    <cellStyle name="40% - Accent4 6 2" xfId="1437"/>
    <cellStyle name="40% - Accent4 6 2 2" xfId="2135"/>
    <cellStyle name="40% - Accent4 6 3" xfId="1786"/>
    <cellStyle name="40% - Accent4 7" xfId="674"/>
    <cellStyle name="40% - Accent4 7 2" xfId="1451"/>
    <cellStyle name="40% - Accent4 7 2 2" xfId="2149"/>
    <cellStyle name="40% - Accent4 7 3" xfId="1800"/>
    <cellStyle name="40% - Accent4 8" xfId="715"/>
    <cellStyle name="40% - Accent4 8 2" xfId="1464"/>
    <cellStyle name="40% - Accent4 8 2 2" xfId="2162"/>
    <cellStyle name="40% - Accent4 8 3" xfId="1813"/>
    <cellStyle name="40% - Accent4 9" xfId="756"/>
    <cellStyle name="40% - Accent4 9 2" xfId="1477"/>
    <cellStyle name="40% - Accent4 9 2 2" xfId="2175"/>
    <cellStyle name="40% - Accent4 9 3" xfId="1826"/>
    <cellStyle name="40% - Accent5" xfId="59" builtinId="47" customBuiltin="1"/>
    <cellStyle name="40% - Accent5 10" xfId="791"/>
    <cellStyle name="40% - Accent5 10 2" xfId="1497"/>
    <cellStyle name="40% - Accent5 10 2 2" xfId="2195"/>
    <cellStyle name="40% - Accent5 10 3" xfId="1846"/>
    <cellStyle name="40% - Accent5 11" xfId="834"/>
    <cellStyle name="40% - Accent5 11 2" xfId="1513"/>
    <cellStyle name="40% - Accent5 11 2 2" xfId="2211"/>
    <cellStyle name="40% - Accent5 11 3" xfId="1862"/>
    <cellStyle name="40% - Accent5 12" xfId="873"/>
    <cellStyle name="40% - Accent5 12 2" xfId="1531"/>
    <cellStyle name="40% - Accent5 12 2 2" xfId="2229"/>
    <cellStyle name="40% - Accent5 12 3" xfId="1880"/>
    <cellStyle name="40% - Accent5 13" xfId="1004"/>
    <cellStyle name="40% - Accent5 13 2" xfId="1549"/>
    <cellStyle name="40% - Accent5 13 2 2" xfId="2247"/>
    <cellStyle name="40% - Accent5 13 3" xfId="1898"/>
    <cellStyle name="40% - Accent5 14" xfId="1046"/>
    <cellStyle name="40% - Accent5 14 2" xfId="1568"/>
    <cellStyle name="40% - Accent5 14 2 2" xfId="2266"/>
    <cellStyle name="40% - Accent5 14 3" xfId="1917"/>
    <cellStyle name="40% - Accent5 15" xfId="1132"/>
    <cellStyle name="40% - Accent5 15 2" xfId="1588"/>
    <cellStyle name="40% - Accent5 15 2 2" xfId="2286"/>
    <cellStyle name="40% - Accent5 15 3" xfId="1937"/>
    <cellStyle name="40% - Accent5 16" xfId="1160"/>
    <cellStyle name="40% - Accent5 16 2" xfId="1606"/>
    <cellStyle name="40% - Accent5 16 2 2" xfId="2304"/>
    <cellStyle name="40% - Accent5 16 3" xfId="1955"/>
    <cellStyle name="40% - Accent5 17" xfId="1192"/>
    <cellStyle name="40% - Accent5 17 2" xfId="1620"/>
    <cellStyle name="40% - Accent5 17 2 2" xfId="2318"/>
    <cellStyle name="40% - Accent5 17 3" xfId="1969"/>
    <cellStyle name="40% - Accent5 18" xfId="1213"/>
    <cellStyle name="40% - Accent5 18 2" xfId="1634"/>
    <cellStyle name="40% - Accent5 18 2 2" xfId="2332"/>
    <cellStyle name="40% - Accent5 18 3" xfId="1983"/>
    <cellStyle name="40% - Accent5 19" xfId="1247"/>
    <cellStyle name="40% - Accent5 19 2" xfId="1654"/>
    <cellStyle name="40% - Accent5 19 2 2" xfId="2352"/>
    <cellStyle name="40% - Accent5 19 3" xfId="2003"/>
    <cellStyle name="40% - Accent5 2" xfId="60"/>
    <cellStyle name="40% - Accent5 2 2" xfId="911"/>
    <cellStyle name="40% - Accent5 2 3" xfId="468"/>
    <cellStyle name="40% - Accent5 2 3 2" xfId="1383"/>
    <cellStyle name="40% - Accent5 2 3 2 2" xfId="2081"/>
    <cellStyle name="40% - Accent5 2 3 3" xfId="1732"/>
    <cellStyle name="40% - Accent5 20" xfId="1306"/>
    <cellStyle name="40% - Accent5 20 2" xfId="1669"/>
    <cellStyle name="40% - Accent5 20 2 2" xfId="2367"/>
    <cellStyle name="40% - Accent5 20 3" xfId="2018"/>
    <cellStyle name="40% - Accent5 21" xfId="347"/>
    <cellStyle name="40% - Accent5 22" xfId="341"/>
    <cellStyle name="40% - Accent5 22 2" xfId="1369"/>
    <cellStyle name="40% - Accent5 22 2 2" xfId="2067"/>
    <cellStyle name="40% - Accent5 22 3" xfId="1718"/>
    <cellStyle name="40% - Accent5 23" xfId="1330"/>
    <cellStyle name="40% - Accent5 23 2" xfId="2034"/>
    <cellStyle name="40% - Accent5 24" xfId="1686"/>
    <cellStyle name="40% - Accent5 3" xfId="61"/>
    <cellStyle name="40% - Accent5 3 2" xfId="912"/>
    <cellStyle name="40% - Accent5 3 3" xfId="510"/>
    <cellStyle name="40% - Accent5 3 3 2" xfId="1397"/>
    <cellStyle name="40% - Accent5 3 3 2 2" xfId="2095"/>
    <cellStyle name="40% - Accent5 3 3 3" xfId="1746"/>
    <cellStyle name="40% - Accent5 4" xfId="325"/>
    <cellStyle name="40% - Accent5 4 2" xfId="552"/>
    <cellStyle name="40% - Accent5 4 2 2" xfId="1411"/>
    <cellStyle name="40% - Accent5 4 2 2 2" xfId="2109"/>
    <cellStyle name="40% - Accent5 4 2 3" xfId="1760"/>
    <cellStyle name="40% - Accent5 4 3" xfId="1353"/>
    <cellStyle name="40% - Accent5 4 3 2" xfId="2051"/>
    <cellStyle name="40% - Accent5 4 4" xfId="1702"/>
    <cellStyle name="40% - Accent5 5" xfId="594"/>
    <cellStyle name="40% - Accent5 5 2" xfId="1425"/>
    <cellStyle name="40% - Accent5 5 2 2" xfId="2123"/>
    <cellStyle name="40% - Accent5 5 3" xfId="1774"/>
    <cellStyle name="40% - Accent5 6" xfId="636"/>
    <cellStyle name="40% - Accent5 6 2" xfId="1439"/>
    <cellStyle name="40% - Accent5 6 2 2" xfId="2137"/>
    <cellStyle name="40% - Accent5 6 3" xfId="1788"/>
    <cellStyle name="40% - Accent5 7" xfId="678"/>
    <cellStyle name="40% - Accent5 7 2" xfId="1453"/>
    <cellStyle name="40% - Accent5 7 2 2" xfId="2151"/>
    <cellStyle name="40% - Accent5 7 3" xfId="1802"/>
    <cellStyle name="40% - Accent5 8" xfId="719"/>
    <cellStyle name="40% - Accent5 8 2" xfId="1466"/>
    <cellStyle name="40% - Accent5 8 2 2" xfId="2164"/>
    <cellStyle name="40% - Accent5 8 3" xfId="1815"/>
    <cellStyle name="40% - Accent5 9" xfId="760"/>
    <cellStyle name="40% - Accent5 9 2" xfId="1479"/>
    <cellStyle name="40% - Accent5 9 2 2" xfId="2177"/>
    <cellStyle name="40% - Accent5 9 3" xfId="1828"/>
    <cellStyle name="40% - Accent6" xfId="62" builtinId="51" customBuiltin="1"/>
    <cellStyle name="40% - Accent6 10" xfId="794"/>
    <cellStyle name="40% - Accent6 10 2" xfId="1499"/>
    <cellStyle name="40% - Accent6 10 2 2" xfId="2197"/>
    <cellStyle name="40% - Accent6 10 3" xfId="1848"/>
    <cellStyle name="40% - Accent6 11" xfId="837"/>
    <cellStyle name="40% - Accent6 11 2" xfId="1515"/>
    <cellStyle name="40% - Accent6 11 2 2" xfId="2213"/>
    <cellStyle name="40% - Accent6 11 3" xfId="1864"/>
    <cellStyle name="40% - Accent6 12" xfId="876"/>
    <cellStyle name="40% - Accent6 12 2" xfId="1533"/>
    <cellStyle name="40% - Accent6 12 2 2" xfId="2231"/>
    <cellStyle name="40% - Accent6 12 3" xfId="1882"/>
    <cellStyle name="40% - Accent6 13" xfId="1007"/>
    <cellStyle name="40% - Accent6 13 2" xfId="1551"/>
    <cellStyle name="40% - Accent6 13 2 2" xfId="2249"/>
    <cellStyle name="40% - Accent6 13 3" xfId="1900"/>
    <cellStyle name="40% - Accent6 14" xfId="1049"/>
    <cellStyle name="40% - Accent6 14 2" xfId="1570"/>
    <cellStyle name="40% - Accent6 14 2 2" xfId="2268"/>
    <cellStyle name="40% - Accent6 14 3" xfId="1919"/>
    <cellStyle name="40% - Accent6 15" xfId="1135"/>
    <cellStyle name="40% - Accent6 15 2" xfId="1590"/>
    <cellStyle name="40% - Accent6 15 2 2" xfId="2288"/>
    <cellStyle name="40% - Accent6 15 3" xfId="1939"/>
    <cellStyle name="40% - Accent6 16" xfId="1163"/>
    <cellStyle name="40% - Accent6 16 2" xfId="1608"/>
    <cellStyle name="40% - Accent6 16 2 2" xfId="2306"/>
    <cellStyle name="40% - Accent6 16 3" xfId="1957"/>
    <cellStyle name="40% - Accent6 17" xfId="1195"/>
    <cellStyle name="40% - Accent6 17 2" xfId="1622"/>
    <cellStyle name="40% - Accent6 17 2 2" xfId="2320"/>
    <cellStyle name="40% - Accent6 17 3" xfId="1971"/>
    <cellStyle name="40% - Accent6 18" xfId="1216"/>
    <cellStyle name="40% - Accent6 18 2" xfId="1636"/>
    <cellStyle name="40% - Accent6 18 2 2" xfId="2334"/>
    <cellStyle name="40% - Accent6 18 3" xfId="1985"/>
    <cellStyle name="40% - Accent6 19" xfId="1251"/>
    <cellStyle name="40% - Accent6 19 2" xfId="1656"/>
    <cellStyle name="40% - Accent6 19 2 2" xfId="2354"/>
    <cellStyle name="40% - Accent6 19 3" xfId="2005"/>
    <cellStyle name="40% - Accent6 2" xfId="63"/>
    <cellStyle name="40% - Accent6 2 2" xfId="913"/>
    <cellStyle name="40% - Accent6 2 3" xfId="472"/>
    <cellStyle name="40% - Accent6 2 3 2" xfId="1385"/>
    <cellStyle name="40% - Accent6 2 3 2 2" xfId="2083"/>
    <cellStyle name="40% - Accent6 2 3 3" xfId="1734"/>
    <cellStyle name="40% - Accent6 20" xfId="1309"/>
    <cellStyle name="40% - Accent6 20 2" xfId="1671"/>
    <cellStyle name="40% - Accent6 20 2 2" xfId="2369"/>
    <cellStyle name="40% - Accent6 20 3" xfId="2020"/>
    <cellStyle name="40% - Accent6 21" xfId="346"/>
    <cellStyle name="40% - Accent6 22" xfId="343"/>
    <cellStyle name="40% - Accent6 22 2" xfId="1371"/>
    <cellStyle name="40% - Accent6 22 2 2" xfId="2069"/>
    <cellStyle name="40% - Accent6 22 3" xfId="1720"/>
    <cellStyle name="40% - Accent6 23" xfId="1332"/>
    <cellStyle name="40% - Accent6 23 2" xfId="2036"/>
    <cellStyle name="40% - Accent6 24" xfId="1687"/>
    <cellStyle name="40% - Accent6 3" xfId="64"/>
    <cellStyle name="40% - Accent6 3 2" xfId="914"/>
    <cellStyle name="40% - Accent6 3 3" xfId="514"/>
    <cellStyle name="40% - Accent6 3 3 2" xfId="1399"/>
    <cellStyle name="40% - Accent6 3 3 2 2" xfId="2097"/>
    <cellStyle name="40% - Accent6 3 3 3" xfId="1748"/>
    <cellStyle name="40% - Accent6 4" xfId="327"/>
    <cellStyle name="40% - Accent6 4 2" xfId="556"/>
    <cellStyle name="40% - Accent6 4 2 2" xfId="1413"/>
    <cellStyle name="40% - Accent6 4 2 2 2" xfId="2111"/>
    <cellStyle name="40% - Accent6 4 2 3" xfId="1762"/>
    <cellStyle name="40% - Accent6 4 3" xfId="1355"/>
    <cellStyle name="40% - Accent6 4 3 2" xfId="2053"/>
    <cellStyle name="40% - Accent6 4 4" xfId="1704"/>
    <cellStyle name="40% - Accent6 5" xfId="598"/>
    <cellStyle name="40% - Accent6 5 2" xfId="1427"/>
    <cellStyle name="40% - Accent6 5 2 2" xfId="2125"/>
    <cellStyle name="40% - Accent6 5 3" xfId="1776"/>
    <cellStyle name="40% - Accent6 6" xfId="640"/>
    <cellStyle name="40% - Accent6 6 2" xfId="1441"/>
    <cellStyle name="40% - Accent6 6 2 2" xfId="2139"/>
    <cellStyle name="40% - Accent6 6 3" xfId="1790"/>
    <cellStyle name="40% - Accent6 7" xfId="682"/>
    <cellStyle name="40% - Accent6 7 2" xfId="1455"/>
    <cellStyle name="40% - Accent6 7 2 2" xfId="2153"/>
    <cellStyle name="40% - Accent6 7 3" xfId="1804"/>
    <cellStyle name="40% - Accent6 8" xfId="723"/>
    <cellStyle name="40% - Accent6 8 2" xfId="1468"/>
    <cellStyle name="40% - Accent6 8 2 2" xfId="2166"/>
    <cellStyle name="40% - Accent6 8 3" xfId="1817"/>
    <cellStyle name="40% - Accent6 9" xfId="764"/>
    <cellStyle name="40% - Accent6 9 2" xfId="1481"/>
    <cellStyle name="40% - Accent6 9 2 2" xfId="2179"/>
    <cellStyle name="40% - Accent6 9 3" xfId="1830"/>
    <cellStyle name="60% - Accent1" xfId="65" builtinId="32" customBuiltin="1"/>
    <cellStyle name="60% - Accent1 10" xfId="350"/>
    <cellStyle name="60% - Accent1 2" xfId="453"/>
    <cellStyle name="60% - Accent1 3" xfId="495"/>
    <cellStyle name="60% - Accent1 4" xfId="537"/>
    <cellStyle name="60% - Accent1 5" xfId="579"/>
    <cellStyle name="60% - Accent1 6" xfId="621"/>
    <cellStyle name="60% - Accent1 7" xfId="663"/>
    <cellStyle name="60% - Accent1 8" xfId="704"/>
    <cellStyle name="60% - Accent1 9" xfId="745"/>
    <cellStyle name="60% - Accent2" xfId="66" builtinId="36" customBuiltin="1"/>
    <cellStyle name="60% - Accent2 10" xfId="360"/>
    <cellStyle name="60% - Accent2 2" xfId="457"/>
    <cellStyle name="60% - Accent2 3" xfId="499"/>
    <cellStyle name="60% - Accent2 4" xfId="541"/>
    <cellStyle name="60% - Accent2 5" xfId="583"/>
    <cellStyle name="60% - Accent2 6" xfId="625"/>
    <cellStyle name="60% - Accent2 7" xfId="667"/>
    <cellStyle name="60% - Accent2 8" xfId="708"/>
    <cellStyle name="60% - Accent2 9" xfId="749"/>
    <cellStyle name="60% - Accent3" xfId="67" builtinId="40" customBuiltin="1"/>
    <cellStyle name="60% - Accent3 10" xfId="357"/>
    <cellStyle name="60% - Accent3 2" xfId="461"/>
    <cellStyle name="60% - Accent3 3" xfId="503"/>
    <cellStyle name="60% - Accent3 4" xfId="545"/>
    <cellStyle name="60% - Accent3 5" xfId="587"/>
    <cellStyle name="60% - Accent3 6" xfId="629"/>
    <cellStyle name="60% - Accent3 7" xfId="671"/>
    <cellStyle name="60% - Accent3 8" xfId="712"/>
    <cellStyle name="60% - Accent3 9" xfId="753"/>
    <cellStyle name="60% - Accent4" xfId="68" builtinId="44" customBuiltin="1"/>
    <cellStyle name="60% - Accent4 10" xfId="355"/>
    <cellStyle name="60% - Accent4 2" xfId="465"/>
    <cellStyle name="60% - Accent4 3" xfId="507"/>
    <cellStyle name="60% - Accent4 4" xfId="549"/>
    <cellStyle name="60% - Accent4 5" xfId="591"/>
    <cellStyle name="60% - Accent4 6" xfId="633"/>
    <cellStyle name="60% - Accent4 7" xfId="675"/>
    <cellStyle name="60% - Accent4 8" xfId="716"/>
    <cellStyle name="60% - Accent4 9" xfId="757"/>
    <cellStyle name="60% - Accent5" xfId="69" builtinId="48" customBuiltin="1"/>
    <cellStyle name="60% - Accent5 10" xfId="351"/>
    <cellStyle name="60% - Accent5 2" xfId="469"/>
    <cellStyle name="60% - Accent5 3" xfId="511"/>
    <cellStyle name="60% - Accent5 4" xfId="553"/>
    <cellStyle name="60% - Accent5 5" xfId="595"/>
    <cellStyle name="60% - Accent5 6" xfId="637"/>
    <cellStyle name="60% - Accent5 7" xfId="679"/>
    <cellStyle name="60% - Accent5 8" xfId="720"/>
    <cellStyle name="60% - Accent5 9" xfId="761"/>
    <cellStyle name="60% - Accent6" xfId="70" builtinId="52" customBuiltin="1"/>
    <cellStyle name="60% - Accent6 10" xfId="368"/>
    <cellStyle name="60% - Accent6 2" xfId="473"/>
    <cellStyle name="60% - Accent6 3" xfId="515"/>
    <cellStyle name="60% - Accent6 4" xfId="557"/>
    <cellStyle name="60% - Accent6 5" xfId="599"/>
    <cellStyle name="60% - Accent6 6" xfId="641"/>
    <cellStyle name="60% - Accent6 7" xfId="683"/>
    <cellStyle name="60% - Accent6 8" xfId="724"/>
    <cellStyle name="60% - Accent6 9" xfId="765"/>
    <cellStyle name="Accent1" xfId="71" builtinId="29" customBuiltin="1"/>
    <cellStyle name="Accent1 - 20%" xfId="280"/>
    <cellStyle name="Accent1 - 40%" xfId="281"/>
    <cellStyle name="Accent1 - 60%" xfId="282"/>
    <cellStyle name="Accent1 10" xfId="774"/>
    <cellStyle name="Accent1 11" xfId="784"/>
    <cellStyle name="Accent1 12" xfId="801"/>
    <cellStyle name="Accent1 13" xfId="806"/>
    <cellStyle name="Accent1 14" xfId="819"/>
    <cellStyle name="Accent1 15" xfId="825"/>
    <cellStyle name="Accent1 16" xfId="844"/>
    <cellStyle name="Accent1 17" xfId="858"/>
    <cellStyle name="Accent1 18" xfId="864"/>
    <cellStyle name="Accent1 19" xfId="881"/>
    <cellStyle name="Accent1 2" xfId="450"/>
    <cellStyle name="Accent1 20" xfId="988"/>
    <cellStyle name="Accent1 21" xfId="995"/>
    <cellStyle name="Accent1 22" xfId="1016"/>
    <cellStyle name="Accent1 23" xfId="1029"/>
    <cellStyle name="Accent1 24" xfId="1036"/>
    <cellStyle name="Accent1 25" xfId="1061"/>
    <cellStyle name="Accent1 26" xfId="1032"/>
    <cellStyle name="Accent1 27" xfId="1057"/>
    <cellStyle name="Accent1 28" xfId="1118"/>
    <cellStyle name="Accent1 29" xfId="1145"/>
    <cellStyle name="Accent1 3" xfId="492"/>
    <cellStyle name="Accent1 30" xfId="1154"/>
    <cellStyle name="Accent1 31" xfId="1169"/>
    <cellStyle name="Accent1 32" xfId="1178"/>
    <cellStyle name="Accent1 33" xfId="1199"/>
    <cellStyle name="Accent1 34" xfId="1230"/>
    <cellStyle name="Accent1 35" xfId="1241"/>
    <cellStyle name="Accent1 36" xfId="1262"/>
    <cellStyle name="Accent1 37" xfId="1270"/>
    <cellStyle name="Accent1 38" xfId="1274"/>
    <cellStyle name="Accent1 39" xfId="1267"/>
    <cellStyle name="Accent1 4" xfId="534"/>
    <cellStyle name="Accent1 40" xfId="1258"/>
    <cellStyle name="Accent1 41" xfId="1291"/>
    <cellStyle name="Accent1 42" xfId="1300"/>
    <cellStyle name="Accent1 43" xfId="366"/>
    <cellStyle name="Accent1 5" xfId="576"/>
    <cellStyle name="Accent1 6" xfId="618"/>
    <cellStyle name="Accent1 7" xfId="660"/>
    <cellStyle name="Accent1 8" xfId="701"/>
    <cellStyle name="Accent1 9" xfId="742"/>
    <cellStyle name="Accent2" xfId="72" builtinId="33" customBuiltin="1"/>
    <cellStyle name="Accent2 - 20%" xfId="283"/>
    <cellStyle name="Accent2 - 40%" xfId="284"/>
    <cellStyle name="Accent2 - 60%" xfId="285"/>
    <cellStyle name="Accent2 10" xfId="778"/>
    <cellStyle name="Accent2 11" xfId="796"/>
    <cellStyle name="Accent2 12" xfId="804"/>
    <cellStyle name="Accent2 13" xfId="809"/>
    <cellStyle name="Accent2 14" xfId="822"/>
    <cellStyle name="Accent2 15" xfId="839"/>
    <cellStyle name="Accent2 16" xfId="847"/>
    <cellStyle name="Accent2 17" xfId="861"/>
    <cellStyle name="Accent2 18" xfId="878"/>
    <cellStyle name="Accent2 19" xfId="884"/>
    <cellStyle name="Accent2 2" xfId="454"/>
    <cellStyle name="Accent2 20" xfId="992"/>
    <cellStyle name="Accent2 21" xfId="1010"/>
    <cellStyle name="Accent2 22" xfId="1009"/>
    <cellStyle name="Accent2 23" xfId="1033"/>
    <cellStyle name="Accent2 24" xfId="1052"/>
    <cellStyle name="Accent2 25" xfId="1064"/>
    <cellStyle name="Accent2 26" xfId="1067"/>
    <cellStyle name="Accent2 27" xfId="1070"/>
    <cellStyle name="Accent2 28" xfId="1121"/>
    <cellStyle name="Accent2 29" xfId="1148"/>
    <cellStyle name="Accent2 3" xfId="496"/>
    <cellStyle name="Accent2 30" xfId="1164"/>
    <cellStyle name="Accent2 31" xfId="1172"/>
    <cellStyle name="Accent2 32" xfId="1181"/>
    <cellStyle name="Accent2 33" xfId="1202"/>
    <cellStyle name="Accent2 34" xfId="1234"/>
    <cellStyle name="Accent2 35" xfId="1252"/>
    <cellStyle name="Accent2 36" xfId="1265"/>
    <cellStyle name="Accent2 37" xfId="1261"/>
    <cellStyle name="Accent2 38" xfId="1277"/>
    <cellStyle name="Accent2 39" xfId="1280"/>
    <cellStyle name="Accent2 4" xfId="538"/>
    <cellStyle name="Accent2 40" xfId="1283"/>
    <cellStyle name="Accent2 41" xfId="1294"/>
    <cellStyle name="Accent2 42" xfId="1310"/>
    <cellStyle name="Accent2 43" xfId="362"/>
    <cellStyle name="Accent2 5" xfId="580"/>
    <cellStyle name="Accent2 6" xfId="622"/>
    <cellStyle name="Accent2 7" xfId="664"/>
    <cellStyle name="Accent2 8" xfId="705"/>
    <cellStyle name="Accent2 9" xfId="746"/>
    <cellStyle name="Accent3" xfId="73" builtinId="37" customBuiltin="1"/>
    <cellStyle name="Accent3 - 20%" xfId="286"/>
    <cellStyle name="Accent3 - 40%" xfId="287"/>
    <cellStyle name="Accent3 - 60%" xfId="288"/>
    <cellStyle name="Accent3 10" xfId="781"/>
    <cellStyle name="Accent3 11" xfId="798"/>
    <cellStyle name="Accent3 12" xfId="777"/>
    <cellStyle name="Accent3 13" xfId="800"/>
    <cellStyle name="Accent3 14" xfId="826"/>
    <cellStyle name="Accent3 15" xfId="841"/>
    <cellStyle name="Accent3 16" xfId="840"/>
    <cellStyle name="Accent3 17" xfId="865"/>
    <cellStyle name="Accent3 18" xfId="879"/>
    <cellStyle name="Accent3 19" xfId="877"/>
    <cellStyle name="Accent3 2" xfId="458"/>
    <cellStyle name="Accent3 20" xfId="996"/>
    <cellStyle name="Accent3 21" xfId="1011"/>
    <cellStyle name="Accent3 22" xfId="1012"/>
    <cellStyle name="Accent3 23" xfId="1037"/>
    <cellStyle name="Accent3 24" xfId="1055"/>
    <cellStyle name="Accent3 25" xfId="1054"/>
    <cellStyle name="Accent3 26" xfId="1060"/>
    <cellStyle name="Accent3 27" xfId="1053"/>
    <cellStyle name="Accent3 28" xfId="1124"/>
    <cellStyle name="Accent3 29" xfId="1151"/>
    <cellStyle name="Accent3 3" xfId="500"/>
    <cellStyle name="Accent3 30" xfId="1166"/>
    <cellStyle name="Accent3 31" xfId="1165"/>
    <cellStyle name="Accent3 32" xfId="1184"/>
    <cellStyle name="Accent3 33" xfId="1205"/>
    <cellStyle name="Accent3 34" xfId="1238"/>
    <cellStyle name="Accent3 35" xfId="1256"/>
    <cellStyle name="Accent3 36" xfId="1254"/>
    <cellStyle name="Accent3 37" xfId="1257"/>
    <cellStyle name="Accent3 38" xfId="1269"/>
    <cellStyle name="Accent3 39" xfId="1273"/>
    <cellStyle name="Accent3 4" xfId="542"/>
    <cellStyle name="Accent3 40" xfId="1255"/>
    <cellStyle name="Accent3 41" xfId="1297"/>
    <cellStyle name="Accent3 42" xfId="1311"/>
    <cellStyle name="Accent3 43" xfId="365"/>
    <cellStyle name="Accent3 5" xfId="584"/>
    <cellStyle name="Accent3 6" xfId="626"/>
    <cellStyle name="Accent3 7" xfId="668"/>
    <cellStyle name="Accent3 8" xfId="709"/>
    <cellStyle name="Accent3 9" xfId="750"/>
    <cellStyle name="Accent4" xfId="74" builtinId="41" customBuiltin="1"/>
    <cellStyle name="Accent4 - 20%" xfId="289"/>
    <cellStyle name="Accent4 - 40%" xfId="290"/>
    <cellStyle name="Accent4 - 60%" xfId="291"/>
    <cellStyle name="Accent4 10" xfId="785"/>
    <cellStyle name="Accent4 11" xfId="802"/>
    <cellStyle name="Accent4 12" xfId="799"/>
    <cellStyle name="Accent4 13" xfId="797"/>
    <cellStyle name="Accent4 14" xfId="829"/>
    <cellStyle name="Accent4 15" xfId="842"/>
    <cellStyle name="Accent4 16" xfId="843"/>
    <cellStyle name="Accent4 17" xfId="868"/>
    <cellStyle name="Accent4 18" xfId="882"/>
    <cellStyle name="Accent4 19" xfId="880"/>
    <cellStyle name="Accent4 2" xfId="462"/>
    <cellStyle name="Accent4 20" xfId="999"/>
    <cellStyle name="Accent4 21" xfId="1013"/>
    <cellStyle name="Accent4 22" xfId="1015"/>
    <cellStyle name="Accent4 23" xfId="1040"/>
    <cellStyle name="Accent4 24" xfId="1058"/>
    <cellStyle name="Accent4 25" xfId="1059"/>
    <cellStyle name="Accent4 26" xfId="1056"/>
    <cellStyle name="Accent4 27" xfId="1051"/>
    <cellStyle name="Accent4 28" xfId="1127"/>
    <cellStyle name="Accent4 29" xfId="1155"/>
    <cellStyle name="Accent4 3" xfId="504"/>
    <cellStyle name="Accent4 30" xfId="1167"/>
    <cellStyle name="Accent4 31" xfId="1168"/>
    <cellStyle name="Accent4 32" xfId="1187"/>
    <cellStyle name="Accent4 33" xfId="1208"/>
    <cellStyle name="Accent4 34" xfId="1242"/>
    <cellStyle name="Accent4 35" xfId="1259"/>
    <cellStyle name="Accent4 36" xfId="1260"/>
    <cellStyle name="Accent4 37" xfId="1271"/>
    <cellStyle name="Accent4 38" xfId="1272"/>
    <cellStyle name="Accent4 39" xfId="1233"/>
    <cellStyle name="Accent4 4" xfId="546"/>
    <cellStyle name="Accent4 40" xfId="1253"/>
    <cellStyle name="Accent4 41" xfId="1301"/>
    <cellStyle name="Accent4 42" xfId="1312"/>
    <cellStyle name="Accent4 43" xfId="367"/>
    <cellStyle name="Accent4 5" xfId="588"/>
    <cellStyle name="Accent4 6" xfId="630"/>
    <cellStyle name="Accent4 7" xfId="672"/>
    <cellStyle name="Accent4 8" xfId="713"/>
    <cellStyle name="Accent4 9" xfId="754"/>
    <cellStyle name="Accent5" xfId="75" builtinId="45" customBuiltin="1"/>
    <cellStyle name="Accent5 - 20%" xfId="292"/>
    <cellStyle name="Accent5 - 40%" xfId="293"/>
    <cellStyle name="Accent5 - 60%" xfId="294"/>
    <cellStyle name="Accent5 10" xfId="789"/>
    <cellStyle name="Accent5 11" xfId="803"/>
    <cellStyle name="Accent5 12" xfId="807"/>
    <cellStyle name="Accent5 13" xfId="810"/>
    <cellStyle name="Accent5 14" xfId="832"/>
    <cellStyle name="Accent5 15" xfId="845"/>
    <cellStyle name="Accent5 16" xfId="848"/>
    <cellStyle name="Accent5 17" xfId="871"/>
    <cellStyle name="Accent5 18" xfId="883"/>
    <cellStyle name="Accent5 19" xfId="886"/>
    <cellStyle name="Accent5 2" xfId="466"/>
    <cellStyle name="Accent5 20" xfId="1002"/>
    <cellStyle name="Accent5 21" xfId="1014"/>
    <cellStyle name="Accent5 22" xfId="991"/>
    <cellStyle name="Accent5 23" xfId="1044"/>
    <cellStyle name="Accent5 24" xfId="1062"/>
    <cellStyle name="Accent5 25" xfId="1065"/>
    <cellStyle name="Accent5 26" xfId="1068"/>
    <cellStyle name="Accent5 27" xfId="1071"/>
    <cellStyle name="Accent5 28" xfId="1130"/>
    <cellStyle name="Accent5 29" xfId="1158"/>
    <cellStyle name="Accent5 3" xfId="508"/>
    <cellStyle name="Accent5 30" xfId="1170"/>
    <cellStyle name="Accent5 31" xfId="1173"/>
    <cellStyle name="Accent5 32" xfId="1190"/>
    <cellStyle name="Accent5 33" xfId="1211"/>
    <cellStyle name="Accent5 34" xfId="1245"/>
    <cellStyle name="Accent5 35" xfId="1263"/>
    <cellStyle name="Accent5 36" xfId="1266"/>
    <cellStyle name="Accent5 37" xfId="1275"/>
    <cellStyle name="Accent5 38" xfId="1278"/>
    <cellStyle name="Accent5 39" xfId="1281"/>
    <cellStyle name="Accent5 4" xfId="550"/>
    <cellStyle name="Accent5 40" xfId="1284"/>
    <cellStyle name="Accent5 41" xfId="1304"/>
    <cellStyle name="Accent5 42" xfId="1313"/>
    <cellStyle name="Accent5 43" xfId="363"/>
    <cellStyle name="Accent5 5" xfId="592"/>
    <cellStyle name="Accent5 6" xfId="634"/>
    <cellStyle name="Accent5 7" xfId="676"/>
    <cellStyle name="Accent5 8" xfId="717"/>
    <cellStyle name="Accent5 9" xfId="758"/>
    <cellStyle name="Accent6" xfId="76" builtinId="49" customBuiltin="1"/>
    <cellStyle name="Accent6 - 20%" xfId="295"/>
    <cellStyle name="Accent6 - 40%" xfId="296"/>
    <cellStyle name="Accent6 - 60%" xfId="297"/>
    <cellStyle name="Accent6 10" xfId="792"/>
    <cellStyle name="Accent6 11" xfId="805"/>
    <cellStyle name="Accent6 12" xfId="808"/>
    <cellStyle name="Accent6 13" xfId="811"/>
    <cellStyle name="Accent6 14" xfId="835"/>
    <cellStyle name="Accent6 15" xfId="846"/>
    <cellStyle name="Accent6 16" xfId="849"/>
    <cellStyle name="Accent6 17" xfId="874"/>
    <cellStyle name="Accent6 18" xfId="885"/>
    <cellStyle name="Accent6 19" xfId="887"/>
    <cellStyle name="Accent6 2" xfId="470"/>
    <cellStyle name="Accent6 20" xfId="1005"/>
    <cellStyle name="Accent6 21" xfId="1017"/>
    <cellStyle name="Accent6 22" xfId="1018"/>
    <cellStyle name="Accent6 23" xfId="1047"/>
    <cellStyle name="Accent6 24" xfId="1063"/>
    <cellStyle name="Accent6 25" xfId="1066"/>
    <cellStyle name="Accent6 26" xfId="1069"/>
    <cellStyle name="Accent6 27" xfId="1072"/>
    <cellStyle name="Accent6 28" xfId="1133"/>
    <cellStyle name="Accent6 29" xfId="1161"/>
    <cellStyle name="Accent6 3" xfId="512"/>
    <cellStyle name="Accent6 30" xfId="1171"/>
    <cellStyle name="Accent6 31" xfId="1174"/>
    <cellStyle name="Accent6 32" xfId="1193"/>
    <cellStyle name="Accent6 33" xfId="1214"/>
    <cellStyle name="Accent6 34" xfId="1249"/>
    <cellStyle name="Accent6 35" xfId="1264"/>
    <cellStyle name="Accent6 36" xfId="1268"/>
    <cellStyle name="Accent6 37" xfId="1276"/>
    <cellStyle name="Accent6 38" xfId="1279"/>
    <cellStyle name="Accent6 39" xfId="1282"/>
    <cellStyle name="Accent6 4" xfId="554"/>
    <cellStyle name="Accent6 40" xfId="1285"/>
    <cellStyle name="Accent6 41" xfId="1307"/>
    <cellStyle name="Accent6 42" xfId="1314"/>
    <cellStyle name="Accent6 43" xfId="364"/>
    <cellStyle name="Accent6 5" xfId="596"/>
    <cellStyle name="Accent6 6" xfId="638"/>
    <cellStyle name="Accent6 7" xfId="680"/>
    <cellStyle name="Accent6 8" xfId="721"/>
    <cellStyle name="Accent6 9" xfId="762"/>
    <cellStyle name="Bad" xfId="77" builtinId="27" customBuiltin="1"/>
    <cellStyle name="Bad 10" xfId="369"/>
    <cellStyle name="Bad 2" xfId="439"/>
    <cellStyle name="Bad 3" xfId="481"/>
    <cellStyle name="Bad 4" xfId="523"/>
    <cellStyle name="Bad 5" xfId="565"/>
    <cellStyle name="Bad 6" xfId="607"/>
    <cellStyle name="Bad 7" xfId="649"/>
    <cellStyle name="Bad 8" xfId="690"/>
    <cellStyle name="Bad 9" xfId="731"/>
    <cellStyle name="blank" xfId="78"/>
    <cellStyle name="Calc Currency (0)" xfId="79"/>
    <cellStyle name="Calculation" xfId="80" builtinId="22" customBuiltin="1"/>
    <cellStyle name="Calculation 10" xfId="370"/>
    <cellStyle name="Calculation 2" xfId="443"/>
    <cellStyle name="Calculation 3" xfId="485"/>
    <cellStyle name="Calculation 4" xfId="527"/>
    <cellStyle name="Calculation 5" xfId="569"/>
    <cellStyle name="Calculation 6" xfId="611"/>
    <cellStyle name="Calculation 7" xfId="653"/>
    <cellStyle name="Calculation 8" xfId="694"/>
    <cellStyle name="Calculation 9" xfId="735"/>
    <cellStyle name="Check Cell" xfId="81" builtinId="23" customBuiltin="1"/>
    <cellStyle name="Check Cell 10" xfId="371"/>
    <cellStyle name="Check Cell 2" xfId="445"/>
    <cellStyle name="Check Cell 3" xfId="487"/>
    <cellStyle name="Check Cell 4" xfId="529"/>
    <cellStyle name="Check Cell 5" xfId="571"/>
    <cellStyle name="Check Cell 6" xfId="613"/>
    <cellStyle name="Check Cell 7" xfId="655"/>
    <cellStyle name="Check Cell 8" xfId="696"/>
    <cellStyle name="Check Cell 9" xfId="737"/>
    <cellStyle name="CheckCell" xfId="82"/>
    <cellStyle name="Comma" xfId="83" builtinId="3"/>
    <cellStyle name="Comma 10" xfId="84"/>
    <cellStyle name="Comma 11" xfId="298"/>
    <cellStyle name="Comma 12" xfId="889"/>
    <cellStyle name="Comma 13" xfId="982"/>
    <cellStyle name="Comma 13 2" xfId="1537"/>
    <cellStyle name="Comma 13 2 2" xfId="2235"/>
    <cellStyle name="Comma 13 3" xfId="1886"/>
    <cellStyle name="Comma 14" xfId="1020"/>
    <cellStyle name="Comma 14 2" xfId="1554"/>
    <cellStyle name="Comma 14 2 2" xfId="2252"/>
    <cellStyle name="Comma 14 3" xfId="1903"/>
    <cellStyle name="Comma 15" xfId="372"/>
    <cellStyle name="Comma 16" xfId="1334"/>
    <cellStyle name="Comma 2" xfId="85"/>
    <cellStyle name="Comma 2 2" xfId="86"/>
    <cellStyle name="Comma 2 3" xfId="915"/>
    <cellStyle name="Comma 2 4" xfId="1105"/>
    <cellStyle name="Comma 2 5" xfId="600"/>
    <cellStyle name="Comma 2 5 2" xfId="1428"/>
    <cellStyle name="Comma 2 5 2 2" xfId="2126"/>
    <cellStyle name="Comma 2 5 3" xfId="1777"/>
    <cellStyle name="Comma 3" xfId="87"/>
    <cellStyle name="Comma 3 2" xfId="88"/>
    <cellStyle name="Comma 3 3" xfId="310"/>
    <cellStyle name="Comma 3 3 2" xfId="916"/>
    <cellStyle name="Comma 3 4" xfId="642"/>
    <cellStyle name="Comma 3 4 2" xfId="1442"/>
    <cellStyle name="Comma 3 4 2 2" xfId="2140"/>
    <cellStyle name="Comma 3 4 3" xfId="1791"/>
    <cellStyle name="Comma 4" xfId="89"/>
    <cellStyle name="Comma 4 2" xfId="917"/>
    <cellStyle name="Comma 4 3" xfId="788"/>
    <cellStyle name="Comma 4 3 2" xfId="1495"/>
    <cellStyle name="Comma 4 3 2 2" xfId="2193"/>
    <cellStyle name="Comma 4 3 3" xfId="1844"/>
    <cellStyle name="Comma 5" xfId="90"/>
    <cellStyle name="Comma 5 2" xfId="918"/>
    <cellStyle name="Comma 5 3" xfId="818"/>
    <cellStyle name="Comma 5 3 2" xfId="1503"/>
    <cellStyle name="Comma 5 3 2 2" xfId="2201"/>
    <cellStyle name="Comma 5 3 3" xfId="1852"/>
    <cellStyle name="Comma 6" xfId="91"/>
    <cellStyle name="Comma 6 2" xfId="919"/>
    <cellStyle name="Comma 6 3" xfId="851"/>
    <cellStyle name="Comma 6 3 2" xfId="1518"/>
    <cellStyle name="Comma 6 3 2 2" xfId="2216"/>
    <cellStyle name="Comma 6 3 3" xfId="1867"/>
    <cellStyle name="Comma 7" xfId="92"/>
    <cellStyle name="Comma 8" xfId="93"/>
    <cellStyle name="Comma 9" xfId="94"/>
    <cellStyle name="Comma_Common Allocators GRC TY 0903" xfId="95"/>
    <cellStyle name="Comma0" xfId="96"/>
    <cellStyle name="Comma0 - Style2" xfId="97"/>
    <cellStyle name="Comma0 - Style4" xfId="98"/>
    <cellStyle name="Comma0 - Style5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108" builtinId="4"/>
    <cellStyle name="Currency 10" xfId="299"/>
    <cellStyle name="Currency 11" xfId="1137"/>
    <cellStyle name="Currency 11 2" xfId="1592"/>
    <cellStyle name="Currency 11 2 2" xfId="2290"/>
    <cellStyle name="Currency 11 3" xfId="1941"/>
    <cellStyle name="Currency 12" xfId="373"/>
    <cellStyle name="Currency 13" xfId="1335"/>
    <cellStyle name="Currency 2" xfId="109"/>
    <cellStyle name="Currency 2 2" xfId="1106"/>
    <cellStyle name="Currency 2 3" xfId="1107"/>
    <cellStyle name="Currency 3" xfId="110"/>
    <cellStyle name="Currency 4" xfId="111"/>
    <cellStyle name="Currency 5" xfId="112"/>
    <cellStyle name="Currency 6" xfId="113"/>
    <cellStyle name="Currency 7" xfId="114"/>
    <cellStyle name="Currency 8" xfId="115"/>
    <cellStyle name="Currency 9" xfId="116"/>
    <cellStyle name="Currency_Common Allocators GRC TY 0903" xfId="117"/>
    <cellStyle name="Currency0" xfId="118"/>
    <cellStyle name="Date" xfId="119"/>
    <cellStyle name="Emphasis 1" xfId="300"/>
    <cellStyle name="Emphasis 2" xfId="301"/>
    <cellStyle name="Emphasis 3" xfId="302"/>
    <cellStyle name="Entered" xfId="120"/>
    <cellStyle name="Explanatory Text" xfId="121" builtinId="53" customBuiltin="1"/>
    <cellStyle name="Explanatory Text 10" xfId="374"/>
    <cellStyle name="Explanatory Text 2" xfId="448"/>
    <cellStyle name="Explanatory Text 3" xfId="490"/>
    <cellStyle name="Explanatory Text 4" xfId="532"/>
    <cellStyle name="Explanatory Text 5" xfId="574"/>
    <cellStyle name="Explanatory Text 6" xfId="616"/>
    <cellStyle name="Explanatory Text 7" xfId="658"/>
    <cellStyle name="Explanatory Text 8" xfId="699"/>
    <cellStyle name="Explanatory Text 9" xfId="740"/>
    <cellStyle name="Fixed" xfId="122"/>
    <cellStyle name="Fixed3 - Style3" xfId="123"/>
    <cellStyle name="Good" xfId="124" builtinId="26" customBuiltin="1"/>
    <cellStyle name="Good 10" xfId="375"/>
    <cellStyle name="Good 2" xfId="438"/>
    <cellStyle name="Good 3" xfId="480"/>
    <cellStyle name="Good 4" xfId="522"/>
    <cellStyle name="Good 5" xfId="564"/>
    <cellStyle name="Good 6" xfId="606"/>
    <cellStyle name="Good 7" xfId="648"/>
    <cellStyle name="Good 8" xfId="689"/>
    <cellStyle name="Good 9" xfId="730"/>
    <cellStyle name="Grey" xfId="125"/>
    <cellStyle name="Grey 2" xfId="376"/>
    <cellStyle name="Header" xfId="126"/>
    <cellStyle name="Header1" xfId="127"/>
    <cellStyle name="Header2" xfId="128"/>
    <cellStyle name="Heading" xfId="129"/>
    <cellStyle name="Heading 1" xfId="130" builtinId="16" customBuiltin="1"/>
    <cellStyle name="Heading 1 10" xfId="377"/>
    <cellStyle name="Heading 1 2" xfId="434"/>
    <cellStyle name="Heading 1 3" xfId="476"/>
    <cellStyle name="Heading 1 4" xfId="518"/>
    <cellStyle name="Heading 1 5" xfId="560"/>
    <cellStyle name="Heading 1 6" xfId="602"/>
    <cellStyle name="Heading 1 7" xfId="644"/>
    <cellStyle name="Heading 1 8" xfId="685"/>
    <cellStyle name="Heading 1 9" xfId="726"/>
    <cellStyle name="Heading 2" xfId="131" builtinId="17" customBuiltin="1"/>
    <cellStyle name="Heading 2 10" xfId="378"/>
    <cellStyle name="Heading 2 2" xfId="435"/>
    <cellStyle name="Heading 2 3" xfId="477"/>
    <cellStyle name="Heading 2 4" xfId="519"/>
    <cellStyle name="Heading 2 5" xfId="561"/>
    <cellStyle name="Heading 2 6" xfId="603"/>
    <cellStyle name="Heading 2 7" xfId="645"/>
    <cellStyle name="Heading 2 8" xfId="686"/>
    <cellStyle name="Heading 2 9" xfId="727"/>
    <cellStyle name="Heading 3" xfId="132" builtinId="18" customBuiltin="1"/>
    <cellStyle name="Heading 3 10" xfId="379"/>
    <cellStyle name="Heading 3 2" xfId="436"/>
    <cellStyle name="Heading 3 3" xfId="478"/>
    <cellStyle name="Heading 3 4" xfId="520"/>
    <cellStyle name="Heading 3 5" xfId="562"/>
    <cellStyle name="Heading 3 6" xfId="604"/>
    <cellStyle name="Heading 3 7" xfId="646"/>
    <cellStyle name="Heading 3 8" xfId="687"/>
    <cellStyle name="Heading 3 9" xfId="728"/>
    <cellStyle name="Heading 4" xfId="133" builtinId="19" customBuiltin="1"/>
    <cellStyle name="Heading 4 10" xfId="380"/>
    <cellStyle name="Heading 4 2" xfId="437"/>
    <cellStyle name="Heading 4 3" xfId="479"/>
    <cellStyle name="Heading 4 4" xfId="521"/>
    <cellStyle name="Heading 4 5" xfId="563"/>
    <cellStyle name="Heading 4 6" xfId="605"/>
    <cellStyle name="Heading 4 7" xfId="647"/>
    <cellStyle name="Heading 4 8" xfId="688"/>
    <cellStyle name="Heading 4 9" xfId="729"/>
    <cellStyle name="Heading1" xfId="134"/>
    <cellStyle name="Heading2" xfId="135"/>
    <cellStyle name="Input" xfId="136" builtinId="20" customBuiltin="1"/>
    <cellStyle name="Input [yellow]" xfId="137"/>
    <cellStyle name="Input [yellow] 2" xfId="382"/>
    <cellStyle name="Input 10" xfId="771"/>
    <cellStyle name="Input 11" xfId="768"/>
    <cellStyle name="Input 12" xfId="767"/>
    <cellStyle name="Input 13" xfId="795"/>
    <cellStyle name="Input 14" xfId="815"/>
    <cellStyle name="Input 15" xfId="813"/>
    <cellStyle name="Input 16" xfId="814"/>
    <cellStyle name="Input 17" xfId="855"/>
    <cellStyle name="Input 18" xfId="854"/>
    <cellStyle name="Input 19" xfId="853"/>
    <cellStyle name="Input 2" xfId="441"/>
    <cellStyle name="Input 20" xfId="985"/>
    <cellStyle name="Input 21" xfId="983"/>
    <cellStyle name="Input 22" xfId="984"/>
    <cellStyle name="Input 23" xfId="1023"/>
    <cellStyle name="Input 24" xfId="1022"/>
    <cellStyle name="Input 25" xfId="1024"/>
    <cellStyle name="Input 26" xfId="1028"/>
    <cellStyle name="Input 27" xfId="1021"/>
    <cellStyle name="Input 28" xfId="1116"/>
    <cellStyle name="Input 29" xfId="1141"/>
    <cellStyle name="Input 3" xfId="483"/>
    <cellStyle name="Input 30" xfId="1139"/>
    <cellStyle name="Input 31" xfId="1142"/>
    <cellStyle name="Input 32" xfId="1176"/>
    <cellStyle name="Input 33" xfId="1197"/>
    <cellStyle name="Input 34" xfId="1223"/>
    <cellStyle name="Input 35" xfId="1218"/>
    <cellStyle name="Input 36" xfId="1224"/>
    <cellStyle name="Input 37" xfId="1225"/>
    <cellStyle name="Input 38" xfId="1219"/>
    <cellStyle name="Input 39" xfId="1221"/>
    <cellStyle name="Input 4" xfId="525"/>
    <cellStyle name="Input 40" xfId="1248"/>
    <cellStyle name="Input 41" xfId="1288"/>
    <cellStyle name="Input 42" xfId="1287"/>
    <cellStyle name="Input 43" xfId="381"/>
    <cellStyle name="Input 5" xfId="567"/>
    <cellStyle name="Input 6" xfId="609"/>
    <cellStyle name="Input 7" xfId="651"/>
    <cellStyle name="Input 8" xfId="692"/>
    <cellStyle name="Input 9" xfId="733"/>
    <cellStyle name="Input Cells" xfId="138"/>
    <cellStyle name="Input Cells Percent" xfId="139"/>
    <cellStyle name="Lines" xfId="140"/>
    <cellStyle name="LINKED" xfId="141"/>
    <cellStyle name="Linked Cell" xfId="142" builtinId="24" customBuiltin="1"/>
    <cellStyle name="Linked Cell 10" xfId="383"/>
    <cellStyle name="Linked Cell 2" xfId="444"/>
    <cellStyle name="Linked Cell 3" xfId="486"/>
    <cellStyle name="Linked Cell 4" xfId="528"/>
    <cellStyle name="Linked Cell 5" xfId="570"/>
    <cellStyle name="Linked Cell 6" xfId="612"/>
    <cellStyle name="Linked Cell 7" xfId="654"/>
    <cellStyle name="Linked Cell 8" xfId="695"/>
    <cellStyle name="Linked Cell 9" xfId="736"/>
    <cellStyle name="modified border" xfId="143"/>
    <cellStyle name="modified border 2" xfId="384"/>
    <cellStyle name="modified border1" xfId="144"/>
    <cellStyle name="modified border1 2" xfId="385"/>
    <cellStyle name="Neutral" xfId="145" builtinId="28" customBuiltin="1"/>
    <cellStyle name="Neutral 10" xfId="386"/>
    <cellStyle name="Neutral 2" xfId="440"/>
    <cellStyle name="Neutral 3" xfId="482"/>
    <cellStyle name="Neutral 4" xfId="524"/>
    <cellStyle name="Neutral 5" xfId="566"/>
    <cellStyle name="Neutral 6" xfId="608"/>
    <cellStyle name="Neutral 7" xfId="650"/>
    <cellStyle name="Neutral 8" xfId="691"/>
    <cellStyle name="Neutral 9" xfId="732"/>
    <cellStyle name="no dec" xfId="146"/>
    <cellStyle name="Normal" xfId="0" builtinId="0"/>
    <cellStyle name="Normal - Style1" xfId="147"/>
    <cellStyle name="Normal - Style1 2" xfId="920"/>
    <cellStyle name="Normal - Style1 3" xfId="387"/>
    <cellStyle name="Normal 10" xfId="148"/>
    <cellStyle name="Normal 10 2" xfId="921"/>
    <cellStyle name="Normal 10 3" xfId="812"/>
    <cellStyle name="Normal 10 3 2" xfId="1500"/>
    <cellStyle name="Normal 10 3 2 2" xfId="2198"/>
    <cellStyle name="Normal 10 3 3" xfId="1849"/>
    <cellStyle name="Normal 11" xfId="149"/>
    <cellStyle name="Normal 11 2" xfId="922"/>
    <cellStyle name="Normal 11 3" xfId="816"/>
    <cellStyle name="Normal 11 3 2" xfId="1501"/>
    <cellStyle name="Normal 11 3 2 2" xfId="2199"/>
    <cellStyle name="Normal 11 3 3" xfId="1850"/>
    <cellStyle name="Normal 12" xfId="150"/>
    <cellStyle name="Normal 12 2" xfId="923"/>
    <cellStyle name="Normal 12 3" xfId="838"/>
    <cellStyle name="Normal 12 3 2" xfId="1516"/>
    <cellStyle name="Normal 12 3 2 2" xfId="2214"/>
    <cellStyle name="Normal 12 3 3" xfId="1865"/>
    <cellStyle name="Normal 13" xfId="303"/>
    <cellStyle name="Normal 13 2" xfId="924"/>
    <cellStyle name="Normal 13 3" xfId="850"/>
    <cellStyle name="Normal 13 3 2" xfId="1517"/>
    <cellStyle name="Normal 13 3 2 2" xfId="2215"/>
    <cellStyle name="Normal 13 3 3" xfId="1866"/>
    <cellStyle name="Normal 14" xfId="308"/>
    <cellStyle name="Normal 14 2" xfId="856"/>
    <cellStyle name="Normal 14 2 2" xfId="1520"/>
    <cellStyle name="Normal 14 2 2 2" xfId="2218"/>
    <cellStyle name="Normal 14 2 3" xfId="1869"/>
    <cellStyle name="Normal 14 3" xfId="1339"/>
    <cellStyle name="Normal 15" xfId="309"/>
    <cellStyle name="Normal 15 2" xfId="852"/>
    <cellStyle name="Normal 15 2 2" xfId="1519"/>
    <cellStyle name="Normal 15 2 2 2" xfId="2217"/>
    <cellStyle name="Normal 15 2 3" xfId="1868"/>
    <cellStyle name="Normal 16" xfId="313"/>
    <cellStyle name="Normal 16 2" xfId="888"/>
    <cellStyle name="Normal 16 3" xfId="1341"/>
    <cellStyle name="Normal 17" xfId="314"/>
    <cellStyle name="Normal 17 2" xfId="981"/>
    <cellStyle name="Normal 17 2 2" xfId="1536"/>
    <cellStyle name="Normal 17 2 2 2" xfId="2234"/>
    <cellStyle name="Normal 17 2 3" xfId="1885"/>
    <cellStyle name="Normal 17 3" xfId="1342"/>
    <cellStyle name="Normal 17 3 2" xfId="2040"/>
    <cellStyle name="Normal 17 4" xfId="1691"/>
    <cellStyle name="Normal 18" xfId="328"/>
    <cellStyle name="Normal 18 2" xfId="986"/>
    <cellStyle name="Normal 18 2 2" xfId="1538"/>
    <cellStyle name="Normal 18 2 2 2" xfId="2236"/>
    <cellStyle name="Normal 18 2 3" xfId="1887"/>
    <cellStyle name="Normal 18 3" xfId="1356"/>
    <cellStyle name="Normal 18 3 2" xfId="2054"/>
    <cellStyle name="Normal 18 4" xfId="1705"/>
    <cellStyle name="Normal 19" xfId="1008"/>
    <cellStyle name="Normal 19 2" xfId="1552"/>
    <cellStyle name="Normal 19 2 2" xfId="2250"/>
    <cellStyle name="Normal 19 3" xfId="1901"/>
    <cellStyle name="Normal 2" xfId="151"/>
    <cellStyle name="Normal 2 10" xfId="1336"/>
    <cellStyle name="Normal 2 10 2" xfId="2037"/>
    <cellStyle name="Normal 2 11" xfId="1688"/>
    <cellStyle name="Normal 2 2" xfId="152"/>
    <cellStyle name="Normal 2 2 2" xfId="153"/>
    <cellStyle name="Normal 2 2 3" xfId="154"/>
    <cellStyle name="Normal 2 3" xfId="155"/>
    <cellStyle name="Normal 2 4" xfId="156"/>
    <cellStyle name="Normal 2 5" xfId="157"/>
    <cellStyle name="Normal 2 6" xfId="158"/>
    <cellStyle name="Normal 2 7" xfId="159"/>
    <cellStyle name="Normal 2 8" xfId="311"/>
    <cellStyle name="Normal 2 8 2" xfId="925"/>
    <cellStyle name="Normal 2 8 2 2" xfId="1534"/>
    <cellStyle name="Normal 2 8 2 2 2" xfId="2232"/>
    <cellStyle name="Normal 2 8 2 3" xfId="1883"/>
    <cellStyle name="Normal 2 8 3" xfId="1340"/>
    <cellStyle name="Normal 2 8 3 2" xfId="2039"/>
    <cellStyle name="Normal 2 8 4" xfId="1690"/>
    <cellStyle name="Normal 2 9" xfId="432"/>
    <cellStyle name="Normal 2 9 2" xfId="1372"/>
    <cellStyle name="Normal 2 9 2 2" xfId="2070"/>
    <cellStyle name="Normal 2 9 3" xfId="1721"/>
    <cellStyle name="Normal 20" xfId="1019"/>
    <cellStyle name="Normal 20 2" xfId="1553"/>
    <cellStyle name="Normal 20 2 2" xfId="2251"/>
    <cellStyle name="Normal 20 3" xfId="1902"/>
    <cellStyle name="Normal 21" xfId="1026"/>
    <cellStyle name="Normal 21 2" xfId="1556"/>
    <cellStyle name="Normal 21 2 2" xfId="2254"/>
    <cellStyle name="Normal 21 3" xfId="1905"/>
    <cellStyle name="Normal 22" xfId="1050"/>
    <cellStyle name="Normal 22 2" xfId="1571"/>
    <cellStyle name="Normal 22 2 2" xfId="2269"/>
    <cellStyle name="Normal 22 3" xfId="1920"/>
    <cellStyle name="Normal 23" xfId="1025"/>
    <cellStyle name="Normal 23 2" xfId="1555"/>
    <cellStyle name="Normal 23 2 2" xfId="2253"/>
    <cellStyle name="Normal 23 3" xfId="1904"/>
    <cellStyle name="Normal 24" xfId="1043"/>
    <cellStyle name="Normal 24 2" xfId="1566"/>
    <cellStyle name="Normal 24 2 2" xfId="2264"/>
    <cellStyle name="Normal 24 3" xfId="1915"/>
    <cellStyle name="Normal 25" xfId="1115"/>
    <cellStyle name="Normal 25 2" xfId="1577"/>
    <cellStyle name="Normal 25 2 2" xfId="2275"/>
    <cellStyle name="Normal 25 3" xfId="1926"/>
    <cellStyle name="Normal 26" xfId="1136"/>
    <cellStyle name="Normal 26 2" xfId="1591"/>
    <cellStyle name="Normal 26 2 2" xfId="2289"/>
    <cellStyle name="Normal 26 3" xfId="1940"/>
    <cellStyle name="Normal 27" xfId="1138"/>
    <cellStyle name="Normal 27 2" xfId="1593"/>
    <cellStyle name="Normal 27 2 2" xfId="2291"/>
    <cellStyle name="Normal 27 3" xfId="1942"/>
    <cellStyle name="Normal 28" xfId="1143"/>
    <cellStyle name="Normal 28 2" xfId="1595"/>
    <cellStyle name="Normal 28 2 2" xfId="2293"/>
    <cellStyle name="Normal 28 3" xfId="1944"/>
    <cellStyle name="Normal 29" xfId="1140"/>
    <cellStyle name="Normal 29 2" xfId="1594"/>
    <cellStyle name="Normal 29 2 2" xfId="2292"/>
    <cellStyle name="Normal 29 3" xfId="1943"/>
    <cellStyle name="Normal 3" xfId="160"/>
    <cellStyle name="Normal 3 2" xfId="161"/>
    <cellStyle name="Normal 3 3" xfId="162"/>
    <cellStyle name="Normal 3 4" xfId="163"/>
    <cellStyle name="Normal 3 5" xfId="164"/>
    <cellStyle name="Normal 3 6" xfId="926"/>
    <cellStyle name="Normal 3 7" xfId="474"/>
    <cellStyle name="Normal 3 7 2" xfId="1386"/>
    <cellStyle name="Normal 3 7 2 2" xfId="2084"/>
    <cellStyle name="Normal 3 7 3" xfId="1735"/>
    <cellStyle name="Normal 3_Net Classified Plant" xfId="165"/>
    <cellStyle name="Normal 30" xfId="1175"/>
    <cellStyle name="Normal 30 2" xfId="1609"/>
    <cellStyle name="Normal 30 2 2" xfId="2307"/>
    <cellStyle name="Normal 30 3" xfId="1958"/>
    <cellStyle name="Normal 31" xfId="1196"/>
    <cellStyle name="Normal 31 2" xfId="1623"/>
    <cellStyle name="Normal 31 2 2" xfId="2321"/>
    <cellStyle name="Normal 31 3" xfId="1972"/>
    <cellStyle name="Normal 32" xfId="329"/>
    <cellStyle name="Normal 32 2" xfId="1217"/>
    <cellStyle name="Normal 32 2 2" xfId="1637"/>
    <cellStyle name="Normal 32 2 2 2" xfId="2335"/>
    <cellStyle name="Normal 32 2 3" xfId="1986"/>
    <cellStyle name="Normal 32 3" xfId="1357"/>
    <cellStyle name="Normal 32 3 2" xfId="2055"/>
    <cellStyle name="Normal 32 4" xfId="1706"/>
    <cellStyle name="Normal 33" xfId="1227"/>
    <cellStyle name="Normal 33 2" xfId="1641"/>
    <cellStyle name="Normal 33 2 2" xfId="2339"/>
    <cellStyle name="Normal 33 3" xfId="1990"/>
    <cellStyle name="Normal 34" xfId="1222"/>
    <cellStyle name="Normal 34 2" xfId="1639"/>
    <cellStyle name="Normal 34 2 2" xfId="2337"/>
    <cellStyle name="Normal 34 3" xfId="1988"/>
    <cellStyle name="Normal 35" xfId="1220"/>
    <cellStyle name="Normal 35 2" xfId="1638"/>
    <cellStyle name="Normal 35 2 2" xfId="2336"/>
    <cellStyle name="Normal 35 3" xfId="1987"/>
    <cellStyle name="Normal 36" xfId="1237"/>
    <cellStyle name="Normal 36 2" xfId="1648"/>
    <cellStyle name="Normal 36 2 2" xfId="2346"/>
    <cellStyle name="Normal 36 3" xfId="1997"/>
    <cellStyle name="Normal 37" xfId="1226"/>
    <cellStyle name="Normal 37 2" xfId="1640"/>
    <cellStyle name="Normal 37 2 2" xfId="2338"/>
    <cellStyle name="Normal 37 3" xfId="1989"/>
    <cellStyle name="Normal 38" xfId="1229"/>
    <cellStyle name="Normal 38 2" xfId="1643"/>
    <cellStyle name="Normal 38 2 2" xfId="2341"/>
    <cellStyle name="Normal 38 3" xfId="1992"/>
    <cellStyle name="Normal 39" xfId="1286"/>
    <cellStyle name="Normal 39 2" xfId="1657"/>
    <cellStyle name="Normal 39 2 2" xfId="2355"/>
    <cellStyle name="Normal 39 3" xfId="2006"/>
    <cellStyle name="Normal 4" xfId="304"/>
    <cellStyle name="Normal 4 2" xfId="166"/>
    <cellStyle name="Normal 4 3" xfId="927"/>
    <cellStyle name="Normal 4 4" xfId="1108"/>
    <cellStyle name="Normal 4 4 2" xfId="1572"/>
    <cellStyle name="Normal 4 4 2 2" xfId="2270"/>
    <cellStyle name="Normal 4 4 3" xfId="1921"/>
    <cellStyle name="Normal 4 5" xfId="1109"/>
    <cellStyle name="Normal 4 5 2" xfId="1573"/>
    <cellStyle name="Normal 4 5 2 2" xfId="2271"/>
    <cellStyle name="Normal 4 5 3" xfId="1922"/>
    <cellStyle name="Normal 4 6" xfId="1110"/>
    <cellStyle name="Normal 4 7" xfId="516"/>
    <cellStyle name="Normal 4 7 2" xfId="1400"/>
    <cellStyle name="Normal 4 7 2 2" xfId="2098"/>
    <cellStyle name="Normal 4 7 3" xfId="1749"/>
    <cellStyle name="Normal 40" xfId="1289"/>
    <cellStyle name="Normal 40 2" xfId="1658"/>
    <cellStyle name="Normal 40 2 2" xfId="2356"/>
    <cellStyle name="Normal 40 3" xfId="2007"/>
    <cellStyle name="Normal 41" xfId="358"/>
    <cellStyle name="Normal 42" xfId="330"/>
    <cellStyle name="Normal 42 2" xfId="1358"/>
    <cellStyle name="Normal 42 2 2" xfId="2056"/>
    <cellStyle name="Normal 42 3" xfId="1707"/>
    <cellStyle name="Normal 43" xfId="1315"/>
    <cellStyle name="Normal 43 2" xfId="1672"/>
    <cellStyle name="Normal 44" xfId="1316"/>
    <cellStyle name="Normal 44 2" xfId="1673"/>
    <cellStyle name="Normal 44 2 2" xfId="2370"/>
    <cellStyle name="Normal 44 3" xfId="2021"/>
    <cellStyle name="Normal 45" xfId="1317"/>
    <cellStyle name="Normal 45 2" xfId="1674"/>
    <cellStyle name="Normal 46" xfId="1318"/>
    <cellStyle name="Normal 46 2" xfId="1675"/>
    <cellStyle name="Normal 46 2 2" xfId="2371"/>
    <cellStyle name="Normal 46 3" xfId="2022"/>
    <cellStyle name="Normal 47" xfId="1333"/>
    <cellStyle name="Normal 48" xfId="1319"/>
    <cellStyle name="Normal 48 2" xfId="2023"/>
    <cellStyle name="Normal 5" xfId="167"/>
    <cellStyle name="Normal 5 2" xfId="928"/>
    <cellStyle name="Normal 5 2 2" xfId="1535"/>
    <cellStyle name="Normal 5 2 2 2" xfId="2233"/>
    <cellStyle name="Normal 5 2 3" xfId="1884"/>
    <cellStyle name="Normal 5 3" xfId="1111"/>
    <cellStyle name="Normal 5 3 2" xfId="1574"/>
    <cellStyle name="Normal 5 3 2 2" xfId="2272"/>
    <cellStyle name="Normal 5 3 3" xfId="1923"/>
    <cellStyle name="Normal 5 4" xfId="1112"/>
    <cellStyle name="Normal 5 4 2" xfId="1575"/>
    <cellStyle name="Normal 5 4 2 2" xfId="2273"/>
    <cellStyle name="Normal 5 4 3" xfId="1924"/>
    <cellStyle name="Normal 5 5" xfId="1113"/>
    <cellStyle name="Normal 5 5 2" xfId="1576"/>
    <cellStyle name="Normal 5 5 2 2" xfId="2274"/>
    <cellStyle name="Normal 5 5 3" xfId="1925"/>
    <cellStyle name="Normal 5 6" xfId="558"/>
    <cellStyle name="Normal 5 6 2" xfId="1414"/>
    <cellStyle name="Normal 5 6 2 2" xfId="2112"/>
    <cellStyle name="Normal 5 6 3" xfId="1763"/>
    <cellStyle name="Normal 5 7" xfId="1337"/>
    <cellStyle name="Normal 5 7 2" xfId="2038"/>
    <cellStyle name="Normal 5 8" xfId="1689"/>
    <cellStyle name="Normal 6" xfId="168"/>
    <cellStyle name="Normal 6 2" xfId="929"/>
    <cellStyle name="Normal 6 3" xfId="766"/>
    <cellStyle name="Normal 6 3 2" xfId="1482"/>
    <cellStyle name="Normal 6 3 2 2" xfId="2180"/>
    <cellStyle name="Normal 6 3 3" xfId="1831"/>
    <cellStyle name="Normal 7" xfId="169"/>
    <cellStyle name="Normal 7 2" xfId="930"/>
    <cellStyle name="Normal 7 3" xfId="772"/>
    <cellStyle name="Normal 7 3 2" xfId="1485"/>
    <cellStyle name="Normal 7 3 2 2" xfId="2183"/>
    <cellStyle name="Normal 7 3 3" xfId="1834"/>
    <cellStyle name="Normal 8" xfId="170"/>
    <cellStyle name="Normal 8 2" xfId="931"/>
    <cellStyle name="Normal 8 3" xfId="770"/>
    <cellStyle name="Normal 8 3 2" xfId="1484"/>
    <cellStyle name="Normal 8 3 2 2" xfId="2182"/>
    <cellStyle name="Normal 8 3 3" xfId="1833"/>
    <cellStyle name="Normal 9" xfId="171"/>
    <cellStyle name="Normal 9 2" xfId="932"/>
    <cellStyle name="Normal 9 3" xfId="769"/>
    <cellStyle name="Normal 9 3 2" xfId="1483"/>
    <cellStyle name="Normal 9 3 2 2" xfId="2181"/>
    <cellStyle name="Normal 9 3 3" xfId="1832"/>
    <cellStyle name="Normal_2.21E Wage Increase" xfId="172"/>
    <cellStyle name="Normal_3.01 Income Statement Ele &amp; Gas_0905" xfId="173"/>
    <cellStyle name="Normal_Actual June10" xfId="174"/>
    <cellStyle name="Normal_Classified Plant - Compare ways to calculate" xfId="175"/>
    <cellStyle name="Normal_FERC 354-355 copy (2)" xfId="176"/>
    <cellStyle name="Normal_wage.benefit&amp;taxes.SAPDownload" xfId="177"/>
    <cellStyle name="Note 10" xfId="178"/>
    <cellStyle name="Note 10 2" xfId="933"/>
    <cellStyle name="Note 10 3" xfId="773"/>
    <cellStyle name="Note 10 3 2" xfId="1486"/>
    <cellStyle name="Note 10 3 2 2" xfId="2184"/>
    <cellStyle name="Note 10 3 3" xfId="1835"/>
    <cellStyle name="Note 11" xfId="179"/>
    <cellStyle name="Note 11 2" xfId="934"/>
    <cellStyle name="Note 11 3" xfId="817"/>
    <cellStyle name="Note 11 3 2" xfId="1502"/>
    <cellStyle name="Note 11 3 2 2" xfId="2200"/>
    <cellStyle name="Note 11 3 3" xfId="1851"/>
    <cellStyle name="Note 12" xfId="180"/>
    <cellStyle name="Note 12 2" xfId="935"/>
    <cellStyle name="Note 12 3" xfId="857"/>
    <cellStyle name="Note 12 3 2" xfId="1521"/>
    <cellStyle name="Note 12 3 2 2" xfId="2219"/>
    <cellStyle name="Note 12 3 3" xfId="1870"/>
    <cellStyle name="Note 13" xfId="315"/>
    <cellStyle name="Note 13 2" xfId="987"/>
    <cellStyle name="Note 13 2 2" xfId="1539"/>
    <cellStyle name="Note 13 2 2 2" xfId="2237"/>
    <cellStyle name="Note 13 2 3" xfId="1888"/>
    <cellStyle name="Note 13 3" xfId="1343"/>
    <cellStyle name="Note 13 3 2" xfId="2041"/>
    <cellStyle name="Note 13 4" xfId="1692"/>
    <cellStyle name="Note 14" xfId="1027"/>
    <cellStyle name="Note 14 2" xfId="1557"/>
    <cellStyle name="Note 14 2 2" xfId="2255"/>
    <cellStyle name="Note 14 3" xfId="1906"/>
    <cellStyle name="Note 15" xfId="1117"/>
    <cellStyle name="Note 15 2" xfId="1578"/>
    <cellStyle name="Note 15 2 2" xfId="2276"/>
    <cellStyle name="Note 15 3" xfId="1927"/>
    <cellStyle name="Note 16" xfId="1144"/>
    <cellStyle name="Note 16 2" xfId="1596"/>
    <cellStyle name="Note 16 2 2" xfId="2294"/>
    <cellStyle name="Note 16 3" xfId="1945"/>
    <cellStyle name="Note 17" xfId="1177"/>
    <cellStyle name="Note 17 2" xfId="1610"/>
    <cellStyle name="Note 17 2 2" xfId="2308"/>
    <cellStyle name="Note 17 3" xfId="1959"/>
    <cellStyle name="Note 18" xfId="1198"/>
    <cellStyle name="Note 18 2" xfId="1624"/>
    <cellStyle name="Note 18 2 2" xfId="2322"/>
    <cellStyle name="Note 18 3" xfId="1973"/>
    <cellStyle name="Note 19" xfId="1228"/>
    <cellStyle name="Note 19 2" xfId="1642"/>
    <cellStyle name="Note 19 2 2" xfId="2340"/>
    <cellStyle name="Note 19 3" xfId="1991"/>
    <cellStyle name="Note 2" xfId="181"/>
    <cellStyle name="Note 2 2" xfId="312"/>
    <cellStyle name="Note 2 2 2" xfId="936"/>
    <cellStyle name="Note 2 3" xfId="447"/>
    <cellStyle name="Note 2 3 2" xfId="1373"/>
    <cellStyle name="Note 2 3 2 2" xfId="2071"/>
    <cellStyle name="Note 2 3 3" xfId="1722"/>
    <cellStyle name="Note 20" xfId="1290"/>
    <cellStyle name="Note 20 2" xfId="1659"/>
    <cellStyle name="Note 20 2 2" xfId="2357"/>
    <cellStyle name="Note 20 3" xfId="2008"/>
    <cellStyle name="Note 21" xfId="388"/>
    <cellStyle name="Note 22" xfId="331"/>
    <cellStyle name="Note 22 2" xfId="1359"/>
    <cellStyle name="Note 22 2 2" xfId="2057"/>
    <cellStyle name="Note 22 3" xfId="1708"/>
    <cellStyle name="Note 23" xfId="1320"/>
    <cellStyle name="Note 23 2" xfId="2024"/>
    <cellStyle name="Note 3" xfId="182"/>
    <cellStyle name="Note 3 2" xfId="937"/>
    <cellStyle name="Note 3 3" xfId="489"/>
    <cellStyle name="Note 3 3 2" xfId="1387"/>
    <cellStyle name="Note 3 3 2 2" xfId="2085"/>
    <cellStyle name="Note 3 3 3" xfId="1736"/>
    <cellStyle name="Note 4" xfId="183"/>
    <cellStyle name="Note 4 2" xfId="938"/>
    <cellStyle name="Note 4 3" xfId="531"/>
    <cellStyle name="Note 4 3 2" xfId="1401"/>
    <cellStyle name="Note 4 3 2 2" xfId="2099"/>
    <cellStyle name="Note 4 3 3" xfId="1750"/>
    <cellStyle name="Note 5" xfId="184"/>
    <cellStyle name="Note 5 2" xfId="939"/>
    <cellStyle name="Note 5 3" xfId="573"/>
    <cellStyle name="Note 5 3 2" xfId="1415"/>
    <cellStyle name="Note 5 3 2 2" xfId="2113"/>
    <cellStyle name="Note 5 3 3" xfId="1764"/>
    <cellStyle name="Note 6" xfId="185"/>
    <cellStyle name="Note 6 2" xfId="940"/>
    <cellStyle name="Note 6 3" xfId="615"/>
    <cellStyle name="Note 6 3 2" xfId="1429"/>
    <cellStyle name="Note 6 3 2 2" xfId="2127"/>
    <cellStyle name="Note 6 3 3" xfId="1778"/>
    <cellStyle name="Note 7" xfId="186"/>
    <cellStyle name="Note 7 2" xfId="941"/>
    <cellStyle name="Note 7 3" xfId="657"/>
    <cellStyle name="Note 7 3 2" xfId="1443"/>
    <cellStyle name="Note 7 3 2 2" xfId="2141"/>
    <cellStyle name="Note 7 3 3" xfId="1792"/>
    <cellStyle name="Note 8" xfId="187"/>
    <cellStyle name="Note 8 2" xfId="942"/>
    <cellStyle name="Note 8 3" xfId="698"/>
    <cellStyle name="Note 8 3 2" xfId="1456"/>
    <cellStyle name="Note 8 3 2 2" xfId="2154"/>
    <cellStyle name="Note 8 3 3" xfId="1805"/>
    <cellStyle name="Note 9" xfId="188"/>
    <cellStyle name="Note 9 2" xfId="943"/>
    <cellStyle name="Note 9 3" xfId="739"/>
    <cellStyle name="Note 9 3 2" xfId="1469"/>
    <cellStyle name="Note 9 3 2 2" xfId="2167"/>
    <cellStyle name="Note 9 3 3" xfId="1818"/>
    <cellStyle name="Output" xfId="189" builtinId="21" customBuiltin="1"/>
    <cellStyle name="Output 10" xfId="389"/>
    <cellStyle name="Output 2" xfId="442"/>
    <cellStyle name="Output 3" xfId="484"/>
    <cellStyle name="Output 4" xfId="526"/>
    <cellStyle name="Output 5" xfId="568"/>
    <cellStyle name="Output 6" xfId="610"/>
    <cellStyle name="Output 7" xfId="652"/>
    <cellStyle name="Output 8" xfId="693"/>
    <cellStyle name="Output 9" xfId="734"/>
    <cellStyle name="Percen - Style1" xfId="190"/>
    <cellStyle name="Percen - Style2" xfId="191"/>
    <cellStyle name="Percen - Style3" xfId="192"/>
    <cellStyle name="Percent" xfId="193" builtinId="5"/>
    <cellStyle name="Percent (0)" xfId="194"/>
    <cellStyle name="Percent [2]" xfId="195"/>
    <cellStyle name="Percent 10" xfId="890"/>
    <cellStyle name="Percent 11" xfId="390"/>
    <cellStyle name="Percent 12" xfId="1338"/>
    <cellStyle name="Percent 2" xfId="196"/>
    <cellStyle name="Percent 3" xfId="197"/>
    <cellStyle name="Percent 3 2" xfId="198"/>
    <cellStyle name="Percent 4" xfId="199"/>
    <cellStyle name="Percent 5" xfId="200"/>
    <cellStyle name="Percent 6" xfId="201"/>
    <cellStyle name="Percent 7" xfId="202"/>
    <cellStyle name="Percent 8" xfId="203"/>
    <cellStyle name="Percent 9" xfId="305"/>
    <cellStyle name="Processing" xfId="204"/>
    <cellStyle name="PSChar" xfId="205"/>
    <cellStyle name="PSDate" xfId="206"/>
    <cellStyle name="PSDec" xfId="207"/>
    <cellStyle name="PSHeading" xfId="208"/>
    <cellStyle name="PSInt" xfId="209"/>
    <cellStyle name="PSSpacer" xfId="210"/>
    <cellStyle name="purple - Style8" xfId="211"/>
    <cellStyle name="RED" xfId="212"/>
    <cellStyle name="Red - Style7" xfId="213"/>
    <cellStyle name="Report" xfId="214"/>
    <cellStyle name="Report Bar" xfId="215"/>
    <cellStyle name="Report Heading" xfId="216"/>
    <cellStyle name="Report Percent" xfId="217"/>
    <cellStyle name="Report Unit Cost" xfId="218"/>
    <cellStyle name="Reports" xfId="219"/>
    <cellStyle name="Reports Total" xfId="220"/>
    <cellStyle name="Reports Unit Cost Total" xfId="221"/>
    <cellStyle name="RevList" xfId="222"/>
    <cellStyle name="round100" xfId="223"/>
    <cellStyle name="SAPBEXaggData" xfId="224"/>
    <cellStyle name="SAPBEXaggData 2" xfId="944"/>
    <cellStyle name="SAPBEXaggData 3" xfId="391"/>
    <cellStyle name="SAPBEXaggDataEmph" xfId="225"/>
    <cellStyle name="SAPBEXaggDataEmph 2" xfId="945"/>
    <cellStyle name="SAPBEXaggDataEmph 3" xfId="392"/>
    <cellStyle name="SAPBEXaggItem" xfId="226"/>
    <cellStyle name="SAPBEXaggItem 2" xfId="946"/>
    <cellStyle name="SAPBEXaggItem 3" xfId="393"/>
    <cellStyle name="SAPBEXaggItemX" xfId="227"/>
    <cellStyle name="SAPBEXaggItemX 2" xfId="947"/>
    <cellStyle name="SAPBEXaggItemX 3" xfId="394"/>
    <cellStyle name="SAPBEXchaText" xfId="228"/>
    <cellStyle name="SAPBEXchaText 2" xfId="229"/>
    <cellStyle name="SAPBEXchaText 3" xfId="948"/>
    <cellStyle name="SAPBEXchaText 4" xfId="395"/>
    <cellStyle name="SAPBEXexcBad7" xfId="230"/>
    <cellStyle name="SAPBEXexcBad7 2" xfId="949"/>
    <cellStyle name="SAPBEXexcBad7 3" xfId="396"/>
    <cellStyle name="SAPBEXexcBad8" xfId="231"/>
    <cellStyle name="SAPBEXexcBad8 2" xfId="950"/>
    <cellStyle name="SAPBEXexcBad8 3" xfId="397"/>
    <cellStyle name="SAPBEXexcBad9" xfId="232"/>
    <cellStyle name="SAPBEXexcBad9 2" xfId="951"/>
    <cellStyle name="SAPBEXexcBad9 3" xfId="398"/>
    <cellStyle name="SAPBEXexcCritical4" xfId="233"/>
    <cellStyle name="SAPBEXexcCritical4 2" xfId="952"/>
    <cellStyle name="SAPBEXexcCritical4 3" xfId="399"/>
    <cellStyle name="SAPBEXexcCritical5" xfId="234"/>
    <cellStyle name="SAPBEXexcCritical5 2" xfId="953"/>
    <cellStyle name="SAPBEXexcCritical5 3" xfId="400"/>
    <cellStyle name="SAPBEXexcCritical6" xfId="235"/>
    <cellStyle name="SAPBEXexcCritical6 2" xfId="954"/>
    <cellStyle name="SAPBEXexcCritical6 3" xfId="401"/>
    <cellStyle name="SAPBEXexcGood1" xfId="236"/>
    <cellStyle name="SAPBEXexcGood1 2" xfId="955"/>
    <cellStyle name="SAPBEXexcGood1 3" xfId="402"/>
    <cellStyle name="SAPBEXexcGood2" xfId="237"/>
    <cellStyle name="SAPBEXexcGood2 2" xfId="956"/>
    <cellStyle name="SAPBEXexcGood2 3" xfId="403"/>
    <cellStyle name="SAPBEXexcGood3" xfId="238"/>
    <cellStyle name="SAPBEXexcGood3 2" xfId="957"/>
    <cellStyle name="SAPBEXexcGood3 3" xfId="404"/>
    <cellStyle name="SAPBEXfilterDrill" xfId="239"/>
    <cellStyle name="SAPBEXfilterDrill 2" xfId="958"/>
    <cellStyle name="SAPBEXfilterDrill 3" xfId="405"/>
    <cellStyle name="SAPBEXfilterItem" xfId="240"/>
    <cellStyle name="SAPBEXfilterItem 2" xfId="959"/>
    <cellStyle name="SAPBEXfilterItem 3" xfId="406"/>
    <cellStyle name="SAPBEXfilterText" xfId="241"/>
    <cellStyle name="SAPBEXformats" xfId="242"/>
    <cellStyle name="SAPBEXformats 2" xfId="960"/>
    <cellStyle name="SAPBEXformats 3" xfId="407"/>
    <cellStyle name="SAPBEXheaderItem" xfId="243"/>
    <cellStyle name="SAPBEXheaderItem 2" xfId="961"/>
    <cellStyle name="SAPBEXheaderItem 3" xfId="408"/>
    <cellStyle name="SAPBEXheaderText" xfId="244"/>
    <cellStyle name="SAPBEXheaderText 2" xfId="962"/>
    <cellStyle name="SAPBEXheaderText 3" xfId="409"/>
    <cellStyle name="SAPBEXHLevel0" xfId="245"/>
    <cellStyle name="SAPBEXHLevel0 2" xfId="963"/>
    <cellStyle name="SAPBEXHLevel0 3" xfId="410"/>
    <cellStyle name="SAPBEXHLevel0X" xfId="246"/>
    <cellStyle name="SAPBEXHLevel0X 2" xfId="964"/>
    <cellStyle name="SAPBEXHLevel0X 3" xfId="411"/>
    <cellStyle name="SAPBEXHLevel1" xfId="247"/>
    <cellStyle name="SAPBEXHLevel1 2" xfId="965"/>
    <cellStyle name="SAPBEXHLevel1 3" xfId="412"/>
    <cellStyle name="SAPBEXHLevel1X" xfId="248"/>
    <cellStyle name="SAPBEXHLevel1X 2" xfId="966"/>
    <cellStyle name="SAPBEXHLevel1X 3" xfId="413"/>
    <cellStyle name="SAPBEXHLevel2" xfId="249"/>
    <cellStyle name="SAPBEXHLevel2 2" xfId="967"/>
    <cellStyle name="SAPBEXHLevel2 3" xfId="414"/>
    <cellStyle name="SAPBEXHLevel2X" xfId="250"/>
    <cellStyle name="SAPBEXHLevel2X 2" xfId="968"/>
    <cellStyle name="SAPBEXHLevel2X 3" xfId="415"/>
    <cellStyle name="SAPBEXHLevel3" xfId="251"/>
    <cellStyle name="SAPBEXHLevel3 2" xfId="969"/>
    <cellStyle name="SAPBEXHLevel3 3" xfId="416"/>
    <cellStyle name="SAPBEXHLevel3X" xfId="252"/>
    <cellStyle name="SAPBEXHLevel3X 2" xfId="970"/>
    <cellStyle name="SAPBEXHLevel3X 3" xfId="417"/>
    <cellStyle name="SAPBEXinputData" xfId="306"/>
    <cellStyle name="SAPBEXresData" xfId="253"/>
    <cellStyle name="SAPBEXresData 2" xfId="971"/>
    <cellStyle name="SAPBEXresData 3" xfId="418"/>
    <cellStyle name="SAPBEXresDataEmph" xfId="254"/>
    <cellStyle name="SAPBEXresDataEmph 2" xfId="972"/>
    <cellStyle name="SAPBEXresDataEmph 3" xfId="419"/>
    <cellStyle name="SAPBEXresItem" xfId="255"/>
    <cellStyle name="SAPBEXresItem 2" xfId="973"/>
    <cellStyle name="SAPBEXresItem 3" xfId="420"/>
    <cellStyle name="SAPBEXresItemX" xfId="256"/>
    <cellStyle name="SAPBEXresItemX 2" xfId="974"/>
    <cellStyle name="SAPBEXresItemX 3" xfId="421"/>
    <cellStyle name="SAPBEXstdData" xfId="257"/>
    <cellStyle name="SAPBEXstdData 2" xfId="975"/>
    <cellStyle name="SAPBEXstdData 3" xfId="422"/>
    <cellStyle name="SAPBEXstdDataEmph" xfId="258"/>
    <cellStyle name="SAPBEXstdDataEmph 2" xfId="976"/>
    <cellStyle name="SAPBEXstdDataEmph 3" xfId="423"/>
    <cellStyle name="SAPBEXstdItem" xfId="259"/>
    <cellStyle name="SAPBEXstdItem 2" xfId="977"/>
    <cellStyle name="SAPBEXstdItem 3" xfId="424"/>
    <cellStyle name="SAPBEXstdItemX" xfId="260"/>
    <cellStyle name="SAPBEXstdItemX 2" xfId="978"/>
    <cellStyle name="SAPBEXstdItemX 3" xfId="425"/>
    <cellStyle name="SAPBEXtitle" xfId="261"/>
    <cellStyle name="SAPBEXtitle 2" xfId="979"/>
    <cellStyle name="SAPBEXtitle 3" xfId="426"/>
    <cellStyle name="SAPBEXundefined" xfId="262"/>
    <cellStyle name="SAPBEXundefined 2" xfId="980"/>
    <cellStyle name="SAPBEXundefined 3" xfId="427"/>
    <cellStyle name="shade" xfId="263"/>
    <cellStyle name="Sheet Title" xfId="307"/>
    <cellStyle name="StmtTtl1" xfId="264"/>
    <cellStyle name="StmtTtl1 2" xfId="428"/>
    <cellStyle name="StmtTtl2" xfId="265"/>
    <cellStyle name="STYL1 - Style1" xfId="266"/>
    <cellStyle name="Style 1" xfId="267"/>
    <cellStyle name="Style 1 2" xfId="268"/>
    <cellStyle name="Subtotal" xfId="269"/>
    <cellStyle name="Sub-total" xfId="270"/>
    <cellStyle name="taples Plaza" xfId="271"/>
    <cellStyle name="Test" xfId="1114"/>
    <cellStyle name="Tickmark" xfId="272"/>
    <cellStyle name="Title" xfId="273" builtinId="15" customBuiltin="1"/>
    <cellStyle name="Title 10" xfId="429"/>
    <cellStyle name="Title 2" xfId="433"/>
    <cellStyle name="Title 3" xfId="475"/>
    <cellStyle name="Title 4" xfId="517"/>
    <cellStyle name="Title 5" xfId="559"/>
    <cellStyle name="Title 6" xfId="601"/>
    <cellStyle name="Title 7" xfId="643"/>
    <cellStyle name="Title 8" xfId="684"/>
    <cellStyle name="Title 9" xfId="725"/>
    <cellStyle name="Title: Major" xfId="274"/>
    <cellStyle name="Title: Minor" xfId="275"/>
    <cellStyle name="Title: Worksheet" xfId="276"/>
    <cellStyle name="Total" xfId="277" builtinId="25" customBuiltin="1"/>
    <cellStyle name="Total 10" xfId="430"/>
    <cellStyle name="Total 2" xfId="449"/>
    <cellStyle name="Total 3" xfId="491"/>
    <cellStyle name="Total 4" xfId="533"/>
    <cellStyle name="Total 5" xfId="575"/>
    <cellStyle name="Total 6" xfId="617"/>
    <cellStyle name="Total 7" xfId="659"/>
    <cellStyle name="Total 8" xfId="700"/>
    <cellStyle name="Total 9" xfId="741"/>
    <cellStyle name="Total4 - Style4" xfId="278"/>
    <cellStyle name="Warning Text" xfId="279" builtinId="11" customBuiltin="1"/>
    <cellStyle name="Warning Text 10" xfId="431"/>
    <cellStyle name="Warning Text 2" xfId="446"/>
    <cellStyle name="Warning Text 3" xfId="488"/>
    <cellStyle name="Warning Text 4" xfId="530"/>
    <cellStyle name="Warning Text 5" xfId="572"/>
    <cellStyle name="Warning Text 6" xfId="614"/>
    <cellStyle name="Warning Text 7" xfId="656"/>
    <cellStyle name="Warning Text 8" xfId="697"/>
    <cellStyle name="Warning Text 9" xfId="7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  <color rgb="FFCCFF33"/>
      <color rgb="FF66FF33"/>
      <color rgb="FFF7CD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3%20E&amp;G%20RB%20-%205.04%20E&amp;G%20WC%2017G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.01E%20&amp;%205.01G%20Income%20Statement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BS and CWC Recon, p1"/>
      <sheetName val="BS and CWC Recon, p2"/>
      <sheetName val="PPXLSaveData0"/>
      <sheetName val="PPXLFunctions"/>
      <sheetName val="PPXLOpen"/>
    </sheetNames>
    <sheetDataSet>
      <sheetData sheetId="0"/>
      <sheetData sheetId="1"/>
      <sheetData sheetId="2"/>
      <sheetData sheetId="3">
        <row r="15">
          <cell r="Q15">
            <v>9155191944.0112495</v>
          </cell>
        </row>
        <row r="16">
          <cell r="Q16">
            <v>3351244713.3825002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39">
          <cell r="Q39">
            <v>0</v>
          </cell>
        </row>
        <row r="40">
          <cell r="Q40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8">
          <cell r="Q78">
            <v>9806705.8712500017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803">
          <cell r="Q803">
            <v>0</v>
          </cell>
        </row>
        <row r="804">
          <cell r="Q804">
            <v>0</v>
          </cell>
        </row>
        <row r="1634">
          <cell r="Q1634">
            <v>-19091254.050416667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5">
          <cell r="Q1645">
            <v>-8781926.7879166678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6">
          <cell r="Q1656">
            <v>-909356.31958333345</v>
          </cell>
        </row>
        <row r="1658">
          <cell r="Q1658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1">
          <cell r="Q1671">
            <v>-390781.02291666664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/>
      <sheetData sheetId="1"/>
      <sheetData sheetId="2"/>
      <sheetData sheetId="3"/>
      <sheetData sheetId="4">
        <row r="10">
          <cell r="C10">
            <v>2146048308.1900001</v>
          </cell>
          <cell r="D10">
            <v>857492456.10000002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324382.2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201125741.739999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47841338.950000003</v>
          </cell>
          <cell r="D13">
            <v>37980142.479999997</v>
          </cell>
          <cell r="E13">
            <v>0</v>
          </cell>
          <cell r="F13">
            <v>0</v>
          </cell>
          <cell r="G13">
            <v>0</v>
          </cell>
        </row>
        <row r="19">
          <cell r="C19">
            <v>235002886.5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532346459.37</v>
          </cell>
          <cell r="D20">
            <v>326393369.14999998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113800193.219999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-69268219.669999897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5">
          <cell r="C25">
            <v>125897437.02</v>
          </cell>
          <cell r="D25">
            <v>2420905.35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20270050.379999898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C27">
            <v>83356029.179999903</v>
          </cell>
          <cell r="D27">
            <v>55510540.469999999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29494383.399999999</v>
          </cell>
          <cell r="D28">
            <v>13082571.15</v>
          </cell>
          <cell r="E28">
            <v>31108364.3699999</v>
          </cell>
          <cell r="F28">
            <v>18105783.021825001</v>
          </cell>
          <cell r="G28">
            <v>13002581.348175</v>
          </cell>
        </row>
        <row r="29">
          <cell r="C29">
            <v>18194539.149999999</v>
          </cell>
          <cell r="D29">
            <v>6774686.9199999999</v>
          </cell>
          <cell r="E29">
            <v>2812920.48</v>
          </cell>
          <cell r="F29">
            <v>1634588.0909279995</v>
          </cell>
          <cell r="G29">
            <v>1178332.3890719996</v>
          </cell>
        </row>
        <row r="30">
          <cell r="C30">
            <v>97566974.959999993</v>
          </cell>
          <cell r="D30">
            <v>12460807.43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46087358</v>
          </cell>
          <cell r="D31">
            <v>16349172.85</v>
          </cell>
          <cell r="E31">
            <v>102643038.05</v>
          </cell>
          <cell r="F31">
            <v>68512400.581514999</v>
          </cell>
          <cell r="G31">
            <v>34130637.468484998</v>
          </cell>
        </row>
        <row r="32">
          <cell r="C32">
            <v>252831199.00999999</v>
          </cell>
          <cell r="D32">
            <v>114495844.76000001</v>
          </cell>
          <cell r="E32">
            <v>23110726.100000001</v>
          </cell>
          <cell r="F32">
            <v>15525785.793980001</v>
          </cell>
          <cell r="G32">
            <v>7584940.30602</v>
          </cell>
        </row>
        <row r="33">
          <cell r="C33">
            <v>25059713.890000001</v>
          </cell>
          <cell r="D33">
            <v>1589774.44</v>
          </cell>
          <cell r="E33">
            <v>30701490.109999999</v>
          </cell>
          <cell r="F33">
            <v>20625261.055898</v>
          </cell>
          <cell r="G33">
            <v>10076229.054102002</v>
          </cell>
        </row>
        <row r="34">
          <cell r="C34">
            <v>20604866.16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C35">
            <v>-9617279.0800000001</v>
          </cell>
          <cell r="D35">
            <v>-45370.199999999895</v>
          </cell>
          <cell r="E35">
            <v>-565517.23</v>
          </cell>
          <cell r="F35">
            <v>-379914.47511399991</v>
          </cell>
          <cell r="G35">
            <v>-185602.75488600001</v>
          </cell>
        </row>
        <row r="36">
          <cell r="C36">
            <v>-64111667.629999898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227654199.209999</v>
          </cell>
          <cell r="D37">
            <v>94117017.379999995</v>
          </cell>
          <cell r="E37">
            <v>4683027.05</v>
          </cell>
          <cell r="F37">
            <v>3146057.5721899997</v>
          </cell>
          <cell r="G37">
            <v>1536969.4778099998</v>
          </cell>
        </row>
        <row r="38">
          <cell r="C38">
            <v>800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181996914.66999999</v>
          </cell>
          <cell r="D39">
            <v>65853422.740000002</v>
          </cell>
          <cell r="E39">
            <v>0</v>
          </cell>
          <cell r="F39">
            <v>0</v>
          </cell>
          <cell r="G39">
            <v>0</v>
          </cell>
        </row>
        <row r="42">
          <cell r="C42">
            <v>528172933.34000039</v>
          </cell>
          <cell r="D42">
            <v>186469856.13999999</v>
          </cell>
          <cell r="E42">
            <v>-194494048.92999992</v>
          </cell>
          <cell r="F42">
            <v>-127169961.641222</v>
          </cell>
          <cell r="G42">
            <v>-67324087.288777992</v>
          </cell>
          <cell r="H42">
            <v>401002971.69877887</v>
          </cell>
          <cell r="I42">
            <v>119145768.85122192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2"/>
  <sheetViews>
    <sheetView tabSelected="1" zoomScaleNormal="100" workbookViewId="0">
      <pane xSplit="4" ySplit="6" topLeftCell="E7" activePane="bottomRight" state="frozen"/>
      <selection activeCell="B7" sqref="B7"/>
      <selection pane="topRight" activeCell="B7" sqref="B7"/>
      <selection pane="bottomLeft" activeCell="B7" sqref="B7"/>
      <selection pane="bottomRight" activeCell="L7" sqref="L7"/>
    </sheetView>
  </sheetViews>
  <sheetFormatPr defaultColWidth="9.28515625" defaultRowHeight="15" customHeight="1"/>
  <cols>
    <col min="1" max="1" width="6" style="24" customWidth="1"/>
    <col min="2" max="2" width="2" style="24" customWidth="1"/>
    <col min="3" max="3" width="57.85546875" style="24" bestFit="1" customWidth="1"/>
    <col min="4" max="4" width="11.7109375" style="25" customWidth="1"/>
    <col min="5" max="5" width="18" style="24" bestFit="1" customWidth="1"/>
    <col min="6" max="6" width="16.85546875" style="24" bestFit="1" customWidth="1"/>
    <col min="7" max="7" width="16.85546875" style="24" customWidth="1"/>
    <col min="8" max="16384" width="9.28515625" style="24"/>
  </cols>
  <sheetData>
    <row r="1" spans="1:7" ht="15" customHeight="1">
      <c r="G1" s="4"/>
    </row>
    <row r="2" spans="1:7" ht="14.25" customHeight="1">
      <c r="A2" s="5" t="s">
        <v>174</v>
      </c>
      <c r="B2" s="5"/>
      <c r="C2" s="5"/>
      <c r="D2" s="5"/>
      <c r="E2" s="5"/>
      <c r="F2" s="5"/>
      <c r="G2" s="5"/>
    </row>
    <row r="3" spans="1:7" ht="15" customHeight="1">
      <c r="A3" s="5" t="s">
        <v>1014</v>
      </c>
      <c r="B3" s="5"/>
      <c r="C3" s="5"/>
      <c r="D3" s="5"/>
      <c r="E3" s="5"/>
      <c r="F3" s="5"/>
      <c r="G3" s="5"/>
    </row>
    <row r="4" spans="1:7" ht="15" customHeight="1">
      <c r="A4" s="5" t="s">
        <v>475</v>
      </c>
      <c r="B4" s="5"/>
      <c r="C4" s="5"/>
      <c r="D4" s="5"/>
      <c r="E4" s="5"/>
      <c r="F4" s="5"/>
      <c r="G4" s="5"/>
    </row>
    <row r="5" spans="1:7" s="6" customFormat="1" ht="15" customHeight="1">
      <c r="C5" s="7"/>
      <c r="D5" s="7"/>
    </row>
    <row r="6" spans="1:7" s="6" customFormat="1" ht="15" customHeight="1">
      <c r="A6" s="8" t="s">
        <v>454</v>
      </c>
      <c r="B6" s="8"/>
      <c r="C6" s="8" t="s">
        <v>455</v>
      </c>
      <c r="D6" s="8"/>
      <c r="E6" s="8" t="s">
        <v>448</v>
      </c>
      <c r="F6" s="8" t="s">
        <v>447</v>
      </c>
      <c r="G6" s="8" t="s">
        <v>449</v>
      </c>
    </row>
    <row r="7" spans="1:7" s="6" customFormat="1" ht="29.25" customHeight="1">
      <c r="D7" s="7"/>
    </row>
    <row r="8" spans="1:7" s="6" customFormat="1" ht="15" customHeight="1">
      <c r="A8" s="9">
        <v>1</v>
      </c>
      <c r="B8" s="9" t="s">
        <v>453</v>
      </c>
      <c r="C8" s="10" t="s">
        <v>456</v>
      </c>
      <c r="D8" s="255">
        <v>42643</v>
      </c>
      <c r="E8" s="11">
        <f>'Pg 6a CustCount_Electric'!C63</f>
        <v>1115041</v>
      </c>
      <c r="F8" s="11">
        <f>'Pg 6b CustCount_Gas'!C67</f>
        <v>803909</v>
      </c>
      <c r="G8" s="11">
        <f>SUM(E8:F8)</f>
        <v>1918950</v>
      </c>
    </row>
    <row r="9" spans="1:7" s="6" customFormat="1" ht="18.899999999999999" customHeight="1" thickBot="1">
      <c r="B9" s="7"/>
      <c r="C9" s="12" t="s">
        <v>457</v>
      </c>
      <c r="D9" s="7"/>
      <c r="E9" s="13">
        <f>ROUND(+E8/G8,4)</f>
        <v>0.58109999999999995</v>
      </c>
      <c r="F9" s="13">
        <f>ROUND(+F8/G8,4)</f>
        <v>0.41889999999999999</v>
      </c>
      <c r="G9" s="14">
        <f>SUM(E9:F9)</f>
        <v>1</v>
      </c>
    </row>
    <row r="10" spans="1:7" s="6" customFormat="1" ht="15" customHeight="1" thickTop="1">
      <c r="A10" s="7"/>
      <c r="B10" s="7"/>
      <c r="D10" s="255"/>
    </row>
    <row r="11" spans="1:7" s="6" customFormat="1" ht="15" customHeight="1">
      <c r="A11" s="9">
        <v>2</v>
      </c>
      <c r="B11" s="9" t="s">
        <v>453</v>
      </c>
      <c r="C11" s="10" t="s">
        <v>458</v>
      </c>
      <c r="D11" s="255">
        <f>D8</f>
        <v>42643</v>
      </c>
      <c r="E11" s="254">
        <f>'Meter count'!C1729</f>
        <v>755880</v>
      </c>
      <c r="F11" s="254">
        <f>'Meter count'!D1729</f>
        <v>449176</v>
      </c>
      <c r="G11" s="254">
        <f>SUM(E11:F11)</f>
        <v>1205056</v>
      </c>
    </row>
    <row r="12" spans="1:7" s="6" customFormat="1" ht="18.899999999999999" customHeight="1" thickBot="1">
      <c r="B12" s="7"/>
      <c r="C12" s="12" t="s">
        <v>457</v>
      </c>
      <c r="D12" s="7"/>
      <c r="E12" s="13">
        <f>ROUND(+E11/G11,4)</f>
        <v>0.62729999999999997</v>
      </c>
      <c r="F12" s="13">
        <f>ROUND(+F11/G11,4)</f>
        <v>0.37269999999999998</v>
      </c>
      <c r="G12" s="14">
        <f>SUM(E12:F12)</f>
        <v>1</v>
      </c>
    </row>
    <row r="13" spans="1:7" s="6" customFormat="1" ht="15" customHeight="1" thickTop="1">
      <c r="A13" s="7"/>
      <c r="B13" s="7"/>
      <c r="D13" s="7"/>
    </row>
    <row r="14" spans="1:7" s="6" customFormat="1" ht="15" customHeight="1">
      <c r="A14" s="9">
        <v>3</v>
      </c>
      <c r="B14" s="9" t="s">
        <v>453</v>
      </c>
      <c r="C14" s="10" t="s">
        <v>459</v>
      </c>
      <c r="D14" s="7"/>
    </row>
    <row r="15" spans="1:7" s="6" customFormat="1" ht="15" customHeight="1">
      <c r="A15" s="7"/>
      <c r="B15" s="7"/>
      <c r="C15" s="26" t="s">
        <v>460</v>
      </c>
      <c r="D15" s="255">
        <f>D11</f>
        <v>42643</v>
      </c>
      <c r="E15" s="165">
        <f>Electric!P412</f>
        <v>3525057125</v>
      </c>
      <c r="F15" s="165">
        <f>Gas!P62</f>
        <v>3276390620</v>
      </c>
      <c r="G15" s="165">
        <f>SUM(E15:F15)</f>
        <v>6801447745</v>
      </c>
    </row>
    <row r="16" spans="1:7" s="6" customFormat="1" ht="15" customHeight="1">
      <c r="A16" s="7"/>
      <c r="B16" s="7"/>
      <c r="C16" s="26" t="s">
        <v>461</v>
      </c>
      <c r="D16" s="255">
        <f>D15</f>
        <v>42643</v>
      </c>
      <c r="E16" s="166">
        <f>Electric!P308</f>
        <v>1389050214</v>
      </c>
      <c r="F16" s="166">
        <v>0</v>
      </c>
      <c r="G16" s="166">
        <f>SUM(E16:F16)</f>
        <v>1389050214</v>
      </c>
    </row>
    <row r="17" spans="1:7" s="6" customFormat="1" ht="15" customHeight="1">
      <c r="A17" s="7"/>
      <c r="B17" s="7"/>
      <c r="C17" s="26" t="s">
        <v>462</v>
      </c>
      <c r="D17" s="255">
        <f>D16</f>
        <v>42643</v>
      </c>
      <c r="E17" s="166">
        <f>Electric!P573</f>
        <v>219791580</v>
      </c>
      <c r="F17" s="166">
        <f>Gas!P101</f>
        <v>32844304</v>
      </c>
      <c r="G17" s="166">
        <f>SUM(E17:F17)</f>
        <v>252635884</v>
      </c>
    </row>
    <row r="18" spans="1:7" s="6" customFormat="1" ht="15" customHeight="1">
      <c r="A18" s="7"/>
      <c r="B18" s="7"/>
      <c r="C18" s="26" t="s">
        <v>449</v>
      </c>
      <c r="D18" s="256"/>
      <c r="E18" s="167">
        <f>SUM(E15:E17)</f>
        <v>5133898919</v>
      </c>
      <c r="F18" s="167">
        <f>SUM(F15:F17)</f>
        <v>3309234924</v>
      </c>
      <c r="G18" s="167">
        <f>SUM(E18:F18)</f>
        <v>8443133843</v>
      </c>
    </row>
    <row r="19" spans="1:7" s="6" customFormat="1" ht="18.899999999999999" customHeight="1" thickBot="1">
      <c r="B19" s="7"/>
      <c r="C19" s="12" t="s">
        <v>457</v>
      </c>
      <c r="D19" s="7"/>
      <c r="E19" s="13">
        <f>ROUND(+E18/G18,4)</f>
        <v>0.60809999999999997</v>
      </c>
      <c r="F19" s="13">
        <f>ROUND(+F18/G18,4)</f>
        <v>0.39190000000000003</v>
      </c>
      <c r="G19" s="14">
        <f>SUM(E19:F19)</f>
        <v>1</v>
      </c>
    </row>
    <row r="20" spans="1:7" s="6" customFormat="1" ht="15" customHeight="1" thickTop="1">
      <c r="A20" s="7"/>
      <c r="B20" s="7"/>
      <c r="D20" s="7"/>
    </row>
    <row r="21" spans="1:7" s="6" customFormat="1" ht="15" customHeight="1">
      <c r="A21" s="9">
        <v>4</v>
      </c>
      <c r="B21" s="9" t="s">
        <v>453</v>
      </c>
      <c r="C21" s="10" t="s">
        <v>463</v>
      </c>
      <c r="D21" s="7" t="s">
        <v>473</v>
      </c>
    </row>
    <row r="22" spans="1:7" s="6" customFormat="1" ht="15" customHeight="1">
      <c r="A22" s="7"/>
      <c r="B22" s="7"/>
      <c r="C22" s="26" t="s">
        <v>465</v>
      </c>
      <c r="D22" s="255">
        <f>D17</f>
        <v>42643</v>
      </c>
      <c r="E22" s="11">
        <f>+E8</f>
        <v>1115041</v>
      </c>
      <c r="F22" s="11">
        <f>+F8</f>
        <v>803909</v>
      </c>
      <c r="G22" s="11">
        <f>SUM(E22:F22)</f>
        <v>1918950</v>
      </c>
    </row>
    <row r="23" spans="1:7" s="6" customFormat="1" ht="15" customHeight="1">
      <c r="A23" s="7"/>
      <c r="B23" s="7"/>
      <c r="C23" s="12" t="s">
        <v>466</v>
      </c>
      <c r="D23" s="7"/>
      <c r="E23" s="15">
        <f>+E22/G22</f>
        <v>0.58106829255582482</v>
      </c>
      <c r="F23" s="15">
        <f>+F22/G22</f>
        <v>0.41893170744417518</v>
      </c>
      <c r="G23" s="16">
        <f>SUM(E23:F23)</f>
        <v>1</v>
      </c>
    </row>
    <row r="24" spans="1:7" s="6" customFormat="1" ht="15" customHeight="1">
      <c r="A24" s="7"/>
      <c r="B24" s="7"/>
      <c r="D24" s="7"/>
    </row>
    <row r="25" spans="1:7" s="6" customFormat="1" ht="15" customHeight="1">
      <c r="A25" s="7"/>
      <c r="B25" s="7"/>
      <c r="C25" s="6" t="s">
        <v>467</v>
      </c>
      <c r="D25" s="255">
        <f>D22</f>
        <v>42643</v>
      </c>
      <c r="E25" s="11">
        <f>'SAP DL Downld'!G9</f>
        <v>50692855.399999999</v>
      </c>
      <c r="F25" s="11">
        <f>'SAP DL Downld'!G10</f>
        <v>24077925.619999997</v>
      </c>
      <c r="G25" s="168">
        <f>SUM(E25:F25)</f>
        <v>74770781.019999996</v>
      </c>
    </row>
    <row r="26" spans="1:7" s="6" customFormat="1" ht="15" customHeight="1">
      <c r="A26" s="7"/>
      <c r="B26" s="7"/>
      <c r="C26" s="12" t="s">
        <v>466</v>
      </c>
      <c r="D26" s="7"/>
      <c r="E26" s="15">
        <f>+E25/G25</f>
        <v>0.67797680736329968</v>
      </c>
      <c r="F26" s="15">
        <f>+F25/G25</f>
        <v>0.32202319263670037</v>
      </c>
      <c r="G26" s="16">
        <f>SUM(E26:F26)</f>
        <v>1</v>
      </c>
    </row>
    <row r="27" spans="1:7" s="6" customFormat="1" ht="15" customHeight="1">
      <c r="A27" s="7"/>
      <c r="B27" s="7"/>
      <c r="D27" s="7"/>
    </row>
    <row r="28" spans="1:7" s="6" customFormat="1" ht="15" customHeight="1">
      <c r="A28" s="7"/>
      <c r="B28" s="7"/>
      <c r="C28" s="6" t="s">
        <v>468</v>
      </c>
      <c r="D28" s="255">
        <f>D25</f>
        <v>42643</v>
      </c>
      <c r="E28" s="11">
        <f>'2016 Sept IS '!B47</f>
        <v>74663501.429999799</v>
      </c>
      <c r="F28" s="11">
        <f>'2016 Sept IS '!C47</f>
        <v>32511062.219999999</v>
      </c>
      <c r="G28" s="17">
        <f>SUM(E28:F28)</f>
        <v>107174563.6499998</v>
      </c>
    </row>
    <row r="29" spans="1:7" s="6" customFormat="1" ht="15" customHeight="1">
      <c r="A29" s="7"/>
      <c r="B29" s="7"/>
      <c r="C29" s="12" t="s">
        <v>466</v>
      </c>
      <c r="D29" s="255"/>
      <c r="E29" s="15">
        <f>+E28/G28</f>
        <v>0.69665318791339848</v>
      </c>
      <c r="F29" s="15">
        <f>+F28/G28</f>
        <v>0.30334681208660147</v>
      </c>
      <c r="G29" s="16">
        <f>SUM(E29:F29)</f>
        <v>1</v>
      </c>
    </row>
    <row r="30" spans="1:7" s="6" customFormat="1" ht="15" customHeight="1">
      <c r="A30" s="7"/>
      <c r="B30" s="7"/>
      <c r="D30" s="7"/>
    </row>
    <row r="31" spans="1:7" s="6" customFormat="1" ht="15" customHeight="1">
      <c r="A31" s="7"/>
      <c r="B31" s="7"/>
      <c r="C31" s="6" t="s">
        <v>254</v>
      </c>
      <c r="D31" s="255">
        <f>D28</f>
        <v>42643</v>
      </c>
      <c r="E31" s="11">
        <f>'E &amp; G RB'!D40</f>
        <v>5574577973.7149992</v>
      </c>
      <c r="F31" s="11">
        <f>'E &amp; G RB'!D61</f>
        <v>2044228678.2845836</v>
      </c>
      <c r="G31" s="11">
        <f>SUM(E31:F31)</f>
        <v>7618806651.9995823</v>
      </c>
    </row>
    <row r="32" spans="1:7" s="6" customFormat="1" ht="15" customHeight="1">
      <c r="A32" s="7"/>
      <c r="B32" s="7"/>
      <c r="C32" s="12" t="s">
        <v>466</v>
      </c>
      <c r="D32" s="7"/>
      <c r="E32" s="15">
        <f>+E31/G31</f>
        <v>0.73168650004419422</v>
      </c>
      <c r="F32" s="15">
        <f>+F31/G31</f>
        <v>0.26831349995580589</v>
      </c>
      <c r="G32" s="16">
        <f>SUM(E32:F32)</f>
        <v>1</v>
      </c>
    </row>
    <row r="33" spans="1:7" s="6" customFormat="1" ht="15" customHeight="1">
      <c r="A33" s="7"/>
      <c r="D33" s="7"/>
      <c r="E33" s="21"/>
      <c r="F33" s="21"/>
      <c r="G33" s="21"/>
    </row>
    <row r="34" spans="1:7" s="6" customFormat="1" ht="15" customHeight="1">
      <c r="A34" s="7"/>
      <c r="C34" s="6" t="s">
        <v>472</v>
      </c>
      <c r="D34" s="7"/>
      <c r="E34" s="22">
        <f>+E32+E29+E26+E23</f>
        <v>2.6873847878767174</v>
      </c>
      <c r="F34" s="22">
        <f>+F32+F29+F26+F23</f>
        <v>1.3126152121232828</v>
      </c>
      <c r="G34" s="22">
        <f>+G32+G29+G26+G23</f>
        <v>4</v>
      </c>
    </row>
    <row r="35" spans="1:7" s="6" customFormat="1" ht="18.899999999999999" customHeight="1" thickBot="1">
      <c r="C35" s="6" t="s">
        <v>457</v>
      </c>
      <c r="D35" s="7"/>
      <c r="E35" s="13">
        <f>ROUND(+E34/4,4)</f>
        <v>0.67179999999999995</v>
      </c>
      <c r="F35" s="13">
        <f>ROUND(+F34/4,4)</f>
        <v>0.32819999999999999</v>
      </c>
      <c r="G35" s="14">
        <f>+G34/4</f>
        <v>1</v>
      </c>
    </row>
    <row r="36" spans="1:7" s="6" customFormat="1" ht="15" customHeight="1" thickTop="1">
      <c r="D36" s="7"/>
    </row>
    <row r="37" spans="1:7" s="6" customFormat="1" ht="15" customHeight="1">
      <c r="A37" s="9">
        <v>5</v>
      </c>
      <c r="B37" s="9" t="s">
        <v>453</v>
      </c>
      <c r="C37" s="10" t="s">
        <v>1071</v>
      </c>
      <c r="D37" s="7"/>
    </row>
    <row r="38" spans="1:7" s="6" customFormat="1" ht="15" customHeight="1">
      <c r="C38" s="12" t="s">
        <v>255</v>
      </c>
      <c r="D38" s="255">
        <f>D31</f>
        <v>42643</v>
      </c>
      <c r="E38" s="11">
        <f>'SAP DL Downld'!D19+'SAP DL Downld'!D26</f>
        <v>56256422.469999999</v>
      </c>
      <c r="F38" s="11">
        <f>'SAP DL Downld'!D37+'SAP DL Downld'!D43+'SAP DL Downld'!D49+'SAP DL Downld'!D51+'SAP DL Downld'!D53</f>
        <v>27160090.619999997</v>
      </c>
      <c r="G38" s="11">
        <f>SUM(E38:F38)</f>
        <v>83416513.090000004</v>
      </c>
    </row>
    <row r="39" spans="1:7" s="6" customFormat="1" ht="15" customHeight="1">
      <c r="C39" s="6" t="s">
        <v>449</v>
      </c>
      <c r="D39" s="7"/>
      <c r="E39" s="27">
        <f>SUM(E38:E38)</f>
        <v>56256422.469999999</v>
      </c>
      <c r="F39" s="27">
        <f>SUM(F38:F38)</f>
        <v>27160090.619999997</v>
      </c>
      <c r="G39" s="27">
        <f>SUM(G38:G38)</f>
        <v>83416513.090000004</v>
      </c>
    </row>
    <row r="40" spans="1:7" s="6" customFormat="1" ht="18.899999999999999" customHeight="1" thickBot="1">
      <c r="C40" s="6" t="s">
        <v>457</v>
      </c>
      <c r="D40" s="7"/>
      <c r="E40" s="13">
        <f>ROUND(+E39/G39,4)</f>
        <v>0.6744</v>
      </c>
      <c r="F40" s="13">
        <f>ROUND(+F39/G39,4)</f>
        <v>0.3256</v>
      </c>
      <c r="G40" s="28">
        <f>SUM(E40:F40)</f>
        <v>1</v>
      </c>
    </row>
    <row r="41" spans="1:7" s="6" customFormat="1" ht="15" customHeight="1" thickTop="1">
      <c r="D41" s="7"/>
      <c r="E41" s="24"/>
      <c r="F41" s="24"/>
      <c r="G41" s="24"/>
    </row>
    <row r="42" spans="1:7" s="6" customFormat="1" ht="15" customHeight="1">
      <c r="D42" s="7"/>
      <c r="E42" s="24"/>
      <c r="F42" s="24"/>
      <c r="G42" s="24"/>
    </row>
  </sheetData>
  <phoneticPr fontId="0" type="noConversion"/>
  <pageMargins left="0.5" right="0.41" top="0.75" bottom="0.5" header="0.5" footer="0.25"/>
  <pageSetup scale="95" orientation="portrait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opLeftCell="A16" zoomScale="70" zoomScaleNormal="85" workbookViewId="0">
      <selection activeCell="I40" sqref="I40"/>
    </sheetView>
  </sheetViews>
  <sheetFormatPr defaultColWidth="11.42578125" defaultRowHeight="14.4"/>
  <cols>
    <col min="1" max="1" width="47.140625" style="109" customWidth="1"/>
    <col min="2" max="2" width="1.42578125" style="109" customWidth="1"/>
    <col min="3" max="3" width="16.85546875" style="109" bestFit="1" customWidth="1"/>
    <col min="4" max="4" width="16.85546875" style="108" bestFit="1" customWidth="1"/>
    <col min="5" max="5" width="20.42578125" style="109" customWidth="1"/>
    <col min="6" max="6" width="18.7109375" style="109" customWidth="1"/>
    <col min="7" max="7" width="20.140625" style="109" customWidth="1"/>
    <col min="8" max="8" width="20" style="109" customWidth="1"/>
    <col min="9" max="9" width="22.7109375" style="109" customWidth="1"/>
    <col min="10" max="10" width="12.28515625" style="109" customWidth="1"/>
    <col min="11" max="16384" width="11.42578125" style="109"/>
  </cols>
  <sheetData>
    <row r="1" spans="1:12">
      <c r="A1" s="106"/>
      <c r="B1" s="106"/>
      <c r="C1" s="107"/>
      <c r="D1" s="107"/>
      <c r="E1" s="107"/>
      <c r="F1" s="107"/>
      <c r="G1" s="107"/>
      <c r="H1" s="107"/>
      <c r="I1" s="107"/>
      <c r="J1" s="107"/>
    </row>
    <row r="2" spans="1:12" ht="21">
      <c r="A2" s="399" t="s">
        <v>476</v>
      </c>
      <c r="B2" s="399"/>
      <c r="C2" s="399"/>
      <c r="D2" s="399"/>
      <c r="E2" s="399"/>
      <c r="F2" s="399"/>
      <c r="G2" s="399"/>
      <c r="H2" s="399"/>
      <c r="I2" s="399"/>
      <c r="J2" s="110"/>
    </row>
    <row r="3" spans="1:12" ht="21">
      <c r="A3" s="399" t="s">
        <v>477</v>
      </c>
      <c r="B3" s="399"/>
      <c r="C3" s="399"/>
      <c r="D3" s="399"/>
      <c r="E3" s="399"/>
      <c r="F3" s="399"/>
      <c r="G3" s="399"/>
      <c r="H3" s="399"/>
      <c r="I3" s="399"/>
      <c r="J3" s="110"/>
    </row>
    <row r="4" spans="1:12" ht="21">
      <c r="A4" s="400">
        <v>42643</v>
      </c>
      <c r="B4" s="400"/>
      <c r="C4" s="400"/>
      <c r="D4" s="400"/>
      <c r="E4" s="400"/>
      <c r="F4" s="400"/>
      <c r="G4" s="400"/>
      <c r="H4" s="400"/>
      <c r="I4" s="400"/>
      <c r="J4" s="112"/>
    </row>
    <row r="5" spans="1:12" ht="15.6">
      <c r="A5" s="135"/>
      <c r="B5" s="135"/>
      <c r="C5" s="136"/>
      <c r="D5" s="114"/>
      <c r="E5" s="136"/>
      <c r="F5" s="136"/>
      <c r="G5" s="136"/>
      <c r="H5" s="136"/>
      <c r="I5" s="136"/>
      <c r="J5" s="136"/>
    </row>
    <row r="6" spans="1:12" ht="17.399999999999999">
      <c r="A6" s="406" t="s">
        <v>450</v>
      </c>
      <c r="B6" s="406"/>
      <c r="C6" s="406"/>
      <c r="D6" s="406"/>
      <c r="E6" s="406"/>
      <c r="F6" s="406"/>
      <c r="G6" s="406"/>
      <c r="H6" s="406"/>
      <c r="I6" s="406"/>
      <c r="J6" s="115"/>
    </row>
    <row r="8" spans="1:12" s="117" customFormat="1" ht="17.399999999999999">
      <c r="A8" s="407" t="s">
        <v>478</v>
      </c>
      <c r="B8" s="407"/>
      <c r="C8" s="407"/>
      <c r="D8" s="407"/>
      <c r="E8" s="407"/>
      <c r="F8" s="407"/>
      <c r="G8" s="407"/>
      <c r="H8" s="407"/>
      <c r="I8" s="407"/>
      <c r="J8" s="116"/>
    </row>
    <row r="9" spans="1:12" s="117" customFormat="1" ht="17.399999999999999">
      <c r="A9" s="137"/>
      <c r="B9" s="137"/>
      <c r="C9" s="137"/>
      <c r="D9" s="118"/>
      <c r="E9" s="138" t="s">
        <v>832</v>
      </c>
      <c r="F9" s="139"/>
      <c r="G9" s="405" t="s">
        <v>479</v>
      </c>
      <c r="H9" s="405"/>
      <c r="I9" s="405"/>
      <c r="J9" s="140"/>
    </row>
    <row r="10" spans="1:12" s="117" customFormat="1" ht="17.399999999999999">
      <c r="A10" s="119" t="s">
        <v>480</v>
      </c>
      <c r="B10" s="119"/>
      <c r="C10" s="120" t="s">
        <v>481</v>
      </c>
      <c r="D10" s="120" t="s">
        <v>833</v>
      </c>
      <c r="E10" s="120" t="s">
        <v>482</v>
      </c>
      <c r="F10" s="120" t="s">
        <v>483</v>
      </c>
      <c r="G10" s="120" t="s">
        <v>484</v>
      </c>
      <c r="H10" s="120" t="s">
        <v>482</v>
      </c>
      <c r="I10" s="120" t="s">
        <v>483</v>
      </c>
      <c r="J10" s="120"/>
      <c r="K10" s="194"/>
      <c r="L10" s="194"/>
    </row>
    <row r="11" spans="1:12" ht="17.399999999999999">
      <c r="A11" s="121" t="s">
        <v>485</v>
      </c>
      <c r="B11" s="121"/>
      <c r="C11" s="60">
        <v>751547</v>
      </c>
      <c r="D11" s="60">
        <v>752135.99999999942</v>
      </c>
      <c r="E11" s="60">
        <v>-588.99999999941792</v>
      </c>
      <c r="F11" s="123">
        <v>-7.8310305582955523E-4</v>
      </c>
      <c r="G11" s="60">
        <v>736870</v>
      </c>
      <c r="H11" s="60">
        <v>14677</v>
      </c>
      <c r="I11" s="197">
        <v>1.9918031674515179E-2</v>
      </c>
      <c r="J11" s="197"/>
      <c r="K11" s="108"/>
      <c r="L11" s="108"/>
    </row>
    <row r="12" spans="1:12" ht="17.399999999999999">
      <c r="A12" s="121" t="s">
        <v>486</v>
      </c>
      <c r="B12" s="121"/>
      <c r="C12" s="60">
        <v>54988</v>
      </c>
      <c r="D12" s="60">
        <v>56159.999999999956</v>
      </c>
      <c r="E12" s="60">
        <v>-1171.9999999999563</v>
      </c>
      <c r="F12" s="123">
        <v>-2.0868945868945107E-2</v>
      </c>
      <c r="G12" s="60">
        <v>54506</v>
      </c>
      <c r="H12" s="60">
        <v>482</v>
      </c>
      <c r="I12" s="197">
        <v>8.8430631490111176E-3</v>
      </c>
      <c r="J12" s="197"/>
      <c r="K12" s="108"/>
      <c r="L12" s="108"/>
    </row>
    <row r="13" spans="1:12" ht="17.399999999999999">
      <c r="A13" s="121" t="s">
        <v>487</v>
      </c>
      <c r="B13" s="121"/>
      <c r="C13" s="60">
        <v>395</v>
      </c>
      <c r="D13" s="60">
        <v>280.14285714285688</v>
      </c>
      <c r="E13" s="60">
        <v>114.85714285714312</v>
      </c>
      <c r="F13" s="123">
        <v>0.40999490056093962</v>
      </c>
      <c r="G13" s="60">
        <v>414</v>
      </c>
      <c r="H13" s="60">
        <v>-19</v>
      </c>
      <c r="I13" s="197">
        <v>-4.5893719806763288E-2</v>
      </c>
      <c r="J13" s="197"/>
      <c r="K13" s="108"/>
      <c r="L13" s="108"/>
    </row>
    <row r="14" spans="1:12" ht="17.399999999999999">
      <c r="A14" s="121" t="s">
        <v>488</v>
      </c>
      <c r="B14" s="121"/>
      <c r="C14" s="60">
        <v>2369</v>
      </c>
      <c r="D14" s="60">
        <v>2319.999999999995</v>
      </c>
      <c r="E14" s="60">
        <v>49.000000000005002</v>
      </c>
      <c r="F14" s="123">
        <v>2.1120689655174614E-2</v>
      </c>
      <c r="G14" s="60">
        <v>2366</v>
      </c>
      <c r="H14" s="60">
        <v>3</v>
      </c>
      <c r="I14" s="197">
        <v>1.2679628064243449E-3</v>
      </c>
      <c r="J14" s="197"/>
      <c r="K14" s="108"/>
      <c r="L14" s="108"/>
    </row>
    <row r="15" spans="1:12" ht="17.399999999999999">
      <c r="A15" s="121" t="s">
        <v>489</v>
      </c>
      <c r="B15" s="121"/>
      <c r="C15" s="60">
        <v>11</v>
      </c>
      <c r="D15" s="60">
        <v>17.042328042328059</v>
      </c>
      <c r="E15" s="60">
        <v>-6.0423280423280588</v>
      </c>
      <c r="F15" s="123">
        <v>-0.35454827693263025</v>
      </c>
      <c r="G15" s="60">
        <v>10</v>
      </c>
      <c r="H15" s="60">
        <v>1</v>
      </c>
      <c r="I15" s="197">
        <v>0.1</v>
      </c>
      <c r="J15" s="197"/>
      <c r="K15" s="108"/>
      <c r="L15" s="108"/>
    </row>
    <row r="16" spans="1:12" ht="17.399999999999999">
      <c r="A16" s="121" t="s">
        <v>490</v>
      </c>
      <c r="B16" s="121"/>
      <c r="C16" s="61">
        <v>228</v>
      </c>
      <c r="D16" s="61">
        <v>196.81481481481495</v>
      </c>
      <c r="E16" s="61">
        <v>31.185185185185048</v>
      </c>
      <c r="F16" s="125">
        <v>0.1584493789988701</v>
      </c>
      <c r="G16" s="61">
        <v>226</v>
      </c>
      <c r="H16" s="61">
        <v>2</v>
      </c>
      <c r="I16" s="198">
        <v>8.8495575221238937E-3</v>
      </c>
      <c r="J16" s="199"/>
      <c r="K16" s="108"/>
      <c r="L16" s="108"/>
    </row>
    <row r="17" spans="1:12" ht="17.399999999999999">
      <c r="A17" s="121" t="s">
        <v>491</v>
      </c>
      <c r="B17" s="121"/>
      <c r="C17" s="126">
        <v>809538</v>
      </c>
      <c r="D17" s="126">
        <v>811109.99999999942</v>
      </c>
      <c r="E17" s="126">
        <v>-1571.9999999994179</v>
      </c>
      <c r="F17" s="123">
        <v>-1.9380848466908547E-3</v>
      </c>
      <c r="G17" s="126">
        <v>794392</v>
      </c>
      <c r="H17" s="126">
        <v>15146</v>
      </c>
      <c r="I17" s="197">
        <v>1.9066153737701284E-2</v>
      </c>
      <c r="J17" s="197"/>
      <c r="K17" s="108"/>
      <c r="L17" s="108"/>
    </row>
    <row r="18" spans="1:12" ht="17.399999999999999">
      <c r="A18" s="128"/>
      <c r="B18" s="128"/>
      <c r="C18" s="128"/>
      <c r="D18" s="128"/>
      <c r="E18" s="128"/>
      <c r="F18" s="128"/>
      <c r="G18" s="128"/>
      <c r="H18" s="128"/>
      <c r="I18" s="200"/>
      <c r="J18" s="201"/>
      <c r="K18" s="108"/>
      <c r="L18" s="108"/>
    </row>
    <row r="19" spans="1:12" ht="17.399999999999999">
      <c r="A19" s="129"/>
      <c r="B19" s="129"/>
      <c r="C19" s="129"/>
      <c r="D19" s="129"/>
      <c r="E19" s="129"/>
      <c r="F19" s="129"/>
      <c r="G19" s="129"/>
      <c r="H19" s="129"/>
      <c r="I19" s="201"/>
      <c r="J19" s="201"/>
      <c r="K19" s="108"/>
      <c r="L19" s="108"/>
    </row>
    <row r="20" spans="1:12" ht="17.399999999999999">
      <c r="A20" s="403" t="s">
        <v>492</v>
      </c>
      <c r="B20" s="403"/>
      <c r="C20" s="403"/>
      <c r="D20" s="403"/>
      <c r="E20" s="403"/>
      <c r="F20" s="403"/>
      <c r="G20" s="403"/>
      <c r="H20" s="403"/>
      <c r="I20" s="403"/>
      <c r="J20" s="201"/>
      <c r="K20" s="108"/>
      <c r="L20" s="108"/>
    </row>
    <row r="21" spans="1:12" ht="17.399999999999999">
      <c r="A21" s="142"/>
      <c r="B21" s="142"/>
      <c r="C21" s="142"/>
      <c r="D21" s="118"/>
      <c r="E21" s="119" t="s">
        <v>832</v>
      </c>
      <c r="F21" s="118"/>
      <c r="G21" s="398" t="s">
        <v>479</v>
      </c>
      <c r="H21" s="398"/>
      <c r="I21" s="398"/>
      <c r="J21" s="201"/>
      <c r="K21" s="108"/>
      <c r="L21" s="108"/>
    </row>
    <row r="22" spans="1:12" ht="17.399999999999999">
      <c r="A22" s="119" t="s">
        <v>480</v>
      </c>
      <c r="B22" s="119"/>
      <c r="C22" s="120" t="s">
        <v>481</v>
      </c>
      <c r="D22" s="120" t="s">
        <v>833</v>
      </c>
      <c r="E22" s="120" t="s">
        <v>482</v>
      </c>
      <c r="F22" s="120" t="s">
        <v>483</v>
      </c>
      <c r="G22" s="120" t="s">
        <v>484</v>
      </c>
      <c r="H22" s="120" t="s">
        <v>482</v>
      </c>
      <c r="I22" s="120" t="s">
        <v>483</v>
      </c>
      <c r="J22" s="201"/>
      <c r="K22" s="108"/>
      <c r="L22" s="108"/>
    </row>
    <row r="23" spans="1:12" ht="17.399999999999999">
      <c r="A23" s="121" t="s">
        <v>485</v>
      </c>
      <c r="B23" s="129"/>
      <c r="C23" s="60">
        <v>750621</v>
      </c>
      <c r="D23" s="60">
        <v>751459</v>
      </c>
      <c r="E23" s="60">
        <v>-838</v>
      </c>
      <c r="F23" s="123">
        <v>-1.1151639676948444E-3</v>
      </c>
      <c r="G23" s="60">
        <v>736567</v>
      </c>
      <c r="H23" s="60">
        <v>14054</v>
      </c>
      <c r="I23" s="197">
        <v>1.9080409521469194E-2</v>
      </c>
      <c r="J23" s="201"/>
      <c r="K23" s="108"/>
      <c r="L23" s="108"/>
    </row>
    <row r="24" spans="1:12" ht="17.399999999999999">
      <c r="A24" s="121" t="s">
        <v>486</v>
      </c>
      <c r="B24" s="129"/>
      <c r="C24" s="60">
        <v>54975</v>
      </c>
      <c r="D24" s="60">
        <v>56106</v>
      </c>
      <c r="E24" s="60">
        <v>-1131</v>
      </c>
      <c r="F24" s="123">
        <v>-2.0158271842583682E-2</v>
      </c>
      <c r="G24" s="60">
        <v>54540</v>
      </c>
      <c r="H24" s="60">
        <v>435</v>
      </c>
      <c r="I24" s="197">
        <v>7.9757975797579757E-3</v>
      </c>
      <c r="J24" s="201"/>
      <c r="K24" s="108"/>
      <c r="L24" s="108"/>
    </row>
    <row r="25" spans="1:12" ht="17.399999999999999">
      <c r="A25" s="121" t="s">
        <v>487</v>
      </c>
      <c r="B25" s="129"/>
      <c r="C25" s="60">
        <v>397</v>
      </c>
      <c r="D25" s="60">
        <v>281</v>
      </c>
      <c r="E25" s="60">
        <v>116</v>
      </c>
      <c r="F25" s="123">
        <v>0.41281138790035588</v>
      </c>
      <c r="G25" s="60">
        <v>415</v>
      </c>
      <c r="H25" s="60">
        <v>-18</v>
      </c>
      <c r="I25" s="197">
        <v>-4.3373493975903614E-2</v>
      </c>
      <c r="J25" s="201"/>
      <c r="K25" s="108"/>
      <c r="L25" s="108"/>
    </row>
    <row r="26" spans="1:12" ht="17.399999999999999">
      <c r="A26" s="121" t="s">
        <v>488</v>
      </c>
      <c r="B26" s="129"/>
      <c r="C26" s="60">
        <v>2372</v>
      </c>
      <c r="D26" s="60">
        <v>2325</v>
      </c>
      <c r="E26" s="60">
        <v>47</v>
      </c>
      <c r="F26" s="123">
        <v>2.0215053763440859E-2</v>
      </c>
      <c r="G26" s="60">
        <v>2365</v>
      </c>
      <c r="H26" s="60">
        <v>7</v>
      </c>
      <c r="I26" s="197">
        <v>2.959830866807611E-3</v>
      </c>
      <c r="J26" s="201"/>
      <c r="K26" s="108"/>
      <c r="L26" s="108"/>
    </row>
    <row r="27" spans="1:12" ht="17.399999999999999">
      <c r="A27" s="121" t="s">
        <v>489</v>
      </c>
      <c r="B27" s="129"/>
      <c r="C27" s="60">
        <v>11</v>
      </c>
      <c r="D27" s="60">
        <v>17</v>
      </c>
      <c r="E27" s="60">
        <v>-6</v>
      </c>
      <c r="F27" s="123">
        <v>-0.35294117647058826</v>
      </c>
      <c r="G27" s="60">
        <v>10</v>
      </c>
      <c r="H27" s="60">
        <v>1</v>
      </c>
      <c r="I27" s="197">
        <v>0.1</v>
      </c>
      <c r="J27" s="201"/>
      <c r="K27" s="108"/>
      <c r="L27" s="108"/>
    </row>
    <row r="28" spans="1:12" ht="17.399999999999999">
      <c r="A28" s="121" t="s">
        <v>490</v>
      </c>
      <c r="B28" s="129"/>
      <c r="C28" s="61">
        <v>228</v>
      </c>
      <c r="D28" s="61">
        <v>197</v>
      </c>
      <c r="E28" s="61">
        <v>31</v>
      </c>
      <c r="F28" s="125">
        <v>0.15736040609137056</v>
      </c>
      <c r="G28" s="61">
        <v>226</v>
      </c>
      <c r="H28" s="61">
        <v>2</v>
      </c>
      <c r="I28" s="198">
        <v>8.8495575221238937E-3</v>
      </c>
      <c r="J28" s="201"/>
      <c r="K28" s="108"/>
      <c r="L28" s="108"/>
    </row>
    <row r="29" spans="1:12" ht="17.399999999999999">
      <c r="A29" s="121" t="s">
        <v>491</v>
      </c>
      <c r="B29" s="129"/>
      <c r="C29" s="126">
        <v>808604</v>
      </c>
      <c r="D29" s="126">
        <v>810385</v>
      </c>
      <c r="E29" s="126">
        <v>-1781</v>
      </c>
      <c r="F29" s="123">
        <v>-2.1977208363925787E-3</v>
      </c>
      <c r="G29" s="126">
        <v>794123</v>
      </c>
      <c r="H29" s="126">
        <v>14481</v>
      </c>
      <c r="I29" s="197">
        <v>1.8235210414507576E-2</v>
      </c>
      <c r="J29" s="201"/>
      <c r="K29" s="108"/>
      <c r="L29" s="108"/>
    </row>
    <row r="30" spans="1:12" ht="17.399999999999999">
      <c r="A30" s="128"/>
      <c r="B30" s="128"/>
      <c r="C30" s="128"/>
      <c r="D30" s="128"/>
      <c r="E30" s="128"/>
      <c r="F30" s="128"/>
      <c r="G30" s="128"/>
      <c r="H30" s="128"/>
      <c r="I30" s="200"/>
      <c r="J30" s="201"/>
      <c r="K30" s="108"/>
      <c r="L30" s="108"/>
    </row>
    <row r="31" spans="1:12" ht="17.399999999999999">
      <c r="A31" s="129"/>
      <c r="B31" s="129"/>
      <c r="C31" s="129"/>
      <c r="D31" s="129"/>
      <c r="E31" s="129"/>
      <c r="F31" s="129"/>
      <c r="G31" s="129"/>
      <c r="H31" s="129"/>
      <c r="I31" s="201"/>
      <c r="J31" s="201"/>
      <c r="K31" s="108"/>
      <c r="L31" s="108"/>
    </row>
    <row r="32" spans="1:12" ht="17.399999999999999">
      <c r="A32" s="404" t="s">
        <v>874</v>
      </c>
      <c r="B32" s="404"/>
      <c r="C32" s="404"/>
      <c r="D32" s="404"/>
      <c r="E32" s="404"/>
      <c r="F32" s="404"/>
      <c r="G32" s="404"/>
      <c r="H32" s="404"/>
      <c r="I32" s="404"/>
      <c r="J32" s="201"/>
      <c r="K32" s="108"/>
      <c r="L32" s="108"/>
    </row>
    <row r="33" spans="1:14" ht="17.399999999999999">
      <c r="A33" s="142"/>
      <c r="B33" s="142"/>
      <c r="C33" s="142"/>
      <c r="D33" s="118"/>
      <c r="E33" s="119" t="s">
        <v>832</v>
      </c>
      <c r="F33" s="118"/>
      <c r="G33" s="398" t="s">
        <v>479</v>
      </c>
      <c r="H33" s="398"/>
      <c r="I33" s="398"/>
      <c r="J33" s="201"/>
      <c r="K33" s="108"/>
      <c r="L33" s="108"/>
      <c r="M33" s="108"/>
      <c r="N33" s="108"/>
    </row>
    <row r="34" spans="1:14" ht="17.399999999999999">
      <c r="A34" s="119" t="s">
        <v>480</v>
      </c>
      <c r="B34" s="119"/>
      <c r="C34" s="120" t="s">
        <v>481</v>
      </c>
      <c r="D34" s="120" t="s">
        <v>833</v>
      </c>
      <c r="E34" s="120" t="s">
        <v>482</v>
      </c>
      <c r="F34" s="120" t="s">
        <v>483</v>
      </c>
      <c r="G34" s="120" t="s">
        <v>484</v>
      </c>
      <c r="H34" s="120" t="s">
        <v>482</v>
      </c>
      <c r="I34" s="120" t="s">
        <v>483</v>
      </c>
      <c r="J34" s="201"/>
      <c r="K34" s="108"/>
      <c r="L34" s="108"/>
      <c r="M34" s="108"/>
      <c r="N34" s="108"/>
    </row>
    <row r="35" spans="1:14" ht="17.399999999999999">
      <c r="A35" s="121" t="s">
        <v>485</v>
      </c>
      <c r="B35" s="129"/>
      <c r="C35" s="60">
        <v>747880</v>
      </c>
      <c r="D35" s="60">
        <v>750312</v>
      </c>
      <c r="E35" s="60">
        <v>-2432</v>
      </c>
      <c r="F35" s="123">
        <v>-3.2413182782629092E-3</v>
      </c>
      <c r="G35" s="60">
        <v>736322</v>
      </c>
      <c r="H35" s="60">
        <v>11558</v>
      </c>
      <c r="I35" s="197">
        <v>1.569693693791575E-2</v>
      </c>
      <c r="J35" s="201"/>
      <c r="K35" s="108"/>
      <c r="L35" s="108"/>
      <c r="M35" s="108"/>
      <c r="N35" s="108"/>
    </row>
    <row r="36" spans="1:14" ht="17.399999999999999">
      <c r="A36" s="121" t="s">
        <v>486</v>
      </c>
      <c r="B36" s="129"/>
      <c r="C36" s="60">
        <v>54956</v>
      </c>
      <c r="D36" s="60">
        <v>56003</v>
      </c>
      <c r="E36" s="60">
        <v>-1047</v>
      </c>
      <c r="F36" s="123">
        <v>-1.8695427030694784E-2</v>
      </c>
      <c r="G36" s="60">
        <v>54644</v>
      </c>
      <c r="H36" s="60">
        <v>312</v>
      </c>
      <c r="I36" s="197">
        <v>5.7096845033306493E-3</v>
      </c>
      <c r="J36" s="201"/>
      <c r="K36" s="108"/>
      <c r="L36" s="108"/>
      <c r="M36" s="108"/>
      <c r="N36" s="108"/>
    </row>
    <row r="37" spans="1:14" ht="17.399999999999999">
      <c r="A37" s="121" t="s">
        <v>487</v>
      </c>
      <c r="B37" s="129"/>
      <c r="C37" s="60">
        <v>401</v>
      </c>
      <c r="D37" s="60">
        <v>284</v>
      </c>
      <c r="E37" s="60">
        <v>117</v>
      </c>
      <c r="F37" s="123">
        <v>0.4119718309859155</v>
      </c>
      <c r="G37" s="60">
        <v>421</v>
      </c>
      <c r="H37" s="60">
        <v>-20</v>
      </c>
      <c r="I37" s="197">
        <v>-4.7505938242280284E-2</v>
      </c>
      <c r="J37" s="201"/>
      <c r="K37" s="108"/>
      <c r="L37" s="108"/>
      <c r="M37" s="108"/>
      <c r="N37" s="108"/>
    </row>
    <row r="38" spans="1:14" ht="17.399999999999999">
      <c r="A38" s="121" t="s">
        <v>488</v>
      </c>
      <c r="B38" s="129"/>
      <c r="C38" s="60">
        <v>2378</v>
      </c>
      <c r="D38" s="60">
        <v>2338</v>
      </c>
      <c r="E38" s="60">
        <v>40</v>
      </c>
      <c r="F38" s="123">
        <v>1.7108639863130881E-2</v>
      </c>
      <c r="G38" s="60">
        <v>2377</v>
      </c>
      <c r="H38" s="60">
        <v>1</v>
      </c>
      <c r="I38" s="197">
        <v>4.2069835927639884E-4</v>
      </c>
      <c r="J38" s="201"/>
      <c r="K38" s="108"/>
      <c r="L38" s="108"/>
      <c r="M38" s="108"/>
      <c r="N38" s="108"/>
    </row>
    <row r="39" spans="1:14" ht="17.399999999999999">
      <c r="A39" s="121" t="s">
        <v>489</v>
      </c>
      <c r="B39" s="129"/>
      <c r="C39" s="60">
        <v>11</v>
      </c>
      <c r="D39" s="60">
        <v>17</v>
      </c>
      <c r="E39" s="60">
        <v>-6</v>
      </c>
      <c r="F39" s="123">
        <v>-0.35294117647058826</v>
      </c>
      <c r="G39" s="60">
        <v>11</v>
      </c>
      <c r="H39" s="60">
        <v>0</v>
      </c>
      <c r="I39" s="197">
        <v>0</v>
      </c>
      <c r="J39" s="201"/>
      <c r="K39" s="108"/>
      <c r="L39" s="108"/>
      <c r="M39" s="108"/>
      <c r="N39" s="108"/>
    </row>
    <row r="40" spans="1:14" ht="17.399999999999999">
      <c r="A40" s="121" t="s">
        <v>490</v>
      </c>
      <c r="B40" s="129"/>
      <c r="C40" s="61">
        <v>227</v>
      </c>
      <c r="D40" s="61">
        <v>197</v>
      </c>
      <c r="E40" s="61">
        <v>30</v>
      </c>
      <c r="F40" s="125">
        <v>0.15228426395939088</v>
      </c>
      <c r="G40" s="61">
        <v>219</v>
      </c>
      <c r="H40" s="61">
        <v>8</v>
      </c>
      <c r="I40" s="198">
        <v>3.6529680365296802E-2</v>
      </c>
      <c r="J40" s="201"/>
      <c r="K40" s="108"/>
      <c r="L40" s="108"/>
      <c r="M40" s="108"/>
      <c r="N40" s="108"/>
    </row>
    <row r="41" spans="1:14" ht="17.399999999999999">
      <c r="A41" s="121" t="s">
        <v>491</v>
      </c>
      <c r="B41" s="129"/>
      <c r="C41" s="126">
        <v>805853</v>
      </c>
      <c r="D41" s="126">
        <v>809151</v>
      </c>
      <c r="E41" s="126">
        <v>-3298</v>
      </c>
      <c r="F41" s="123">
        <v>-4.0758770612654496E-3</v>
      </c>
      <c r="G41" s="126">
        <v>793994</v>
      </c>
      <c r="H41" s="126">
        <v>11859</v>
      </c>
      <c r="I41" s="197">
        <v>1.4935881127565196E-2</v>
      </c>
      <c r="J41" s="201"/>
      <c r="K41" s="108"/>
      <c r="L41" s="108"/>
      <c r="M41" s="108"/>
      <c r="N41" s="108"/>
    </row>
    <row r="42" spans="1:14" ht="17.399999999999999">
      <c r="A42" s="121"/>
      <c r="B42" s="129"/>
      <c r="C42" s="126"/>
      <c r="D42" s="126"/>
      <c r="E42" s="126"/>
      <c r="F42" s="123"/>
      <c r="G42" s="126"/>
      <c r="H42" s="126"/>
      <c r="I42" s="197"/>
      <c r="J42" s="201"/>
      <c r="K42" s="108"/>
      <c r="L42" s="108"/>
      <c r="M42" s="108"/>
      <c r="N42" s="108"/>
    </row>
    <row r="43" spans="1:14" ht="17.399999999999999">
      <c r="A43" s="121"/>
      <c r="B43" s="129"/>
      <c r="C43" s="126"/>
      <c r="D43" s="126"/>
      <c r="E43" s="126"/>
      <c r="F43" s="123"/>
      <c r="G43" s="126"/>
      <c r="H43" s="126"/>
      <c r="I43" s="197"/>
      <c r="J43" s="201"/>
      <c r="K43" s="108"/>
      <c r="L43" s="108"/>
      <c r="M43" s="108"/>
      <c r="N43" s="108"/>
    </row>
    <row r="44" spans="1:14" ht="17.399999999999999">
      <c r="A44" s="128"/>
      <c r="B44" s="128"/>
      <c r="C44" s="128"/>
      <c r="D44" s="128"/>
      <c r="E44" s="128"/>
      <c r="F44" s="128"/>
      <c r="G44" s="128"/>
      <c r="H44" s="128"/>
      <c r="I44" s="200"/>
      <c r="J44" s="201"/>
      <c r="K44" s="108"/>
      <c r="L44" s="108"/>
      <c r="M44" s="108"/>
      <c r="N44" s="108"/>
    </row>
    <row r="45" spans="1:14" ht="17.399999999999999" hidden="1">
      <c r="A45" s="129"/>
      <c r="B45" s="129"/>
      <c r="C45" s="129"/>
      <c r="D45" s="129"/>
      <c r="E45" s="129"/>
      <c r="F45" s="129"/>
      <c r="G45" s="129"/>
      <c r="H45" s="129"/>
      <c r="I45" s="201"/>
      <c r="J45" s="201"/>
      <c r="K45" s="108"/>
      <c r="L45" s="108"/>
      <c r="M45" s="108"/>
      <c r="N45" s="108"/>
    </row>
    <row r="46" spans="1:14" ht="17.399999999999999" hidden="1">
      <c r="A46" s="404" t="s">
        <v>874</v>
      </c>
      <c r="B46" s="404"/>
      <c r="C46" s="404"/>
      <c r="D46" s="404"/>
      <c r="E46" s="404"/>
      <c r="F46" s="404"/>
      <c r="G46" s="404"/>
      <c r="H46" s="404"/>
      <c r="I46" s="404"/>
      <c r="J46" s="201"/>
      <c r="K46" s="108"/>
      <c r="L46" s="108"/>
      <c r="M46" s="108"/>
      <c r="N46" s="108"/>
    </row>
    <row r="47" spans="1:14" ht="17.399999999999999" hidden="1">
      <c r="A47" s="142"/>
      <c r="B47" s="142"/>
      <c r="C47" s="142"/>
      <c r="D47" s="118"/>
      <c r="E47" s="119" t="s">
        <v>832</v>
      </c>
      <c r="F47" s="118"/>
      <c r="G47" s="398" t="s">
        <v>479</v>
      </c>
      <c r="H47" s="398"/>
      <c r="I47" s="398"/>
      <c r="J47" s="201"/>
      <c r="K47" s="108"/>
      <c r="L47" s="108"/>
      <c r="M47" s="108"/>
      <c r="N47" s="108"/>
    </row>
    <row r="48" spans="1:14" ht="17.399999999999999" hidden="1">
      <c r="A48" s="119" t="s">
        <v>480</v>
      </c>
      <c r="B48" s="119"/>
      <c r="C48" s="120" t="s">
        <v>481</v>
      </c>
      <c r="D48" s="120" t="s">
        <v>833</v>
      </c>
      <c r="E48" s="120" t="s">
        <v>482</v>
      </c>
      <c r="F48" s="120" t="s">
        <v>483</v>
      </c>
      <c r="G48" s="120" t="s">
        <v>484</v>
      </c>
      <c r="H48" s="120" t="s">
        <v>482</v>
      </c>
      <c r="I48" s="120" t="s">
        <v>483</v>
      </c>
      <c r="J48" s="201"/>
      <c r="K48" s="108"/>
      <c r="L48" s="108"/>
      <c r="M48" s="108"/>
      <c r="N48" s="108"/>
    </row>
    <row r="49" spans="1:15" ht="17.399999999999999" hidden="1">
      <c r="A49" s="121" t="s">
        <v>485</v>
      </c>
      <c r="B49" s="129"/>
      <c r="C49" s="60">
        <v>735749</v>
      </c>
      <c r="D49" s="60">
        <v>742352</v>
      </c>
      <c r="E49" s="60">
        <f t="shared" ref="E49:E55" si="0">C49-D49</f>
        <v>-6603</v>
      </c>
      <c r="F49" s="123">
        <f t="shared" ref="F49:F55" si="1">E49/D49</f>
        <v>-8.8947022436795479E-3</v>
      </c>
      <c r="G49" s="60">
        <v>724869</v>
      </c>
      <c r="H49" s="60">
        <f t="shared" ref="H49:H54" si="2">+C49-G49</f>
        <v>10880</v>
      </c>
      <c r="I49" s="197">
        <f t="shared" ref="I49:I55" si="3">+H49/G49</f>
        <v>1.500960863273226E-2</v>
      </c>
      <c r="J49" s="201"/>
      <c r="K49" s="108"/>
      <c r="L49" s="108"/>
      <c r="M49" s="108"/>
      <c r="N49" s="108"/>
    </row>
    <row r="50" spans="1:15" ht="17.399999999999999" hidden="1">
      <c r="A50" s="121" t="s">
        <v>486</v>
      </c>
      <c r="B50" s="129"/>
      <c r="C50" s="60">
        <v>54727</v>
      </c>
      <c r="D50" s="60">
        <v>55732</v>
      </c>
      <c r="E50" s="60">
        <f t="shared" si="0"/>
        <v>-1005</v>
      </c>
      <c r="F50" s="123">
        <f t="shared" si="1"/>
        <v>-1.8032728055695113E-2</v>
      </c>
      <c r="G50" s="60">
        <v>54306</v>
      </c>
      <c r="H50" s="60">
        <f t="shared" si="2"/>
        <v>421</v>
      </c>
      <c r="I50" s="197">
        <f t="shared" si="3"/>
        <v>7.7523662210437156E-3</v>
      </c>
      <c r="J50" s="201"/>
      <c r="K50" s="108"/>
      <c r="L50" s="108"/>
      <c r="M50" s="108"/>
      <c r="N50" s="108"/>
    </row>
    <row r="51" spans="1:15" ht="17.399999999999999" hidden="1">
      <c r="A51" s="121" t="s">
        <v>487</v>
      </c>
      <c r="B51" s="129"/>
      <c r="C51" s="60">
        <v>425</v>
      </c>
      <c r="D51" s="60">
        <v>325</v>
      </c>
      <c r="E51" s="60">
        <f t="shared" si="0"/>
        <v>100</v>
      </c>
      <c r="F51" s="123">
        <f t="shared" si="1"/>
        <v>0.30769230769230771</v>
      </c>
      <c r="G51" s="60">
        <v>443</v>
      </c>
      <c r="H51" s="60">
        <f t="shared" si="2"/>
        <v>-18</v>
      </c>
      <c r="I51" s="197">
        <f t="shared" si="3"/>
        <v>-4.0632054176072234E-2</v>
      </c>
      <c r="J51" s="201"/>
      <c r="K51" s="108"/>
      <c r="L51" s="108"/>
      <c r="M51" s="108"/>
      <c r="N51" s="108"/>
    </row>
    <row r="52" spans="1:15" ht="17.399999999999999" hidden="1">
      <c r="A52" s="121" t="s">
        <v>488</v>
      </c>
      <c r="B52" s="129"/>
      <c r="C52" s="60">
        <v>2389</v>
      </c>
      <c r="D52" s="60">
        <v>2349</v>
      </c>
      <c r="E52" s="60">
        <f t="shared" si="0"/>
        <v>40</v>
      </c>
      <c r="F52" s="123">
        <f t="shared" si="1"/>
        <v>1.7028522775649212E-2</v>
      </c>
      <c r="G52" s="60">
        <v>2404</v>
      </c>
      <c r="H52" s="60">
        <f t="shared" si="2"/>
        <v>-15</v>
      </c>
      <c r="I52" s="197">
        <f t="shared" si="3"/>
        <v>-6.239600665557404E-3</v>
      </c>
      <c r="J52" s="201"/>
      <c r="K52" s="108"/>
      <c r="L52" s="108"/>
      <c r="M52" s="108"/>
      <c r="N52" s="108"/>
    </row>
    <row r="53" spans="1:15" ht="17.399999999999999" hidden="1">
      <c r="A53" s="121" t="s">
        <v>489</v>
      </c>
      <c r="B53" s="129"/>
      <c r="C53" s="60">
        <v>12</v>
      </c>
      <c r="D53" s="60">
        <v>14</v>
      </c>
      <c r="E53" s="60">
        <f t="shared" si="0"/>
        <v>-2</v>
      </c>
      <c r="F53" s="123">
        <f t="shared" si="1"/>
        <v>-0.14285714285714285</v>
      </c>
      <c r="G53" s="60">
        <v>12</v>
      </c>
      <c r="H53" s="60">
        <f t="shared" si="2"/>
        <v>0</v>
      </c>
      <c r="I53" s="197">
        <f t="shared" si="3"/>
        <v>0</v>
      </c>
      <c r="J53" s="201"/>
      <c r="K53" s="108"/>
      <c r="L53" s="108"/>
      <c r="M53" s="108"/>
      <c r="N53" s="108"/>
    </row>
    <row r="54" spans="1:15" ht="17.399999999999999" hidden="1">
      <c r="A54" s="121" t="s">
        <v>490</v>
      </c>
      <c r="B54" s="129"/>
      <c r="C54" s="61">
        <v>210</v>
      </c>
      <c r="D54" s="61">
        <v>207</v>
      </c>
      <c r="E54" s="61">
        <f t="shared" si="0"/>
        <v>3</v>
      </c>
      <c r="F54" s="125">
        <f t="shared" si="1"/>
        <v>1.4492753623188406E-2</v>
      </c>
      <c r="G54" s="61">
        <v>209</v>
      </c>
      <c r="H54" s="61">
        <f t="shared" si="2"/>
        <v>1</v>
      </c>
      <c r="I54" s="198">
        <f t="shared" si="3"/>
        <v>4.7846889952153108E-3</v>
      </c>
      <c r="J54" s="201"/>
      <c r="K54" s="108"/>
      <c r="L54" s="108"/>
      <c r="M54" s="108"/>
      <c r="N54" s="108"/>
    </row>
    <row r="55" spans="1:15" ht="17.399999999999999" hidden="1">
      <c r="A55" s="121" t="s">
        <v>491</v>
      </c>
      <c r="B55" s="129"/>
      <c r="C55" s="126">
        <f>SUM(C49:C54)</f>
        <v>793512</v>
      </c>
      <c r="D55" s="126">
        <f>SUM(D49:D54)</f>
        <v>800979</v>
      </c>
      <c r="E55" s="126">
        <f t="shared" si="0"/>
        <v>-7467</v>
      </c>
      <c r="F55" s="123">
        <f t="shared" si="1"/>
        <v>-9.3223417842415342E-3</v>
      </c>
      <c r="G55" s="126">
        <f>SUM(G49:G54)</f>
        <v>782243</v>
      </c>
      <c r="H55" s="126">
        <f>SUM(H49:H54)</f>
        <v>11269</v>
      </c>
      <c r="I55" s="197">
        <f t="shared" si="3"/>
        <v>1.4406009385830235E-2</v>
      </c>
      <c r="J55" s="201"/>
      <c r="K55" s="108"/>
      <c r="L55" s="108"/>
      <c r="M55" s="108"/>
      <c r="N55" s="108"/>
    </row>
    <row r="56" spans="1:15" ht="17.399999999999999" hidden="1">
      <c r="A56" s="128"/>
      <c r="B56" s="128"/>
      <c r="C56" s="128"/>
      <c r="D56" s="128"/>
      <c r="E56" s="128"/>
      <c r="F56" s="128"/>
      <c r="G56" s="128"/>
      <c r="H56" s="128"/>
      <c r="I56" s="200"/>
      <c r="J56" s="201"/>
      <c r="K56" s="108"/>
      <c r="L56" s="108"/>
      <c r="M56" s="108"/>
      <c r="N56" s="108"/>
    </row>
    <row r="57" spans="1:15" ht="18">
      <c r="A57" s="121"/>
      <c r="B57" s="121"/>
      <c r="C57" s="141"/>
      <c r="D57" s="141"/>
      <c r="E57" s="141"/>
      <c r="F57" s="141"/>
      <c r="G57" s="141"/>
      <c r="H57" s="141"/>
      <c r="I57" s="141"/>
      <c r="J57" s="141"/>
      <c r="K57" s="108"/>
      <c r="L57" s="108"/>
      <c r="M57" s="108"/>
      <c r="N57" s="108"/>
    </row>
    <row r="58" spans="1:15" ht="17.399999999999999">
      <c r="A58" s="404" t="s">
        <v>493</v>
      </c>
      <c r="B58" s="404"/>
      <c r="C58" s="404"/>
      <c r="D58" s="404"/>
      <c r="E58" s="404"/>
      <c r="F58" s="404"/>
      <c r="G58" s="404"/>
      <c r="H58" s="404"/>
      <c r="I58" s="404"/>
      <c r="J58" s="204"/>
      <c r="K58" s="108"/>
      <c r="L58" s="108"/>
      <c r="M58" s="108"/>
      <c r="N58" s="108"/>
    </row>
    <row r="59" spans="1:15" s="117" customFormat="1" ht="17.399999999999999">
      <c r="A59" s="118"/>
      <c r="B59" s="118"/>
      <c r="C59" s="118"/>
      <c r="D59" s="118"/>
      <c r="E59" s="119" t="s">
        <v>832</v>
      </c>
      <c r="F59" s="118"/>
      <c r="G59" s="142"/>
      <c r="H59" s="398" t="s">
        <v>479</v>
      </c>
      <c r="I59" s="398"/>
      <c r="J59" s="203"/>
      <c r="K59" s="194"/>
      <c r="L59" s="194"/>
      <c r="M59" s="194"/>
      <c r="N59" s="194"/>
    </row>
    <row r="60" spans="1:15" s="117" customFormat="1" ht="17.399999999999999">
      <c r="A60" s="119" t="s">
        <v>480</v>
      </c>
      <c r="B60" s="119"/>
      <c r="C60" s="120" t="s">
        <v>481</v>
      </c>
      <c r="D60" s="120" t="s">
        <v>833</v>
      </c>
      <c r="E60" s="120" t="s">
        <v>482</v>
      </c>
      <c r="F60" s="120" t="s">
        <v>483</v>
      </c>
      <c r="G60" s="120" t="s">
        <v>484</v>
      </c>
      <c r="H60" s="120" t="s">
        <v>482</v>
      </c>
      <c r="I60" s="120" t="s">
        <v>483</v>
      </c>
      <c r="J60" s="120"/>
      <c r="K60" s="194"/>
      <c r="L60" s="194"/>
      <c r="M60" s="194"/>
      <c r="N60" s="194"/>
    </row>
    <row r="61" spans="1:15" ht="17.399999999999999">
      <c r="A61" s="121" t="s">
        <v>485</v>
      </c>
      <c r="B61" s="121"/>
      <c r="C61" s="60">
        <v>746008</v>
      </c>
      <c r="D61" s="60">
        <v>752229</v>
      </c>
      <c r="E61" s="60">
        <v>-6221</v>
      </c>
      <c r="F61" s="123">
        <v>-8.2700879652339906E-3</v>
      </c>
      <c r="G61" s="60">
        <v>734994</v>
      </c>
      <c r="H61" s="60">
        <v>11014</v>
      </c>
      <c r="I61" s="197">
        <v>1.4985156341412311E-2</v>
      </c>
      <c r="J61" s="197"/>
      <c r="K61" s="108"/>
      <c r="L61" s="108"/>
      <c r="M61" s="108"/>
      <c r="N61" s="108"/>
      <c r="O61" s="108"/>
    </row>
    <row r="62" spans="1:15" ht="17.399999999999999">
      <c r="A62" s="121" t="s">
        <v>486</v>
      </c>
      <c r="B62" s="121"/>
      <c r="C62" s="60">
        <v>54881</v>
      </c>
      <c r="D62" s="60">
        <v>56054</v>
      </c>
      <c r="E62" s="60">
        <v>-1173</v>
      </c>
      <c r="F62" s="123">
        <v>-2.092624968780105E-2</v>
      </c>
      <c r="G62" s="60">
        <v>54590</v>
      </c>
      <c r="H62" s="60">
        <v>291</v>
      </c>
      <c r="I62" s="197">
        <v>5.3306466385784944E-3</v>
      </c>
      <c r="J62" s="197"/>
      <c r="K62" s="108"/>
      <c r="L62" s="108"/>
      <c r="M62" s="108"/>
      <c r="N62" s="108"/>
      <c r="O62" s="108"/>
    </row>
    <row r="63" spans="1:15" ht="17.399999999999999">
      <c r="A63" s="121" t="s">
        <v>487</v>
      </c>
      <c r="B63" s="121"/>
      <c r="C63" s="60">
        <v>403</v>
      </c>
      <c r="D63" s="60">
        <v>292</v>
      </c>
      <c r="E63" s="60">
        <v>111</v>
      </c>
      <c r="F63" s="123">
        <v>0.38013698630136988</v>
      </c>
      <c r="G63" s="60">
        <v>423</v>
      </c>
      <c r="H63" s="60">
        <v>-20</v>
      </c>
      <c r="I63" s="197">
        <v>-4.7281323877068557E-2</v>
      </c>
      <c r="J63" s="197"/>
      <c r="K63" s="108"/>
      <c r="L63" s="108"/>
      <c r="M63" s="108"/>
      <c r="N63" s="108"/>
      <c r="O63" s="108"/>
    </row>
    <row r="64" spans="1:15" ht="17.399999999999999">
      <c r="A64" s="121" t="s">
        <v>488</v>
      </c>
      <c r="B64" s="121"/>
      <c r="C64" s="60">
        <v>2379</v>
      </c>
      <c r="D64" s="60">
        <v>2333</v>
      </c>
      <c r="E64" s="60">
        <v>46</v>
      </c>
      <c r="F64" s="123">
        <v>1.9717102443206173E-2</v>
      </c>
      <c r="G64" s="60">
        <v>2374</v>
      </c>
      <c r="H64" s="60">
        <v>5</v>
      </c>
      <c r="I64" s="197">
        <v>2.1061499578770007E-3</v>
      </c>
      <c r="J64" s="197"/>
      <c r="K64" s="108"/>
      <c r="L64" s="108"/>
      <c r="M64" s="108"/>
      <c r="N64" s="108"/>
      <c r="O64" s="108"/>
    </row>
    <row r="65" spans="1:15" ht="17.399999999999999">
      <c r="A65" s="121" t="s">
        <v>489</v>
      </c>
      <c r="B65" s="121"/>
      <c r="C65" s="60">
        <v>11</v>
      </c>
      <c r="D65" s="60">
        <v>16</v>
      </c>
      <c r="E65" s="60">
        <v>-5</v>
      </c>
      <c r="F65" s="123">
        <v>-0.3125</v>
      </c>
      <c r="G65" s="60">
        <v>12</v>
      </c>
      <c r="H65" s="60">
        <v>-1</v>
      </c>
      <c r="I65" s="197">
        <v>-8.3333333333333329E-2</v>
      </c>
      <c r="J65" s="197"/>
      <c r="K65" s="108"/>
      <c r="L65" s="108"/>
      <c r="M65" s="108"/>
      <c r="N65" s="108"/>
      <c r="O65" s="108"/>
    </row>
    <row r="66" spans="1:15" ht="17.399999999999999">
      <c r="A66" s="121" t="s">
        <v>490</v>
      </c>
      <c r="B66" s="121"/>
      <c r="C66" s="61">
        <v>227</v>
      </c>
      <c r="D66" s="61">
        <v>199</v>
      </c>
      <c r="E66" s="61">
        <v>28</v>
      </c>
      <c r="F66" s="125">
        <v>0.1407035175879397</v>
      </c>
      <c r="G66" s="61">
        <v>216</v>
      </c>
      <c r="H66" s="61">
        <v>11</v>
      </c>
      <c r="I66" s="198">
        <v>5.0925925925925923E-2</v>
      </c>
      <c r="J66" s="199"/>
      <c r="K66" s="108"/>
      <c r="L66" s="108"/>
      <c r="M66" s="108"/>
      <c r="N66" s="108"/>
      <c r="O66" s="108"/>
    </row>
    <row r="67" spans="1:15" ht="17.399999999999999">
      <c r="A67" s="132" t="s">
        <v>491</v>
      </c>
      <c r="B67" s="132"/>
      <c r="C67" s="126">
        <v>803909</v>
      </c>
      <c r="D67" s="126">
        <v>811123</v>
      </c>
      <c r="E67" s="126">
        <v>-7214</v>
      </c>
      <c r="F67" s="123">
        <v>-8.8938422409424959E-3</v>
      </c>
      <c r="G67" s="126">
        <v>792609</v>
      </c>
      <c r="H67" s="126">
        <v>11300</v>
      </c>
      <c r="I67" s="197">
        <v>1.4256714218486038E-2</v>
      </c>
      <c r="J67" s="197"/>
      <c r="K67" s="108"/>
      <c r="L67" s="108"/>
      <c r="M67" s="108"/>
      <c r="N67" s="108"/>
      <c r="O67" s="108"/>
    </row>
    <row r="68" spans="1:15">
      <c r="C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</row>
    <row r="69" spans="1:15">
      <c r="C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</row>
    <row r="70" spans="1:15">
      <c r="C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</row>
    <row r="71" spans="1:15">
      <c r="C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</row>
    <row r="72" spans="1:15">
      <c r="C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</row>
    <row r="73" spans="1:15">
      <c r="C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</row>
    <row r="76" spans="1:15">
      <c r="A76" s="143"/>
      <c r="C76" s="144"/>
      <c r="D76" s="145"/>
      <c r="E76" s="144"/>
      <c r="F76" s="144"/>
    </row>
    <row r="77" spans="1:15">
      <c r="A77" s="143"/>
      <c r="C77" s="146"/>
      <c r="D77" s="147"/>
      <c r="E77" s="146"/>
      <c r="F77" s="146"/>
    </row>
    <row r="78" spans="1:15">
      <c r="B78" s="148"/>
    </row>
    <row r="81" spans="1:1">
      <c r="A81" s="134"/>
    </row>
  </sheetData>
  <mergeCells count="14">
    <mergeCell ref="A58:I58"/>
    <mergeCell ref="H59:I59"/>
    <mergeCell ref="A20:I20"/>
    <mergeCell ref="G21:I21"/>
    <mergeCell ref="A32:I32"/>
    <mergeCell ref="G33:I33"/>
    <mergeCell ref="A46:I46"/>
    <mergeCell ref="G47:I47"/>
    <mergeCell ref="G9:I9"/>
    <mergeCell ref="A2:I2"/>
    <mergeCell ref="A3:I3"/>
    <mergeCell ref="A4:I4"/>
    <mergeCell ref="A6:I6"/>
    <mergeCell ref="A8:I8"/>
  </mergeCells>
  <printOptions horizontalCentered="1"/>
  <pageMargins left="0.75" right="0.75" top="0.75" bottom="0.75" header="0.5" footer="0.5"/>
  <pageSetup scale="60" orientation="portrait" r:id="rId1"/>
  <headerFooter alignWithMargins="0">
    <oddFooter xml:space="preserve">&amp;L
&amp;C&amp;14 8b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0"/>
  <sheetViews>
    <sheetView topLeftCell="B1" zoomScaleNormal="100" workbookViewId="0">
      <pane ySplit="2" topLeftCell="A1698" activePane="bottomLeft" state="frozen"/>
      <selection activeCell="B7" sqref="B7"/>
      <selection pane="bottomLeft" activeCell="O1730" sqref="O1730"/>
    </sheetView>
  </sheetViews>
  <sheetFormatPr defaultColWidth="9.28515625" defaultRowHeight="10.199999999999999"/>
  <cols>
    <col min="1" max="1" width="48.28515625" style="63" bestFit="1" customWidth="1"/>
    <col min="2" max="2" width="11.28515625" bestFit="1" customWidth="1"/>
    <col min="3" max="3" width="19.85546875" bestFit="1" customWidth="1"/>
    <col min="4" max="4" width="19" bestFit="1" customWidth="1"/>
    <col min="5" max="5" width="11.140625" style="322" bestFit="1" customWidth="1"/>
    <col min="6" max="6" width="9.28515625" style="63"/>
    <col min="7" max="7" width="1.7109375" style="63" bestFit="1" customWidth="1"/>
    <col min="8" max="10" width="9.28515625" style="63"/>
    <col min="11" max="12" width="10.140625" style="63" bestFit="1" customWidth="1"/>
    <col min="13" max="13" width="11.85546875" style="63" bestFit="1" customWidth="1"/>
    <col min="14" max="16384" width="9.28515625" style="63"/>
  </cols>
  <sheetData>
    <row r="1" spans="1:8" s="349" customFormat="1" ht="13.2" thickBot="1">
      <c r="A1" s="347" t="s">
        <v>1015</v>
      </c>
      <c r="B1" s="348"/>
      <c r="C1" s="348"/>
      <c r="D1" s="348"/>
      <c r="E1" s="348"/>
    </row>
    <row r="2" spans="1:8" ht="13.8" thickBot="1">
      <c r="A2" s="62" t="s">
        <v>963</v>
      </c>
      <c r="B2" s="67" t="s">
        <v>497</v>
      </c>
      <c r="C2" s="67" t="s">
        <v>498</v>
      </c>
      <c r="D2" s="67" t="s">
        <v>499</v>
      </c>
      <c r="E2" s="350" t="s">
        <v>452</v>
      </c>
      <c r="H2" s="69"/>
    </row>
    <row r="3" spans="1:8">
      <c r="A3" s="63" t="s">
        <v>964</v>
      </c>
      <c r="B3">
        <v>4116588</v>
      </c>
      <c r="C3">
        <v>731</v>
      </c>
      <c r="D3">
        <v>1</v>
      </c>
      <c r="E3" s="318">
        <f t="shared" ref="E3:E67" si="0">SUM(C3:D3)</f>
        <v>732</v>
      </c>
    </row>
    <row r="4" spans="1:8">
      <c r="A4" s="63" t="s">
        <v>819</v>
      </c>
      <c r="B4">
        <v>12305150</v>
      </c>
      <c r="C4">
        <v>540</v>
      </c>
      <c r="D4">
        <v>378</v>
      </c>
      <c r="E4" s="318">
        <f t="shared" si="0"/>
        <v>918</v>
      </c>
    </row>
    <row r="5" spans="1:8">
      <c r="A5" s="63" t="s">
        <v>819</v>
      </c>
      <c r="B5">
        <v>12295150</v>
      </c>
      <c r="C5">
        <v>482</v>
      </c>
      <c r="D5">
        <v>260</v>
      </c>
      <c r="E5" s="318">
        <f t="shared" si="0"/>
        <v>742</v>
      </c>
    </row>
    <row r="6" spans="1:8">
      <c r="A6" s="63" t="s">
        <v>819</v>
      </c>
      <c r="B6">
        <v>20045238</v>
      </c>
      <c r="C6">
        <v>373</v>
      </c>
      <c r="D6">
        <v>343</v>
      </c>
      <c r="E6" s="318">
        <f t="shared" si="0"/>
        <v>716</v>
      </c>
    </row>
    <row r="7" spans="1:8">
      <c r="A7" s="63" t="s">
        <v>819</v>
      </c>
      <c r="B7">
        <v>21035238</v>
      </c>
      <c r="C7">
        <v>328</v>
      </c>
      <c r="D7">
        <v>326</v>
      </c>
      <c r="E7" s="318">
        <f t="shared" si="0"/>
        <v>654</v>
      </c>
    </row>
    <row r="8" spans="1:8">
      <c r="A8" s="63" t="s">
        <v>819</v>
      </c>
      <c r="B8">
        <v>14184552</v>
      </c>
      <c r="C8">
        <v>433</v>
      </c>
      <c r="D8">
        <v>353</v>
      </c>
      <c r="E8" s="318">
        <f t="shared" si="0"/>
        <v>786</v>
      </c>
    </row>
    <row r="9" spans="1:8">
      <c r="A9" s="63" t="s">
        <v>819</v>
      </c>
      <c r="B9">
        <v>12345150</v>
      </c>
      <c r="C9">
        <v>811</v>
      </c>
      <c r="D9">
        <v>88</v>
      </c>
      <c r="E9" s="318">
        <f t="shared" si="0"/>
        <v>899</v>
      </c>
    </row>
    <row r="10" spans="1:8">
      <c r="A10" s="63" t="s">
        <v>819</v>
      </c>
      <c r="B10">
        <v>18345155</v>
      </c>
      <c r="C10">
        <v>362</v>
      </c>
      <c r="D10">
        <v>239</v>
      </c>
      <c r="E10" s="318">
        <f t="shared" si="0"/>
        <v>601</v>
      </c>
    </row>
    <row r="11" spans="1:8">
      <c r="A11" s="63" t="s">
        <v>819</v>
      </c>
      <c r="B11">
        <v>21065238</v>
      </c>
      <c r="C11">
        <v>546</v>
      </c>
      <c r="D11">
        <v>366</v>
      </c>
      <c r="E11" s="318">
        <f t="shared" si="0"/>
        <v>912</v>
      </c>
    </row>
    <row r="12" spans="1:8">
      <c r="A12" s="63" t="s">
        <v>819</v>
      </c>
      <c r="B12">
        <v>12064650</v>
      </c>
      <c r="C12">
        <v>395</v>
      </c>
      <c r="D12">
        <v>285</v>
      </c>
      <c r="E12" s="318">
        <f t="shared" si="0"/>
        <v>680</v>
      </c>
    </row>
    <row r="13" spans="1:8">
      <c r="A13" s="63" t="s">
        <v>819</v>
      </c>
      <c r="B13">
        <v>20255257</v>
      </c>
      <c r="C13">
        <v>615</v>
      </c>
      <c r="D13">
        <v>462</v>
      </c>
      <c r="E13" s="318">
        <f t="shared" si="0"/>
        <v>1077</v>
      </c>
    </row>
    <row r="14" spans="1:8">
      <c r="A14" s="63" t="s">
        <v>819</v>
      </c>
      <c r="B14">
        <v>14025139</v>
      </c>
      <c r="C14">
        <v>200</v>
      </c>
      <c r="D14">
        <v>183</v>
      </c>
      <c r="E14" s="318">
        <f t="shared" si="0"/>
        <v>383</v>
      </c>
    </row>
    <row r="15" spans="1:8">
      <c r="A15" s="63" t="s">
        <v>819</v>
      </c>
      <c r="B15">
        <v>10014548</v>
      </c>
      <c r="C15">
        <v>263</v>
      </c>
      <c r="D15">
        <v>261</v>
      </c>
      <c r="E15" s="318">
        <f t="shared" si="0"/>
        <v>524</v>
      </c>
    </row>
    <row r="16" spans="1:8">
      <c r="A16" s="63" t="s">
        <v>819</v>
      </c>
      <c r="B16">
        <v>15075153</v>
      </c>
      <c r="C16">
        <v>388</v>
      </c>
      <c r="D16">
        <v>262</v>
      </c>
      <c r="E16" s="318">
        <f t="shared" si="0"/>
        <v>650</v>
      </c>
    </row>
    <row r="17" spans="1:7">
      <c r="A17" s="63" t="s">
        <v>819</v>
      </c>
      <c r="B17">
        <v>15135153</v>
      </c>
      <c r="C17">
        <v>685</v>
      </c>
      <c r="D17">
        <v>163</v>
      </c>
      <c r="E17" s="318">
        <f t="shared" si="0"/>
        <v>848</v>
      </c>
    </row>
    <row r="18" spans="1:7">
      <c r="A18" s="63" t="s">
        <v>819</v>
      </c>
      <c r="B18">
        <v>5224544</v>
      </c>
      <c r="C18">
        <v>1544</v>
      </c>
      <c r="D18">
        <v>1136</v>
      </c>
      <c r="E18" s="318">
        <f t="shared" si="0"/>
        <v>2680</v>
      </c>
    </row>
    <row r="19" spans="1:7" ht="12" customHeight="1">
      <c r="A19" s="63" t="s">
        <v>819</v>
      </c>
      <c r="B19">
        <v>18145155</v>
      </c>
      <c r="C19">
        <v>325</v>
      </c>
      <c r="D19">
        <v>309</v>
      </c>
      <c r="E19" s="318">
        <f t="shared" si="0"/>
        <v>634</v>
      </c>
    </row>
    <row r="20" spans="1:7" ht="12" customHeight="1">
      <c r="A20" s="63" t="s">
        <v>819</v>
      </c>
      <c r="B20">
        <v>19075155</v>
      </c>
      <c r="C20">
        <v>226</v>
      </c>
      <c r="D20">
        <v>199</v>
      </c>
      <c r="E20" s="318">
        <f t="shared" si="0"/>
        <v>425</v>
      </c>
    </row>
    <row r="21" spans="1:7">
      <c r="A21" s="63" t="s">
        <v>819</v>
      </c>
      <c r="B21">
        <v>19465156</v>
      </c>
      <c r="C21">
        <v>325</v>
      </c>
      <c r="D21">
        <v>320</v>
      </c>
      <c r="E21" s="318">
        <f t="shared" si="0"/>
        <v>645</v>
      </c>
    </row>
    <row r="22" spans="1:7">
      <c r="A22" s="63" t="s">
        <v>819</v>
      </c>
      <c r="B22">
        <v>16155153</v>
      </c>
      <c r="C22">
        <v>262</v>
      </c>
      <c r="D22">
        <v>223</v>
      </c>
      <c r="E22" s="318">
        <f t="shared" si="0"/>
        <v>485</v>
      </c>
    </row>
    <row r="23" spans="1:7">
      <c r="A23" s="63" t="s">
        <v>819</v>
      </c>
      <c r="B23">
        <v>14244552</v>
      </c>
      <c r="C23">
        <v>1229</v>
      </c>
      <c r="D23">
        <v>10</v>
      </c>
      <c r="E23" s="318">
        <f t="shared" si="0"/>
        <v>1239</v>
      </c>
      <c r="G23" s="63" t="s">
        <v>474</v>
      </c>
    </row>
    <row r="24" spans="1:7">
      <c r="A24" s="63" t="s">
        <v>819</v>
      </c>
      <c r="B24">
        <v>19025155</v>
      </c>
      <c r="C24">
        <v>262</v>
      </c>
      <c r="D24">
        <v>251</v>
      </c>
      <c r="E24" s="318">
        <f t="shared" si="0"/>
        <v>513</v>
      </c>
    </row>
    <row r="25" spans="1:7">
      <c r="A25" s="63" t="s">
        <v>819</v>
      </c>
      <c r="B25">
        <v>17115154</v>
      </c>
      <c r="C25">
        <v>631</v>
      </c>
      <c r="D25">
        <v>550</v>
      </c>
      <c r="E25" s="318">
        <f t="shared" si="0"/>
        <v>1181</v>
      </c>
    </row>
    <row r="26" spans="1:7">
      <c r="A26" s="63" t="s">
        <v>819</v>
      </c>
      <c r="B26">
        <v>14284552</v>
      </c>
      <c r="C26">
        <v>213</v>
      </c>
      <c r="D26">
        <v>184</v>
      </c>
      <c r="E26" s="318">
        <f t="shared" si="0"/>
        <v>397</v>
      </c>
    </row>
    <row r="27" spans="1:7">
      <c r="A27" s="63" t="s">
        <v>819</v>
      </c>
      <c r="B27">
        <v>14264552</v>
      </c>
      <c r="C27">
        <v>287</v>
      </c>
      <c r="D27">
        <v>201</v>
      </c>
      <c r="E27" s="318">
        <f t="shared" si="0"/>
        <v>488</v>
      </c>
    </row>
    <row r="28" spans="1:7">
      <c r="A28" s="63" t="s">
        <v>819</v>
      </c>
      <c r="B28">
        <v>21515259</v>
      </c>
      <c r="C28">
        <v>578</v>
      </c>
      <c r="D28">
        <v>98</v>
      </c>
      <c r="E28" s="318">
        <f t="shared" si="0"/>
        <v>676</v>
      </c>
    </row>
    <row r="29" spans="1:7">
      <c r="A29" s="63" t="s">
        <v>819</v>
      </c>
      <c r="B29">
        <v>13224551</v>
      </c>
      <c r="C29">
        <v>635</v>
      </c>
      <c r="D29">
        <v>197</v>
      </c>
      <c r="E29" s="318">
        <f t="shared" si="0"/>
        <v>832</v>
      </c>
    </row>
    <row r="30" spans="1:7">
      <c r="A30" s="63" t="s">
        <v>819</v>
      </c>
      <c r="B30">
        <v>18295155</v>
      </c>
      <c r="C30">
        <v>283</v>
      </c>
      <c r="D30">
        <v>275</v>
      </c>
      <c r="E30" s="318">
        <f t="shared" si="0"/>
        <v>558</v>
      </c>
    </row>
    <row r="31" spans="1:7">
      <c r="A31" s="63" t="s">
        <v>819</v>
      </c>
      <c r="B31">
        <v>6214545</v>
      </c>
      <c r="C31">
        <v>235</v>
      </c>
      <c r="D31">
        <v>113</v>
      </c>
      <c r="E31" s="318">
        <f t="shared" si="0"/>
        <v>348</v>
      </c>
    </row>
    <row r="32" spans="1:7">
      <c r="A32" s="63" t="s">
        <v>819</v>
      </c>
      <c r="B32">
        <v>13345151</v>
      </c>
      <c r="C32">
        <v>312</v>
      </c>
      <c r="D32">
        <v>284</v>
      </c>
      <c r="E32" s="318">
        <f t="shared" si="0"/>
        <v>596</v>
      </c>
    </row>
    <row r="33" spans="1:5">
      <c r="A33" s="63" t="s">
        <v>819</v>
      </c>
      <c r="B33">
        <v>9034547</v>
      </c>
      <c r="C33">
        <v>292</v>
      </c>
      <c r="D33">
        <v>112</v>
      </c>
      <c r="E33" s="318">
        <f t="shared" si="0"/>
        <v>404</v>
      </c>
    </row>
    <row r="34" spans="1:5">
      <c r="A34" s="63" t="s">
        <v>819</v>
      </c>
      <c r="B34">
        <v>9064547</v>
      </c>
      <c r="C34">
        <v>327</v>
      </c>
      <c r="D34">
        <v>308</v>
      </c>
      <c r="E34" s="318">
        <f t="shared" si="0"/>
        <v>635</v>
      </c>
    </row>
    <row r="35" spans="1:5">
      <c r="A35" s="63" t="s">
        <v>819</v>
      </c>
      <c r="B35">
        <v>18455155</v>
      </c>
      <c r="C35">
        <v>849</v>
      </c>
      <c r="D35">
        <v>312</v>
      </c>
      <c r="E35" s="318">
        <f t="shared" si="0"/>
        <v>1161</v>
      </c>
    </row>
    <row r="36" spans="1:5">
      <c r="A36" s="63" t="s">
        <v>819</v>
      </c>
      <c r="B36">
        <v>11294650</v>
      </c>
      <c r="C36">
        <v>427</v>
      </c>
      <c r="D36">
        <v>176</v>
      </c>
      <c r="E36" s="318">
        <f t="shared" si="0"/>
        <v>603</v>
      </c>
    </row>
    <row r="37" spans="1:5">
      <c r="A37" s="63" t="s">
        <v>819</v>
      </c>
      <c r="B37">
        <v>5204544</v>
      </c>
      <c r="C37">
        <v>578</v>
      </c>
      <c r="D37">
        <v>294</v>
      </c>
      <c r="E37" s="318">
        <f t="shared" si="0"/>
        <v>872</v>
      </c>
    </row>
    <row r="38" spans="1:5">
      <c r="A38" s="63" t="s">
        <v>819</v>
      </c>
      <c r="B38">
        <v>5024544</v>
      </c>
      <c r="C38">
        <v>446</v>
      </c>
      <c r="D38">
        <v>285</v>
      </c>
      <c r="E38" s="318">
        <f t="shared" si="0"/>
        <v>731</v>
      </c>
    </row>
    <row r="39" spans="1:5">
      <c r="A39" s="63" t="s">
        <v>819</v>
      </c>
      <c r="B39">
        <v>21435259</v>
      </c>
      <c r="C39">
        <v>353</v>
      </c>
      <c r="D39">
        <v>261</v>
      </c>
      <c r="E39" s="318">
        <f t="shared" si="0"/>
        <v>614</v>
      </c>
    </row>
    <row r="40" spans="1:5">
      <c r="A40" s="63" t="s">
        <v>819</v>
      </c>
      <c r="B40">
        <v>21155238</v>
      </c>
      <c r="C40">
        <v>311</v>
      </c>
      <c r="D40">
        <v>304</v>
      </c>
      <c r="E40" s="318">
        <f t="shared" si="0"/>
        <v>615</v>
      </c>
    </row>
    <row r="41" spans="1:5">
      <c r="A41" s="63" t="s">
        <v>819</v>
      </c>
      <c r="B41">
        <v>20115257</v>
      </c>
      <c r="C41">
        <v>144</v>
      </c>
      <c r="D41">
        <v>99</v>
      </c>
      <c r="E41" s="318">
        <f t="shared" si="0"/>
        <v>243</v>
      </c>
    </row>
    <row r="42" spans="1:5">
      <c r="A42" s="63" t="s">
        <v>819</v>
      </c>
      <c r="B42">
        <v>15015139</v>
      </c>
      <c r="C42">
        <v>146</v>
      </c>
      <c r="D42">
        <v>138</v>
      </c>
      <c r="E42" s="318">
        <f t="shared" si="0"/>
        <v>284</v>
      </c>
    </row>
    <row r="43" spans="1:5">
      <c r="A43" s="63" t="s">
        <v>819</v>
      </c>
      <c r="B43">
        <v>19125156</v>
      </c>
      <c r="C43">
        <v>423</v>
      </c>
      <c r="D43">
        <v>265</v>
      </c>
      <c r="E43" s="318">
        <f t="shared" si="0"/>
        <v>688</v>
      </c>
    </row>
    <row r="44" spans="1:5">
      <c r="A44" s="63" t="s">
        <v>819</v>
      </c>
      <c r="B44">
        <v>13024551</v>
      </c>
      <c r="C44">
        <v>910</v>
      </c>
      <c r="D44">
        <v>495</v>
      </c>
      <c r="E44" s="318">
        <f t="shared" si="0"/>
        <v>1405</v>
      </c>
    </row>
    <row r="45" spans="1:5">
      <c r="A45" s="63" t="s">
        <v>819</v>
      </c>
      <c r="B45">
        <v>20215257</v>
      </c>
      <c r="C45">
        <v>304</v>
      </c>
      <c r="D45">
        <v>266</v>
      </c>
      <c r="E45" s="318">
        <f t="shared" si="0"/>
        <v>570</v>
      </c>
    </row>
    <row r="46" spans="1:5">
      <c r="A46" s="63" t="s">
        <v>819</v>
      </c>
      <c r="B46">
        <v>15245153</v>
      </c>
      <c r="C46">
        <v>326</v>
      </c>
      <c r="D46">
        <v>287</v>
      </c>
      <c r="E46" s="318">
        <f t="shared" si="0"/>
        <v>613</v>
      </c>
    </row>
    <row r="47" spans="1:5">
      <c r="A47" s="63" t="s">
        <v>819</v>
      </c>
      <c r="B47">
        <v>16025153</v>
      </c>
      <c r="C47">
        <v>804</v>
      </c>
      <c r="D47">
        <v>124</v>
      </c>
      <c r="E47" s="318">
        <f t="shared" si="0"/>
        <v>928</v>
      </c>
    </row>
    <row r="48" spans="1:5">
      <c r="A48" s="63" t="s">
        <v>819</v>
      </c>
      <c r="B48">
        <v>18185155</v>
      </c>
      <c r="C48">
        <v>297</v>
      </c>
      <c r="D48">
        <v>286</v>
      </c>
      <c r="E48" s="318">
        <f t="shared" si="0"/>
        <v>583</v>
      </c>
    </row>
    <row r="49" spans="1:5">
      <c r="A49" s="63" t="s">
        <v>819</v>
      </c>
      <c r="B49">
        <v>14385152</v>
      </c>
      <c r="C49">
        <v>375</v>
      </c>
      <c r="D49">
        <v>318</v>
      </c>
      <c r="E49" s="318">
        <f t="shared" si="0"/>
        <v>693</v>
      </c>
    </row>
    <row r="50" spans="1:5">
      <c r="A50" s="63" t="s">
        <v>819</v>
      </c>
      <c r="B50">
        <v>18135155</v>
      </c>
      <c r="C50">
        <v>885</v>
      </c>
      <c r="D50">
        <v>166</v>
      </c>
      <c r="E50" s="318">
        <f t="shared" si="0"/>
        <v>1051</v>
      </c>
    </row>
    <row r="51" spans="1:5">
      <c r="A51" s="63" t="s">
        <v>819</v>
      </c>
      <c r="B51">
        <v>5324544</v>
      </c>
      <c r="C51">
        <v>197</v>
      </c>
      <c r="D51">
        <v>182</v>
      </c>
      <c r="E51" s="318">
        <f t="shared" si="0"/>
        <v>379</v>
      </c>
    </row>
    <row r="52" spans="1:5">
      <c r="A52" s="63" t="s">
        <v>819</v>
      </c>
      <c r="B52">
        <v>20495258</v>
      </c>
      <c r="C52">
        <v>1190</v>
      </c>
      <c r="D52">
        <v>148</v>
      </c>
      <c r="E52" s="318">
        <f t="shared" si="0"/>
        <v>1338</v>
      </c>
    </row>
    <row r="53" spans="1:5">
      <c r="A53" s="63" t="s">
        <v>819</v>
      </c>
      <c r="B53">
        <v>9114547</v>
      </c>
      <c r="C53">
        <v>210</v>
      </c>
      <c r="D53">
        <v>152</v>
      </c>
      <c r="E53" s="318">
        <f t="shared" si="0"/>
        <v>362</v>
      </c>
    </row>
    <row r="54" spans="1:5">
      <c r="A54" s="63" t="s">
        <v>819</v>
      </c>
      <c r="B54">
        <v>20465258</v>
      </c>
      <c r="C54">
        <v>590</v>
      </c>
      <c r="D54">
        <v>159</v>
      </c>
      <c r="E54" s="318">
        <f t="shared" si="0"/>
        <v>749</v>
      </c>
    </row>
    <row r="55" spans="1:5">
      <c r="A55" s="63" t="s">
        <v>819</v>
      </c>
      <c r="B55">
        <v>19205156</v>
      </c>
      <c r="C55">
        <v>266</v>
      </c>
      <c r="D55">
        <v>197</v>
      </c>
      <c r="E55" s="318">
        <f t="shared" si="0"/>
        <v>463</v>
      </c>
    </row>
    <row r="56" spans="1:5">
      <c r="A56" s="63" t="s">
        <v>819</v>
      </c>
      <c r="B56">
        <v>11314650</v>
      </c>
      <c r="C56">
        <v>394</v>
      </c>
      <c r="D56">
        <v>321</v>
      </c>
      <c r="E56" s="318">
        <f t="shared" si="0"/>
        <v>715</v>
      </c>
    </row>
    <row r="57" spans="1:5">
      <c r="A57" s="63" t="s">
        <v>819</v>
      </c>
      <c r="B57">
        <v>21365259</v>
      </c>
      <c r="C57">
        <v>254</v>
      </c>
      <c r="D57">
        <v>141</v>
      </c>
      <c r="E57" s="318">
        <f t="shared" si="0"/>
        <v>395</v>
      </c>
    </row>
    <row r="58" spans="1:5">
      <c r="A58" s="63" t="s">
        <v>819</v>
      </c>
      <c r="B58">
        <v>17085154</v>
      </c>
      <c r="C58">
        <v>599</v>
      </c>
      <c r="D58">
        <v>569</v>
      </c>
      <c r="E58" s="318">
        <f t="shared" si="0"/>
        <v>1168</v>
      </c>
    </row>
    <row r="59" spans="1:5">
      <c r="A59" s="63" t="s">
        <v>819</v>
      </c>
      <c r="B59">
        <v>20345257</v>
      </c>
      <c r="C59">
        <v>400</v>
      </c>
      <c r="D59">
        <v>311</v>
      </c>
      <c r="E59" s="318">
        <f t="shared" si="0"/>
        <v>711</v>
      </c>
    </row>
    <row r="60" spans="1:5">
      <c r="A60" s="63" t="s">
        <v>819</v>
      </c>
      <c r="B60">
        <v>20195257</v>
      </c>
      <c r="C60">
        <v>482</v>
      </c>
      <c r="D60">
        <v>263</v>
      </c>
      <c r="E60" s="318">
        <f t="shared" si="0"/>
        <v>745</v>
      </c>
    </row>
    <row r="61" spans="1:5">
      <c r="A61" s="63" t="s">
        <v>819</v>
      </c>
      <c r="B61">
        <v>5294544</v>
      </c>
      <c r="C61">
        <v>539</v>
      </c>
      <c r="D61">
        <v>444</v>
      </c>
      <c r="E61" s="318">
        <f t="shared" si="0"/>
        <v>983</v>
      </c>
    </row>
    <row r="62" spans="1:5">
      <c r="A62" s="63" t="s">
        <v>819</v>
      </c>
      <c r="B62">
        <v>13214551</v>
      </c>
      <c r="C62">
        <v>1103</v>
      </c>
      <c r="D62">
        <v>198</v>
      </c>
      <c r="E62" s="318">
        <f t="shared" si="0"/>
        <v>1301</v>
      </c>
    </row>
    <row r="63" spans="1:5">
      <c r="A63" s="63" t="s">
        <v>819</v>
      </c>
      <c r="B63">
        <v>12004515</v>
      </c>
      <c r="C63">
        <v>154</v>
      </c>
      <c r="D63">
        <v>42</v>
      </c>
      <c r="E63" s="318">
        <f t="shared" si="0"/>
        <v>196</v>
      </c>
    </row>
    <row r="64" spans="1:5">
      <c r="A64" s="63" t="s">
        <v>819</v>
      </c>
      <c r="B64">
        <v>11324650</v>
      </c>
      <c r="C64">
        <v>402</v>
      </c>
      <c r="D64">
        <v>309</v>
      </c>
      <c r="E64" s="318">
        <f t="shared" si="0"/>
        <v>711</v>
      </c>
    </row>
    <row r="65" spans="1:5">
      <c r="A65" s="63" t="s">
        <v>819</v>
      </c>
      <c r="B65">
        <v>5134544</v>
      </c>
      <c r="C65">
        <v>318</v>
      </c>
      <c r="D65">
        <v>273</v>
      </c>
      <c r="E65" s="318">
        <f t="shared" si="0"/>
        <v>591</v>
      </c>
    </row>
    <row r="66" spans="1:5">
      <c r="A66" s="63" t="s">
        <v>819</v>
      </c>
      <c r="B66">
        <v>11074650</v>
      </c>
      <c r="C66">
        <v>421</v>
      </c>
      <c r="D66">
        <v>328</v>
      </c>
      <c r="E66" s="318">
        <f t="shared" si="0"/>
        <v>749</v>
      </c>
    </row>
    <row r="67" spans="1:5">
      <c r="A67" s="63" t="s">
        <v>819</v>
      </c>
      <c r="B67">
        <v>13044551</v>
      </c>
      <c r="C67">
        <v>326</v>
      </c>
      <c r="D67">
        <v>253</v>
      </c>
      <c r="E67" s="318">
        <f t="shared" si="0"/>
        <v>579</v>
      </c>
    </row>
    <row r="68" spans="1:5">
      <c r="A68" s="63" t="s">
        <v>819</v>
      </c>
      <c r="B68">
        <v>19265156</v>
      </c>
      <c r="C68">
        <v>561</v>
      </c>
      <c r="D68">
        <v>239</v>
      </c>
      <c r="E68" s="318">
        <f t="shared" ref="E68:E131" si="1">SUM(C68:D68)</f>
        <v>800</v>
      </c>
    </row>
    <row r="69" spans="1:5">
      <c r="A69" s="63" t="s">
        <v>819</v>
      </c>
      <c r="B69">
        <v>8014546</v>
      </c>
      <c r="C69">
        <v>112</v>
      </c>
      <c r="D69">
        <v>1</v>
      </c>
      <c r="E69" s="318">
        <f t="shared" si="1"/>
        <v>113</v>
      </c>
    </row>
    <row r="70" spans="1:5">
      <c r="A70" s="63" t="s">
        <v>819</v>
      </c>
      <c r="B70">
        <v>11364650</v>
      </c>
      <c r="C70">
        <v>726</v>
      </c>
      <c r="D70">
        <v>515</v>
      </c>
      <c r="E70" s="318">
        <f t="shared" si="1"/>
        <v>1241</v>
      </c>
    </row>
    <row r="71" spans="1:5">
      <c r="A71" s="63" t="s">
        <v>819</v>
      </c>
      <c r="B71">
        <v>14224552</v>
      </c>
      <c r="C71">
        <v>207</v>
      </c>
      <c r="D71">
        <v>168</v>
      </c>
      <c r="E71" s="318">
        <f t="shared" si="1"/>
        <v>375</v>
      </c>
    </row>
    <row r="72" spans="1:5">
      <c r="A72" s="63" t="s">
        <v>819</v>
      </c>
      <c r="B72">
        <v>11244650</v>
      </c>
      <c r="C72">
        <v>488</v>
      </c>
      <c r="D72">
        <v>214</v>
      </c>
      <c r="E72" s="318">
        <f t="shared" si="1"/>
        <v>702</v>
      </c>
    </row>
    <row r="73" spans="1:5">
      <c r="A73" s="63" t="s">
        <v>819</v>
      </c>
      <c r="B73">
        <v>6044544</v>
      </c>
      <c r="C73">
        <v>284</v>
      </c>
      <c r="D73">
        <v>278</v>
      </c>
      <c r="E73" s="318">
        <f t="shared" si="1"/>
        <v>562</v>
      </c>
    </row>
    <row r="74" spans="1:5">
      <c r="A74" s="63" t="s">
        <v>819</v>
      </c>
      <c r="B74">
        <v>11344650</v>
      </c>
      <c r="C74">
        <v>469</v>
      </c>
      <c r="D74">
        <v>393</v>
      </c>
      <c r="E74" s="318">
        <f t="shared" si="1"/>
        <v>862</v>
      </c>
    </row>
    <row r="75" spans="1:5">
      <c r="A75" s="63" t="s">
        <v>819</v>
      </c>
      <c r="B75">
        <v>13325151</v>
      </c>
      <c r="C75">
        <v>361</v>
      </c>
      <c r="D75">
        <v>327</v>
      </c>
      <c r="E75" s="318">
        <f t="shared" si="1"/>
        <v>688</v>
      </c>
    </row>
    <row r="76" spans="1:5">
      <c r="A76" s="63" t="s">
        <v>819</v>
      </c>
      <c r="B76">
        <v>14044552</v>
      </c>
      <c r="C76">
        <v>337</v>
      </c>
      <c r="D76">
        <v>329</v>
      </c>
      <c r="E76" s="318">
        <f t="shared" si="1"/>
        <v>666</v>
      </c>
    </row>
    <row r="77" spans="1:5">
      <c r="A77" s="63" t="s">
        <v>819</v>
      </c>
      <c r="B77">
        <v>15185153</v>
      </c>
      <c r="C77">
        <v>284</v>
      </c>
      <c r="D77">
        <v>250</v>
      </c>
      <c r="E77" s="318">
        <f t="shared" si="1"/>
        <v>534</v>
      </c>
    </row>
    <row r="78" spans="1:5">
      <c r="A78" s="63" t="s">
        <v>819</v>
      </c>
      <c r="B78">
        <v>13054551</v>
      </c>
      <c r="C78">
        <v>396</v>
      </c>
      <c r="D78">
        <v>364</v>
      </c>
      <c r="E78" s="318">
        <f t="shared" si="1"/>
        <v>760</v>
      </c>
    </row>
    <row r="79" spans="1:5">
      <c r="A79" s="63" t="s">
        <v>819</v>
      </c>
      <c r="B79">
        <v>20085257</v>
      </c>
      <c r="C79">
        <v>313</v>
      </c>
      <c r="D79">
        <v>180</v>
      </c>
      <c r="E79" s="318">
        <f t="shared" si="1"/>
        <v>493</v>
      </c>
    </row>
    <row r="80" spans="1:5">
      <c r="A80" s="63" t="s">
        <v>819</v>
      </c>
      <c r="B80">
        <v>18305155</v>
      </c>
      <c r="C80">
        <v>212</v>
      </c>
      <c r="D80">
        <v>209</v>
      </c>
      <c r="E80" s="318">
        <f t="shared" si="1"/>
        <v>421</v>
      </c>
    </row>
    <row r="81" spans="1:5">
      <c r="A81" s="63" t="s">
        <v>819</v>
      </c>
      <c r="B81">
        <v>15265153</v>
      </c>
      <c r="C81">
        <v>443</v>
      </c>
      <c r="D81">
        <v>235</v>
      </c>
      <c r="E81" s="318">
        <f t="shared" si="1"/>
        <v>678</v>
      </c>
    </row>
    <row r="82" spans="1:5">
      <c r="A82" s="63" t="s">
        <v>819</v>
      </c>
      <c r="B82">
        <v>17015154</v>
      </c>
      <c r="C82">
        <v>486</v>
      </c>
      <c r="D82">
        <v>201</v>
      </c>
      <c r="E82" s="318">
        <f t="shared" si="1"/>
        <v>687</v>
      </c>
    </row>
    <row r="83" spans="1:5">
      <c r="A83" s="63" t="s">
        <v>819</v>
      </c>
      <c r="B83">
        <v>21425259</v>
      </c>
      <c r="C83">
        <v>302</v>
      </c>
      <c r="D83">
        <v>125</v>
      </c>
      <c r="E83" s="318">
        <f t="shared" si="1"/>
        <v>427</v>
      </c>
    </row>
    <row r="84" spans="1:5">
      <c r="A84" s="63" t="s">
        <v>819</v>
      </c>
      <c r="B84">
        <v>18205155</v>
      </c>
      <c r="C84">
        <v>307</v>
      </c>
      <c r="D84">
        <v>304</v>
      </c>
      <c r="E84" s="318">
        <f t="shared" si="1"/>
        <v>611</v>
      </c>
    </row>
    <row r="85" spans="1:5">
      <c r="A85" s="63" t="s">
        <v>819</v>
      </c>
      <c r="B85">
        <v>21455259</v>
      </c>
      <c r="C85">
        <v>605</v>
      </c>
      <c r="D85">
        <v>534</v>
      </c>
      <c r="E85" s="318">
        <f t="shared" si="1"/>
        <v>1139</v>
      </c>
    </row>
    <row r="86" spans="1:5">
      <c r="A86" s="63" t="s">
        <v>819</v>
      </c>
      <c r="B86">
        <v>5064544</v>
      </c>
      <c r="C86">
        <v>672</v>
      </c>
      <c r="D86">
        <v>557</v>
      </c>
      <c r="E86" s="318">
        <f t="shared" si="1"/>
        <v>1229</v>
      </c>
    </row>
    <row r="87" spans="1:5">
      <c r="A87" s="63" t="s">
        <v>819</v>
      </c>
      <c r="B87">
        <v>18475155</v>
      </c>
      <c r="C87">
        <v>272</v>
      </c>
      <c r="D87">
        <v>241</v>
      </c>
      <c r="E87" s="318">
        <f t="shared" si="1"/>
        <v>513</v>
      </c>
    </row>
    <row r="88" spans="1:5">
      <c r="A88" s="63" t="s">
        <v>819</v>
      </c>
      <c r="B88">
        <v>5054544</v>
      </c>
      <c r="C88">
        <v>500</v>
      </c>
      <c r="D88">
        <v>263</v>
      </c>
      <c r="E88" s="318">
        <f t="shared" si="1"/>
        <v>763</v>
      </c>
    </row>
    <row r="89" spans="1:5">
      <c r="A89" s="63" t="s">
        <v>819</v>
      </c>
      <c r="B89">
        <v>10374648</v>
      </c>
      <c r="C89">
        <v>573</v>
      </c>
      <c r="D89">
        <v>528</v>
      </c>
      <c r="E89" s="318">
        <f t="shared" si="1"/>
        <v>1101</v>
      </c>
    </row>
    <row r="90" spans="1:5">
      <c r="A90" s="63" t="s">
        <v>819</v>
      </c>
      <c r="B90">
        <v>21125258</v>
      </c>
      <c r="C90">
        <v>766</v>
      </c>
      <c r="D90">
        <v>197</v>
      </c>
      <c r="E90" s="318">
        <f t="shared" si="1"/>
        <v>963</v>
      </c>
    </row>
    <row r="91" spans="1:5">
      <c r="A91" s="63" t="s">
        <v>819</v>
      </c>
      <c r="B91">
        <v>13094551</v>
      </c>
      <c r="C91">
        <v>1431</v>
      </c>
      <c r="D91">
        <v>1382</v>
      </c>
      <c r="E91" s="318">
        <f t="shared" si="1"/>
        <v>2813</v>
      </c>
    </row>
    <row r="92" spans="1:5">
      <c r="A92" s="63" t="s">
        <v>819</v>
      </c>
      <c r="B92">
        <v>13255151</v>
      </c>
      <c r="C92">
        <v>367</v>
      </c>
      <c r="D92">
        <v>328</v>
      </c>
      <c r="E92" s="318">
        <f t="shared" si="1"/>
        <v>695</v>
      </c>
    </row>
    <row r="93" spans="1:5">
      <c r="A93" s="63" t="s">
        <v>819</v>
      </c>
      <c r="B93">
        <v>9154547</v>
      </c>
      <c r="C93">
        <v>341</v>
      </c>
      <c r="D93">
        <v>245</v>
      </c>
      <c r="E93" s="318">
        <f t="shared" si="1"/>
        <v>586</v>
      </c>
    </row>
    <row r="94" spans="1:5">
      <c r="A94" s="63" t="s">
        <v>819</v>
      </c>
      <c r="B94">
        <v>18385155</v>
      </c>
      <c r="C94">
        <v>976</v>
      </c>
      <c r="D94">
        <v>143</v>
      </c>
      <c r="E94" s="318">
        <f t="shared" si="1"/>
        <v>1119</v>
      </c>
    </row>
    <row r="95" spans="1:5">
      <c r="A95" s="63" t="s">
        <v>819</v>
      </c>
      <c r="B95">
        <v>5114544</v>
      </c>
      <c r="C95">
        <v>351</v>
      </c>
      <c r="D95">
        <v>271</v>
      </c>
      <c r="E95" s="318">
        <f t="shared" si="1"/>
        <v>622</v>
      </c>
    </row>
    <row r="96" spans="1:5">
      <c r="A96" s="63" t="s">
        <v>819</v>
      </c>
      <c r="B96">
        <v>18525155</v>
      </c>
      <c r="C96">
        <v>599</v>
      </c>
      <c r="D96">
        <v>205</v>
      </c>
      <c r="E96" s="318">
        <f t="shared" si="1"/>
        <v>804</v>
      </c>
    </row>
    <row r="97" spans="1:5">
      <c r="A97" s="63" t="s">
        <v>819</v>
      </c>
      <c r="B97">
        <v>6014544</v>
      </c>
      <c r="C97">
        <v>494</v>
      </c>
      <c r="D97">
        <v>418</v>
      </c>
      <c r="E97" s="318">
        <f t="shared" si="1"/>
        <v>912</v>
      </c>
    </row>
    <row r="98" spans="1:5">
      <c r="A98" s="63" t="s">
        <v>819</v>
      </c>
      <c r="B98">
        <v>21505259</v>
      </c>
      <c r="C98">
        <v>340</v>
      </c>
      <c r="D98">
        <v>309</v>
      </c>
      <c r="E98" s="318">
        <f t="shared" si="1"/>
        <v>649</v>
      </c>
    </row>
    <row r="99" spans="1:5">
      <c r="A99" s="63" t="s">
        <v>819</v>
      </c>
      <c r="B99">
        <v>18495155</v>
      </c>
      <c r="C99">
        <v>353</v>
      </c>
      <c r="D99">
        <v>256</v>
      </c>
      <c r="E99" s="318">
        <f t="shared" si="1"/>
        <v>609</v>
      </c>
    </row>
    <row r="100" spans="1:5">
      <c r="A100" s="63" t="s">
        <v>819</v>
      </c>
      <c r="B100">
        <v>11134650</v>
      </c>
      <c r="C100">
        <v>561</v>
      </c>
      <c r="D100">
        <v>328</v>
      </c>
      <c r="E100" s="318">
        <f t="shared" si="1"/>
        <v>889</v>
      </c>
    </row>
    <row r="101" spans="1:5">
      <c r="A101" s="63" t="s">
        <v>819</v>
      </c>
      <c r="B101">
        <v>6174545</v>
      </c>
      <c r="C101">
        <v>58</v>
      </c>
      <c r="D101">
        <v>478</v>
      </c>
      <c r="E101" s="318">
        <f t="shared" si="1"/>
        <v>536</v>
      </c>
    </row>
    <row r="102" spans="1:5">
      <c r="A102" s="63" t="s">
        <v>819</v>
      </c>
      <c r="B102">
        <v>11264650</v>
      </c>
      <c r="C102">
        <v>365</v>
      </c>
      <c r="D102">
        <v>265</v>
      </c>
      <c r="E102" s="318">
        <f t="shared" si="1"/>
        <v>630</v>
      </c>
    </row>
    <row r="103" spans="1:5">
      <c r="A103" s="63" t="s">
        <v>819</v>
      </c>
      <c r="B103">
        <v>5084544</v>
      </c>
      <c r="C103">
        <v>456</v>
      </c>
      <c r="D103">
        <v>414</v>
      </c>
      <c r="E103" s="318">
        <f t="shared" si="1"/>
        <v>870</v>
      </c>
    </row>
    <row r="104" spans="1:5">
      <c r="A104" s="63" t="s">
        <v>819</v>
      </c>
      <c r="B104">
        <v>14295152</v>
      </c>
      <c r="C104">
        <v>180</v>
      </c>
      <c r="D104">
        <v>160</v>
      </c>
      <c r="E104" s="318">
        <f t="shared" si="1"/>
        <v>340</v>
      </c>
    </row>
    <row r="105" spans="1:5">
      <c r="A105" s="63" t="s">
        <v>819</v>
      </c>
      <c r="B105">
        <v>11124650</v>
      </c>
      <c r="C105">
        <v>614</v>
      </c>
      <c r="D105">
        <v>158</v>
      </c>
      <c r="E105" s="318">
        <f t="shared" si="1"/>
        <v>772</v>
      </c>
    </row>
    <row r="106" spans="1:5">
      <c r="A106" s="63" t="s">
        <v>819</v>
      </c>
      <c r="B106">
        <v>10084548</v>
      </c>
      <c r="C106">
        <v>360</v>
      </c>
      <c r="D106">
        <v>282</v>
      </c>
      <c r="E106" s="318">
        <f t="shared" si="1"/>
        <v>642</v>
      </c>
    </row>
    <row r="107" spans="1:5">
      <c r="A107" s="63" t="s">
        <v>819</v>
      </c>
      <c r="B107">
        <v>18215155</v>
      </c>
      <c r="C107">
        <v>319</v>
      </c>
      <c r="D107">
        <v>311</v>
      </c>
      <c r="E107" s="318">
        <f t="shared" si="1"/>
        <v>630</v>
      </c>
    </row>
    <row r="108" spans="1:5">
      <c r="A108" s="63" t="s">
        <v>819</v>
      </c>
      <c r="B108">
        <v>11194650</v>
      </c>
      <c r="C108">
        <v>293</v>
      </c>
      <c r="D108">
        <v>255</v>
      </c>
      <c r="E108" s="318">
        <f t="shared" si="1"/>
        <v>548</v>
      </c>
    </row>
    <row r="109" spans="1:5">
      <c r="A109" s="63" t="s">
        <v>819</v>
      </c>
      <c r="B109">
        <v>9014539</v>
      </c>
      <c r="C109">
        <v>2193</v>
      </c>
      <c r="D109">
        <v>1516</v>
      </c>
      <c r="E109" s="318">
        <f t="shared" si="1"/>
        <v>3709</v>
      </c>
    </row>
    <row r="110" spans="1:5">
      <c r="A110" s="63" t="s">
        <v>819</v>
      </c>
      <c r="B110">
        <v>18555155</v>
      </c>
      <c r="C110">
        <v>427</v>
      </c>
      <c r="D110">
        <v>372</v>
      </c>
      <c r="E110" s="318">
        <f t="shared" si="1"/>
        <v>799</v>
      </c>
    </row>
    <row r="111" spans="1:5">
      <c r="A111" s="63" t="s">
        <v>819</v>
      </c>
      <c r="B111">
        <v>12325150</v>
      </c>
      <c r="C111">
        <v>1298</v>
      </c>
      <c r="D111">
        <v>121</v>
      </c>
      <c r="E111" s="318">
        <f t="shared" si="1"/>
        <v>1419</v>
      </c>
    </row>
    <row r="112" spans="1:5">
      <c r="A112" s="63" t="s">
        <v>819</v>
      </c>
      <c r="B112">
        <v>18175155</v>
      </c>
      <c r="C112">
        <v>283</v>
      </c>
      <c r="D112">
        <v>276</v>
      </c>
      <c r="E112" s="318">
        <f t="shared" si="1"/>
        <v>559</v>
      </c>
    </row>
    <row r="113" spans="1:5">
      <c r="A113" s="63" t="s">
        <v>819</v>
      </c>
      <c r="B113">
        <v>10174548</v>
      </c>
      <c r="C113">
        <v>240</v>
      </c>
      <c r="D113">
        <v>173</v>
      </c>
      <c r="E113" s="318">
        <f t="shared" si="1"/>
        <v>413</v>
      </c>
    </row>
    <row r="114" spans="1:5">
      <c r="A114" s="63" t="s">
        <v>819</v>
      </c>
      <c r="B114">
        <v>6144545</v>
      </c>
      <c r="C114">
        <v>279</v>
      </c>
      <c r="D114">
        <v>127</v>
      </c>
      <c r="E114" s="318">
        <f t="shared" si="1"/>
        <v>406</v>
      </c>
    </row>
    <row r="115" spans="1:5">
      <c r="A115" s="63" t="s">
        <v>819</v>
      </c>
      <c r="B115">
        <v>19505156</v>
      </c>
      <c r="C115">
        <v>349</v>
      </c>
      <c r="D115">
        <v>223</v>
      </c>
      <c r="E115" s="318">
        <f t="shared" si="1"/>
        <v>572</v>
      </c>
    </row>
    <row r="116" spans="1:5">
      <c r="A116" s="63" t="s">
        <v>819</v>
      </c>
      <c r="B116">
        <v>14134552</v>
      </c>
      <c r="C116">
        <v>1141</v>
      </c>
      <c r="D116">
        <v>88</v>
      </c>
      <c r="E116" s="318">
        <f t="shared" si="1"/>
        <v>1229</v>
      </c>
    </row>
    <row r="117" spans="1:5">
      <c r="A117" s="63" t="s">
        <v>819</v>
      </c>
      <c r="B117">
        <v>18245155</v>
      </c>
      <c r="C117">
        <v>428</v>
      </c>
      <c r="D117">
        <v>323</v>
      </c>
      <c r="E117" s="318">
        <f t="shared" si="1"/>
        <v>751</v>
      </c>
    </row>
    <row r="118" spans="1:5">
      <c r="A118" s="63" t="s">
        <v>819</v>
      </c>
      <c r="B118">
        <v>13174551</v>
      </c>
      <c r="C118">
        <v>834</v>
      </c>
      <c r="D118">
        <v>167</v>
      </c>
      <c r="E118" s="318">
        <f t="shared" si="1"/>
        <v>1001</v>
      </c>
    </row>
    <row r="119" spans="1:5">
      <c r="A119" s="63" t="s">
        <v>819</v>
      </c>
      <c r="B119">
        <v>19485156</v>
      </c>
      <c r="C119">
        <v>314</v>
      </c>
      <c r="D119">
        <v>300</v>
      </c>
      <c r="E119" s="318">
        <f t="shared" si="1"/>
        <v>614</v>
      </c>
    </row>
    <row r="120" spans="1:5">
      <c r="A120" s="63" t="s">
        <v>819</v>
      </c>
      <c r="B120">
        <v>5194544</v>
      </c>
      <c r="C120">
        <v>392</v>
      </c>
      <c r="D120">
        <v>318</v>
      </c>
      <c r="E120" s="318">
        <f t="shared" si="1"/>
        <v>710</v>
      </c>
    </row>
    <row r="121" spans="1:5">
      <c r="A121" s="63" t="s">
        <v>819</v>
      </c>
      <c r="B121">
        <v>10124548</v>
      </c>
      <c r="C121">
        <v>233</v>
      </c>
      <c r="D121">
        <v>201</v>
      </c>
      <c r="E121" s="318">
        <f t="shared" si="1"/>
        <v>434</v>
      </c>
    </row>
    <row r="122" spans="1:5">
      <c r="A122" s="63" t="s">
        <v>819</v>
      </c>
      <c r="B122">
        <v>21105258</v>
      </c>
      <c r="C122">
        <v>779</v>
      </c>
      <c r="D122">
        <v>280</v>
      </c>
      <c r="E122" s="318">
        <f t="shared" si="1"/>
        <v>1059</v>
      </c>
    </row>
    <row r="123" spans="1:5">
      <c r="A123" s="63" t="s">
        <v>819</v>
      </c>
      <c r="B123">
        <v>8034546</v>
      </c>
      <c r="C123">
        <v>320</v>
      </c>
      <c r="D123">
        <v>272</v>
      </c>
      <c r="E123" s="318">
        <f t="shared" si="1"/>
        <v>592</v>
      </c>
    </row>
    <row r="124" spans="1:5">
      <c r="A124" s="63" t="s">
        <v>819</v>
      </c>
      <c r="B124">
        <v>10214548</v>
      </c>
      <c r="C124">
        <v>262</v>
      </c>
      <c r="D124">
        <v>236</v>
      </c>
      <c r="E124" s="318">
        <f t="shared" si="1"/>
        <v>498</v>
      </c>
    </row>
    <row r="125" spans="1:5">
      <c r="A125" s="63" t="s">
        <v>819</v>
      </c>
      <c r="B125">
        <v>20445258</v>
      </c>
      <c r="C125">
        <v>590</v>
      </c>
      <c r="D125">
        <v>105</v>
      </c>
      <c r="E125" s="318">
        <f t="shared" si="1"/>
        <v>695</v>
      </c>
    </row>
    <row r="126" spans="1:5">
      <c r="A126" s="63" t="s">
        <v>819</v>
      </c>
      <c r="B126">
        <v>18535155</v>
      </c>
      <c r="C126">
        <v>265</v>
      </c>
      <c r="D126">
        <v>224</v>
      </c>
      <c r="E126" s="318">
        <f t="shared" si="1"/>
        <v>489</v>
      </c>
    </row>
    <row r="127" spans="1:5">
      <c r="A127" s="63" t="s">
        <v>819</v>
      </c>
      <c r="B127">
        <v>13295151</v>
      </c>
      <c r="C127">
        <v>667</v>
      </c>
      <c r="D127">
        <v>477</v>
      </c>
      <c r="E127" s="318">
        <f t="shared" si="1"/>
        <v>1144</v>
      </c>
    </row>
    <row r="128" spans="1:5">
      <c r="A128" s="63" t="s">
        <v>819</v>
      </c>
      <c r="B128">
        <v>18125155</v>
      </c>
      <c r="C128">
        <v>696</v>
      </c>
      <c r="D128">
        <v>119</v>
      </c>
      <c r="E128" s="318">
        <f t="shared" si="1"/>
        <v>815</v>
      </c>
    </row>
    <row r="129" spans="1:5">
      <c r="A129" s="63" t="s">
        <v>819</v>
      </c>
      <c r="B129">
        <v>18435155</v>
      </c>
      <c r="C129">
        <v>534</v>
      </c>
      <c r="D129">
        <v>169</v>
      </c>
      <c r="E129" s="318">
        <f t="shared" si="1"/>
        <v>703</v>
      </c>
    </row>
    <row r="130" spans="1:5">
      <c r="A130" s="63" t="s">
        <v>819</v>
      </c>
      <c r="B130">
        <v>15125153</v>
      </c>
      <c r="C130">
        <v>578</v>
      </c>
      <c r="D130">
        <v>369</v>
      </c>
      <c r="E130" s="318">
        <f t="shared" si="1"/>
        <v>947</v>
      </c>
    </row>
    <row r="131" spans="1:5">
      <c r="A131" s="63" t="s">
        <v>819</v>
      </c>
      <c r="B131">
        <v>14114552</v>
      </c>
      <c r="C131">
        <v>573</v>
      </c>
      <c r="D131">
        <v>66</v>
      </c>
      <c r="E131" s="318">
        <f t="shared" si="1"/>
        <v>639</v>
      </c>
    </row>
    <row r="132" spans="1:5">
      <c r="A132" s="63" t="s">
        <v>819</v>
      </c>
      <c r="B132">
        <v>5414544</v>
      </c>
      <c r="C132">
        <v>846</v>
      </c>
      <c r="D132">
        <v>805</v>
      </c>
      <c r="E132" s="318">
        <f t="shared" ref="E132:E195" si="2">SUM(C132:D132)</f>
        <v>1651</v>
      </c>
    </row>
    <row r="133" spans="1:5">
      <c r="A133" s="63" t="s">
        <v>819</v>
      </c>
      <c r="B133">
        <v>21495259</v>
      </c>
      <c r="C133">
        <v>1013</v>
      </c>
      <c r="D133">
        <v>866</v>
      </c>
      <c r="E133" s="318">
        <f t="shared" si="2"/>
        <v>1879</v>
      </c>
    </row>
    <row r="134" spans="1:5">
      <c r="A134" s="63" t="s">
        <v>819</v>
      </c>
      <c r="B134">
        <v>14024552</v>
      </c>
      <c r="C134">
        <v>291</v>
      </c>
      <c r="D134">
        <v>266</v>
      </c>
      <c r="E134" s="318">
        <f t="shared" si="2"/>
        <v>557</v>
      </c>
    </row>
    <row r="135" spans="1:5">
      <c r="A135" s="63" t="s">
        <v>819</v>
      </c>
      <c r="B135">
        <v>5074544</v>
      </c>
      <c r="C135">
        <v>371</v>
      </c>
      <c r="D135">
        <v>341</v>
      </c>
      <c r="E135" s="318">
        <f t="shared" si="2"/>
        <v>712</v>
      </c>
    </row>
    <row r="136" spans="1:5">
      <c r="A136" s="63" t="s">
        <v>819</v>
      </c>
      <c r="B136">
        <v>15165153</v>
      </c>
      <c r="C136">
        <v>252</v>
      </c>
      <c r="D136">
        <v>241</v>
      </c>
      <c r="E136" s="318">
        <f t="shared" si="2"/>
        <v>493</v>
      </c>
    </row>
    <row r="137" spans="1:5">
      <c r="A137" s="63" t="s">
        <v>819</v>
      </c>
      <c r="B137">
        <v>21235259</v>
      </c>
      <c r="C137">
        <v>576</v>
      </c>
      <c r="D137">
        <v>240</v>
      </c>
      <c r="E137" s="318">
        <f t="shared" si="2"/>
        <v>816</v>
      </c>
    </row>
    <row r="138" spans="1:5">
      <c r="A138" s="63" t="s">
        <v>819</v>
      </c>
      <c r="B138">
        <v>20435258</v>
      </c>
      <c r="C138">
        <v>432</v>
      </c>
      <c r="D138">
        <v>167</v>
      </c>
      <c r="E138" s="318">
        <f t="shared" si="2"/>
        <v>599</v>
      </c>
    </row>
    <row r="139" spans="1:5">
      <c r="A139" s="63" t="s">
        <v>819</v>
      </c>
      <c r="B139">
        <v>11104650</v>
      </c>
      <c r="C139">
        <v>619</v>
      </c>
      <c r="D139">
        <v>178</v>
      </c>
      <c r="E139" s="318">
        <f t="shared" si="2"/>
        <v>797</v>
      </c>
    </row>
    <row r="140" spans="1:5">
      <c r="A140" s="63" t="s">
        <v>819</v>
      </c>
      <c r="B140">
        <v>19055155</v>
      </c>
      <c r="C140">
        <v>277</v>
      </c>
      <c r="D140">
        <v>258</v>
      </c>
      <c r="E140" s="318">
        <f t="shared" si="2"/>
        <v>535</v>
      </c>
    </row>
    <row r="141" spans="1:5">
      <c r="A141" s="63" t="s">
        <v>819</v>
      </c>
      <c r="B141">
        <v>16165153</v>
      </c>
      <c r="C141">
        <v>295</v>
      </c>
      <c r="D141">
        <v>253</v>
      </c>
      <c r="E141" s="318">
        <f t="shared" si="2"/>
        <v>548</v>
      </c>
    </row>
    <row r="142" spans="1:5">
      <c r="A142" s="63" t="s">
        <v>819</v>
      </c>
      <c r="B142">
        <v>19315156</v>
      </c>
      <c r="C142">
        <v>232</v>
      </c>
      <c r="D142">
        <v>212</v>
      </c>
      <c r="E142" s="318">
        <f t="shared" si="2"/>
        <v>444</v>
      </c>
    </row>
    <row r="143" spans="1:5">
      <c r="A143" s="63" t="s">
        <v>819</v>
      </c>
      <c r="B143">
        <v>20145257</v>
      </c>
      <c r="C143">
        <v>410</v>
      </c>
      <c r="D143">
        <v>358</v>
      </c>
      <c r="E143" s="318">
        <f t="shared" si="2"/>
        <v>768</v>
      </c>
    </row>
    <row r="144" spans="1:5">
      <c r="A144" s="63" t="s">
        <v>819</v>
      </c>
      <c r="B144">
        <v>5144544</v>
      </c>
      <c r="C144">
        <v>238</v>
      </c>
      <c r="D144">
        <v>191</v>
      </c>
      <c r="E144" s="318">
        <f t="shared" si="2"/>
        <v>429</v>
      </c>
    </row>
    <row r="145" spans="1:5">
      <c r="A145" s="63" t="s">
        <v>819</v>
      </c>
      <c r="B145">
        <v>21275259</v>
      </c>
      <c r="C145">
        <v>267</v>
      </c>
      <c r="D145">
        <v>107</v>
      </c>
      <c r="E145" s="318">
        <f t="shared" si="2"/>
        <v>374</v>
      </c>
    </row>
    <row r="146" spans="1:5">
      <c r="A146" s="63" t="s">
        <v>819</v>
      </c>
      <c r="B146">
        <v>20035257</v>
      </c>
      <c r="C146">
        <v>1016</v>
      </c>
      <c r="D146">
        <v>361</v>
      </c>
      <c r="E146" s="318">
        <f t="shared" si="2"/>
        <v>1377</v>
      </c>
    </row>
    <row r="147" spans="1:5">
      <c r="A147" s="63" t="s">
        <v>819</v>
      </c>
      <c r="B147">
        <v>10284548</v>
      </c>
      <c r="C147">
        <v>222</v>
      </c>
      <c r="D147">
        <v>203</v>
      </c>
      <c r="E147" s="318">
        <f t="shared" si="2"/>
        <v>425</v>
      </c>
    </row>
    <row r="148" spans="1:5">
      <c r="A148" s="63" t="s">
        <v>819</v>
      </c>
      <c r="B148">
        <v>14305152</v>
      </c>
      <c r="C148">
        <v>210</v>
      </c>
      <c r="D148">
        <v>201</v>
      </c>
      <c r="E148" s="318">
        <f t="shared" si="2"/>
        <v>411</v>
      </c>
    </row>
    <row r="149" spans="1:5">
      <c r="A149" s="63" t="s">
        <v>819</v>
      </c>
      <c r="B149">
        <v>21375259</v>
      </c>
      <c r="C149">
        <v>250</v>
      </c>
      <c r="D149">
        <v>183</v>
      </c>
      <c r="E149" s="318">
        <f t="shared" si="2"/>
        <v>433</v>
      </c>
    </row>
    <row r="150" spans="1:5">
      <c r="A150" s="63" t="s">
        <v>819</v>
      </c>
      <c r="B150">
        <v>11154650</v>
      </c>
      <c r="C150">
        <v>795</v>
      </c>
      <c r="D150">
        <v>702</v>
      </c>
      <c r="E150" s="318">
        <f t="shared" si="2"/>
        <v>1497</v>
      </c>
    </row>
    <row r="151" spans="1:5">
      <c r="A151" s="63" t="s">
        <v>819</v>
      </c>
      <c r="B151">
        <v>13245151</v>
      </c>
      <c r="C151">
        <v>440</v>
      </c>
      <c r="D151">
        <v>398</v>
      </c>
      <c r="E151" s="318">
        <f t="shared" si="2"/>
        <v>838</v>
      </c>
    </row>
    <row r="152" spans="1:5">
      <c r="A152" s="63" t="s">
        <v>819</v>
      </c>
      <c r="B152">
        <v>10454648</v>
      </c>
      <c r="C152">
        <v>882</v>
      </c>
      <c r="D152">
        <v>603</v>
      </c>
      <c r="E152" s="318">
        <f t="shared" si="2"/>
        <v>1485</v>
      </c>
    </row>
    <row r="153" spans="1:5">
      <c r="A153" s="63" t="s">
        <v>819</v>
      </c>
      <c r="B153">
        <v>13015139</v>
      </c>
      <c r="C153">
        <v>184</v>
      </c>
      <c r="D153">
        <v>153</v>
      </c>
      <c r="E153" s="318">
        <f t="shared" si="2"/>
        <v>337</v>
      </c>
    </row>
    <row r="154" spans="1:5">
      <c r="A154" s="63" t="s">
        <v>819</v>
      </c>
      <c r="B154">
        <v>7094546</v>
      </c>
      <c r="C154">
        <v>253</v>
      </c>
      <c r="D154">
        <v>59</v>
      </c>
      <c r="E154" s="318">
        <f t="shared" si="2"/>
        <v>312</v>
      </c>
    </row>
    <row r="155" spans="1:5">
      <c r="A155" s="63" t="s">
        <v>819</v>
      </c>
      <c r="B155">
        <v>15105153</v>
      </c>
      <c r="C155">
        <v>1018</v>
      </c>
      <c r="D155">
        <v>326</v>
      </c>
      <c r="E155" s="318">
        <f t="shared" si="2"/>
        <v>1344</v>
      </c>
    </row>
    <row r="156" spans="1:5">
      <c r="A156" s="63" t="s">
        <v>819</v>
      </c>
      <c r="B156">
        <v>13275151</v>
      </c>
      <c r="C156">
        <v>891</v>
      </c>
      <c r="D156">
        <v>353</v>
      </c>
      <c r="E156" s="318">
        <f t="shared" si="2"/>
        <v>1244</v>
      </c>
    </row>
    <row r="157" spans="1:5">
      <c r="A157" s="63" t="s">
        <v>819</v>
      </c>
      <c r="B157">
        <v>19375156</v>
      </c>
      <c r="C157">
        <v>293</v>
      </c>
      <c r="D157">
        <v>284</v>
      </c>
      <c r="E157" s="318">
        <f t="shared" si="2"/>
        <v>577</v>
      </c>
    </row>
    <row r="158" spans="1:5">
      <c r="A158" s="63" t="s">
        <v>819</v>
      </c>
      <c r="B158">
        <v>19225156</v>
      </c>
      <c r="C158">
        <v>458</v>
      </c>
      <c r="D158">
        <v>437</v>
      </c>
      <c r="E158" s="318">
        <f t="shared" si="2"/>
        <v>895</v>
      </c>
    </row>
    <row r="159" spans="1:5">
      <c r="A159" s="63" t="s">
        <v>819</v>
      </c>
      <c r="B159">
        <v>11084650</v>
      </c>
      <c r="C159">
        <v>322</v>
      </c>
      <c r="D159">
        <v>231</v>
      </c>
      <c r="E159" s="318">
        <f t="shared" si="2"/>
        <v>553</v>
      </c>
    </row>
    <row r="160" spans="1:5">
      <c r="A160" s="63" t="s">
        <v>819</v>
      </c>
      <c r="B160">
        <v>12044650</v>
      </c>
      <c r="C160">
        <v>378</v>
      </c>
      <c r="D160">
        <v>298</v>
      </c>
      <c r="E160" s="318">
        <f t="shared" si="2"/>
        <v>676</v>
      </c>
    </row>
    <row r="161" spans="1:5">
      <c r="A161" s="63" t="s">
        <v>819</v>
      </c>
      <c r="B161">
        <v>9184547</v>
      </c>
      <c r="C161">
        <v>240</v>
      </c>
      <c r="D161">
        <v>206</v>
      </c>
      <c r="E161" s="318">
        <f t="shared" si="2"/>
        <v>446</v>
      </c>
    </row>
    <row r="162" spans="1:5">
      <c r="A162" s="63" t="s">
        <v>819</v>
      </c>
      <c r="B162">
        <v>5424544</v>
      </c>
      <c r="C162">
        <v>484</v>
      </c>
      <c r="D162">
        <v>377</v>
      </c>
      <c r="E162" s="318">
        <f t="shared" si="2"/>
        <v>861</v>
      </c>
    </row>
    <row r="163" spans="1:5">
      <c r="A163" s="63" t="s">
        <v>819</v>
      </c>
      <c r="B163">
        <v>19005238</v>
      </c>
      <c r="C163">
        <v>1177</v>
      </c>
      <c r="D163">
        <v>732</v>
      </c>
      <c r="E163" s="318">
        <f t="shared" si="2"/>
        <v>1909</v>
      </c>
    </row>
    <row r="164" spans="1:5">
      <c r="A164" s="63" t="s">
        <v>819</v>
      </c>
      <c r="B164">
        <v>21055258</v>
      </c>
      <c r="C164">
        <v>540</v>
      </c>
      <c r="D164">
        <v>489</v>
      </c>
      <c r="E164" s="318">
        <f t="shared" si="2"/>
        <v>1029</v>
      </c>
    </row>
    <row r="165" spans="1:5">
      <c r="A165" s="63" t="s">
        <v>819</v>
      </c>
      <c r="B165">
        <v>11334650</v>
      </c>
      <c r="C165">
        <v>516</v>
      </c>
      <c r="D165">
        <v>435</v>
      </c>
      <c r="E165" s="318">
        <f t="shared" si="2"/>
        <v>951</v>
      </c>
    </row>
    <row r="166" spans="1:5">
      <c r="A166" s="63" t="s">
        <v>819</v>
      </c>
      <c r="B166">
        <v>5094544</v>
      </c>
      <c r="C166">
        <v>710</v>
      </c>
      <c r="D166">
        <v>655</v>
      </c>
      <c r="E166" s="318">
        <f t="shared" si="2"/>
        <v>1365</v>
      </c>
    </row>
    <row r="167" spans="1:5">
      <c r="A167" s="63" t="s">
        <v>819</v>
      </c>
      <c r="B167">
        <v>19345156</v>
      </c>
      <c r="C167">
        <v>243</v>
      </c>
      <c r="D167">
        <v>239</v>
      </c>
      <c r="E167" s="318">
        <f t="shared" si="2"/>
        <v>482</v>
      </c>
    </row>
    <row r="168" spans="1:5">
      <c r="A168" s="63" t="s">
        <v>819</v>
      </c>
      <c r="B168">
        <v>11354650</v>
      </c>
      <c r="C168">
        <v>572</v>
      </c>
      <c r="D168">
        <v>492</v>
      </c>
      <c r="E168" s="318">
        <f t="shared" si="2"/>
        <v>1064</v>
      </c>
    </row>
    <row r="169" spans="1:5">
      <c r="A169" s="63" t="s">
        <v>819</v>
      </c>
      <c r="B169">
        <v>19425156</v>
      </c>
      <c r="C169">
        <v>645</v>
      </c>
      <c r="D169">
        <v>598</v>
      </c>
      <c r="E169" s="318">
        <f t="shared" si="2"/>
        <v>1243</v>
      </c>
    </row>
    <row r="170" spans="1:5">
      <c r="A170" s="63" t="s">
        <v>819</v>
      </c>
      <c r="B170">
        <v>5244544</v>
      </c>
      <c r="C170">
        <v>451</v>
      </c>
      <c r="D170">
        <v>440</v>
      </c>
      <c r="E170" s="318">
        <f t="shared" si="2"/>
        <v>891</v>
      </c>
    </row>
    <row r="171" spans="1:5">
      <c r="A171" s="63" t="s">
        <v>819</v>
      </c>
      <c r="B171">
        <v>7104546</v>
      </c>
      <c r="C171">
        <v>253</v>
      </c>
      <c r="D171">
        <v>30</v>
      </c>
      <c r="E171" s="318">
        <f t="shared" si="2"/>
        <v>283</v>
      </c>
    </row>
    <row r="172" spans="1:5">
      <c r="A172" s="63" t="s">
        <v>819</v>
      </c>
      <c r="B172">
        <v>6054544</v>
      </c>
      <c r="C172">
        <v>301</v>
      </c>
      <c r="D172">
        <v>286</v>
      </c>
      <c r="E172" s="318">
        <f t="shared" si="2"/>
        <v>587</v>
      </c>
    </row>
    <row r="173" spans="1:5">
      <c r="A173" s="63" t="s">
        <v>819</v>
      </c>
      <c r="B173">
        <v>13084551</v>
      </c>
      <c r="C173">
        <v>424</v>
      </c>
      <c r="D173">
        <v>357</v>
      </c>
      <c r="E173" s="318">
        <f t="shared" si="2"/>
        <v>781</v>
      </c>
    </row>
    <row r="174" spans="1:5">
      <c r="A174" s="63" t="s">
        <v>819</v>
      </c>
      <c r="B174">
        <v>16085153</v>
      </c>
      <c r="C174">
        <v>1395</v>
      </c>
      <c r="D174">
        <v>86</v>
      </c>
      <c r="E174" s="318">
        <f t="shared" si="2"/>
        <v>1481</v>
      </c>
    </row>
    <row r="175" spans="1:5">
      <c r="A175" s="63" t="s">
        <v>819</v>
      </c>
      <c r="B175">
        <v>10424648</v>
      </c>
      <c r="C175">
        <v>298</v>
      </c>
      <c r="D175">
        <v>286</v>
      </c>
      <c r="E175" s="318">
        <f t="shared" si="2"/>
        <v>584</v>
      </c>
    </row>
    <row r="176" spans="1:5">
      <c r="A176" s="63" t="s">
        <v>819</v>
      </c>
      <c r="B176">
        <v>20455258</v>
      </c>
      <c r="C176">
        <v>450</v>
      </c>
      <c r="D176">
        <v>153</v>
      </c>
      <c r="E176" s="318">
        <f t="shared" si="2"/>
        <v>603</v>
      </c>
    </row>
    <row r="177" spans="1:5">
      <c r="A177" s="63" t="s">
        <v>819</v>
      </c>
      <c r="B177">
        <v>6224545</v>
      </c>
      <c r="C177">
        <v>201</v>
      </c>
      <c r="D177">
        <v>127</v>
      </c>
      <c r="E177" s="318">
        <f t="shared" si="2"/>
        <v>328</v>
      </c>
    </row>
    <row r="178" spans="1:5">
      <c r="A178" s="63" t="s">
        <v>819</v>
      </c>
      <c r="B178">
        <v>18395155</v>
      </c>
      <c r="C178">
        <v>485</v>
      </c>
      <c r="D178">
        <v>172</v>
      </c>
      <c r="E178" s="318">
        <f t="shared" si="2"/>
        <v>657</v>
      </c>
    </row>
    <row r="179" spans="1:5">
      <c r="A179" s="63" t="s">
        <v>819</v>
      </c>
      <c r="B179">
        <v>18375155</v>
      </c>
      <c r="C179">
        <v>424</v>
      </c>
      <c r="D179">
        <v>227</v>
      </c>
      <c r="E179" s="318">
        <f t="shared" si="2"/>
        <v>651</v>
      </c>
    </row>
    <row r="180" spans="1:5">
      <c r="A180" s="63" t="s">
        <v>819</v>
      </c>
      <c r="B180">
        <v>9194547</v>
      </c>
      <c r="C180">
        <v>238</v>
      </c>
      <c r="D180">
        <v>172</v>
      </c>
      <c r="E180" s="318">
        <f t="shared" si="2"/>
        <v>410</v>
      </c>
    </row>
    <row r="181" spans="1:5">
      <c r="A181" s="63" t="s">
        <v>819</v>
      </c>
      <c r="B181">
        <v>20165257</v>
      </c>
      <c r="C181">
        <v>332</v>
      </c>
      <c r="D181">
        <v>286</v>
      </c>
      <c r="E181" s="318">
        <f t="shared" si="2"/>
        <v>618</v>
      </c>
    </row>
    <row r="182" spans="1:5">
      <c r="A182" s="63" t="s">
        <v>819</v>
      </c>
      <c r="B182">
        <v>10024548</v>
      </c>
      <c r="C182">
        <v>259</v>
      </c>
      <c r="D182">
        <v>244</v>
      </c>
      <c r="E182" s="318">
        <f t="shared" si="2"/>
        <v>503</v>
      </c>
    </row>
    <row r="183" spans="1:5">
      <c r="A183" s="63" t="s">
        <v>819</v>
      </c>
      <c r="B183">
        <v>5044544</v>
      </c>
      <c r="C183">
        <v>369</v>
      </c>
      <c r="D183">
        <v>345</v>
      </c>
      <c r="E183" s="318">
        <f t="shared" si="2"/>
        <v>714</v>
      </c>
    </row>
    <row r="184" spans="1:5">
      <c r="A184" s="63" t="s">
        <v>819</v>
      </c>
      <c r="B184">
        <v>19435156</v>
      </c>
      <c r="C184">
        <v>324</v>
      </c>
      <c r="D184">
        <v>317</v>
      </c>
      <c r="E184" s="318">
        <f t="shared" si="2"/>
        <v>641</v>
      </c>
    </row>
    <row r="185" spans="1:5">
      <c r="A185" s="63" t="s">
        <v>819</v>
      </c>
      <c r="B185">
        <v>5214544</v>
      </c>
      <c r="C185">
        <v>906</v>
      </c>
      <c r="D185">
        <v>542</v>
      </c>
      <c r="E185" s="318">
        <f t="shared" si="2"/>
        <v>1448</v>
      </c>
    </row>
    <row r="186" spans="1:5">
      <c r="A186" s="63" t="s">
        <v>819</v>
      </c>
      <c r="B186">
        <v>11164650</v>
      </c>
      <c r="C186">
        <v>544</v>
      </c>
      <c r="D186">
        <v>304</v>
      </c>
      <c r="E186" s="318">
        <f t="shared" si="2"/>
        <v>848</v>
      </c>
    </row>
    <row r="187" spans="1:5">
      <c r="A187" s="63" t="s">
        <v>819</v>
      </c>
      <c r="B187">
        <v>10274548</v>
      </c>
      <c r="C187">
        <v>274</v>
      </c>
      <c r="D187">
        <v>224</v>
      </c>
      <c r="E187" s="318">
        <f t="shared" si="2"/>
        <v>498</v>
      </c>
    </row>
    <row r="188" spans="1:5">
      <c r="A188" s="63" t="s">
        <v>819</v>
      </c>
      <c r="B188">
        <v>19255156</v>
      </c>
      <c r="C188">
        <v>332</v>
      </c>
      <c r="D188">
        <v>307</v>
      </c>
      <c r="E188" s="318">
        <f t="shared" si="2"/>
        <v>639</v>
      </c>
    </row>
    <row r="189" spans="1:5">
      <c r="A189" s="63" t="s">
        <v>819</v>
      </c>
      <c r="B189">
        <v>9074547</v>
      </c>
      <c r="C189">
        <v>283</v>
      </c>
      <c r="D189">
        <v>248</v>
      </c>
      <c r="E189" s="318">
        <f t="shared" si="2"/>
        <v>531</v>
      </c>
    </row>
    <row r="190" spans="1:5">
      <c r="A190" s="63" t="s">
        <v>819</v>
      </c>
      <c r="B190">
        <v>18255155</v>
      </c>
      <c r="C190">
        <v>258</v>
      </c>
      <c r="D190">
        <v>259</v>
      </c>
      <c r="E190" s="318">
        <f t="shared" si="2"/>
        <v>517</v>
      </c>
    </row>
    <row r="191" spans="1:5">
      <c r="A191" s="63" t="s">
        <v>819</v>
      </c>
      <c r="B191">
        <v>10354648</v>
      </c>
      <c r="C191">
        <v>547</v>
      </c>
      <c r="D191">
        <v>474</v>
      </c>
      <c r="E191" s="318">
        <f t="shared" si="2"/>
        <v>1021</v>
      </c>
    </row>
    <row r="192" spans="1:5">
      <c r="A192" s="63" t="s">
        <v>819</v>
      </c>
      <c r="B192">
        <v>16145153</v>
      </c>
      <c r="C192">
        <v>683</v>
      </c>
      <c r="D192">
        <v>278</v>
      </c>
      <c r="E192" s="318">
        <f t="shared" si="2"/>
        <v>961</v>
      </c>
    </row>
    <row r="193" spans="1:5">
      <c r="A193" s="63" t="s">
        <v>819</v>
      </c>
      <c r="B193">
        <v>19525156</v>
      </c>
      <c r="C193">
        <v>297</v>
      </c>
      <c r="D193">
        <v>260</v>
      </c>
      <c r="E193" s="318">
        <f t="shared" si="2"/>
        <v>557</v>
      </c>
    </row>
    <row r="194" spans="1:5">
      <c r="A194" s="63" t="s">
        <v>819</v>
      </c>
      <c r="B194">
        <v>21315259</v>
      </c>
      <c r="C194">
        <v>235</v>
      </c>
      <c r="D194">
        <v>197</v>
      </c>
      <c r="E194" s="318">
        <f t="shared" si="2"/>
        <v>432</v>
      </c>
    </row>
    <row r="195" spans="1:5">
      <c r="A195" s="63" t="s">
        <v>819</v>
      </c>
      <c r="B195">
        <v>6034544</v>
      </c>
      <c r="C195">
        <v>692</v>
      </c>
      <c r="D195">
        <v>676</v>
      </c>
      <c r="E195" s="318">
        <f t="shared" si="2"/>
        <v>1368</v>
      </c>
    </row>
    <row r="196" spans="1:5">
      <c r="A196" s="63" t="s">
        <v>819</v>
      </c>
      <c r="B196">
        <v>12224650</v>
      </c>
      <c r="C196">
        <v>490</v>
      </c>
      <c r="D196">
        <v>261</v>
      </c>
      <c r="E196" s="318">
        <f t="shared" ref="E196:E259" si="3">SUM(C196:D196)</f>
        <v>751</v>
      </c>
    </row>
    <row r="197" spans="1:5">
      <c r="A197" s="63" t="s">
        <v>819</v>
      </c>
      <c r="B197">
        <v>13365151</v>
      </c>
      <c r="C197">
        <v>415</v>
      </c>
      <c r="D197">
        <v>358</v>
      </c>
      <c r="E197" s="318">
        <f t="shared" si="3"/>
        <v>773</v>
      </c>
    </row>
    <row r="198" spans="1:5">
      <c r="A198" s="63" t="s">
        <v>819</v>
      </c>
      <c r="B198">
        <v>9044547</v>
      </c>
      <c r="C198">
        <v>219</v>
      </c>
      <c r="D198">
        <v>79</v>
      </c>
      <c r="E198" s="318">
        <f t="shared" si="3"/>
        <v>298</v>
      </c>
    </row>
    <row r="199" spans="1:5">
      <c r="A199" s="63" t="s">
        <v>819</v>
      </c>
      <c r="B199">
        <v>10224548</v>
      </c>
      <c r="C199">
        <v>341</v>
      </c>
      <c r="D199">
        <v>291</v>
      </c>
      <c r="E199" s="318">
        <f t="shared" si="3"/>
        <v>632</v>
      </c>
    </row>
    <row r="200" spans="1:5">
      <c r="A200" s="63" t="s">
        <v>819</v>
      </c>
      <c r="B200">
        <v>9164547</v>
      </c>
      <c r="C200">
        <v>217</v>
      </c>
      <c r="D200">
        <v>64</v>
      </c>
      <c r="E200" s="318">
        <f t="shared" si="3"/>
        <v>281</v>
      </c>
    </row>
    <row r="201" spans="1:5">
      <c r="A201" s="63" t="s">
        <v>819</v>
      </c>
      <c r="B201">
        <v>11254650</v>
      </c>
      <c r="C201">
        <v>846</v>
      </c>
      <c r="D201">
        <v>131</v>
      </c>
      <c r="E201" s="318">
        <f t="shared" si="3"/>
        <v>977</v>
      </c>
    </row>
    <row r="202" spans="1:5">
      <c r="A202" s="63" t="s">
        <v>819</v>
      </c>
      <c r="B202">
        <v>21245259</v>
      </c>
      <c r="C202">
        <v>83</v>
      </c>
      <c r="D202">
        <v>30</v>
      </c>
      <c r="E202" s="318">
        <f t="shared" si="3"/>
        <v>113</v>
      </c>
    </row>
    <row r="203" spans="1:5">
      <c r="A203" s="63" t="s">
        <v>819</v>
      </c>
      <c r="B203">
        <v>12315150</v>
      </c>
      <c r="C203">
        <v>382</v>
      </c>
      <c r="D203">
        <v>279</v>
      </c>
      <c r="E203" s="318">
        <f t="shared" si="3"/>
        <v>661</v>
      </c>
    </row>
    <row r="204" spans="1:5">
      <c r="A204" s="63" t="s">
        <v>819</v>
      </c>
      <c r="B204">
        <v>19145156</v>
      </c>
      <c r="C204">
        <v>429</v>
      </c>
      <c r="D204">
        <v>122</v>
      </c>
      <c r="E204" s="318">
        <f t="shared" si="3"/>
        <v>551</v>
      </c>
    </row>
    <row r="205" spans="1:5">
      <c r="A205" s="63" t="s">
        <v>819</v>
      </c>
      <c r="B205">
        <v>12084650</v>
      </c>
      <c r="C205">
        <v>271</v>
      </c>
      <c r="D205">
        <v>263</v>
      </c>
      <c r="E205" s="318">
        <f t="shared" si="3"/>
        <v>534</v>
      </c>
    </row>
    <row r="206" spans="1:5">
      <c r="A206" s="63" t="s">
        <v>819</v>
      </c>
      <c r="B206">
        <v>21125238</v>
      </c>
      <c r="C206">
        <v>269</v>
      </c>
      <c r="D206">
        <v>263</v>
      </c>
      <c r="E206" s="318">
        <f t="shared" si="3"/>
        <v>532</v>
      </c>
    </row>
    <row r="207" spans="1:5">
      <c r="A207" s="63" t="s">
        <v>819</v>
      </c>
      <c r="B207">
        <v>11274650</v>
      </c>
      <c r="C207">
        <v>356</v>
      </c>
      <c r="D207">
        <v>299</v>
      </c>
      <c r="E207" s="318">
        <f t="shared" si="3"/>
        <v>655</v>
      </c>
    </row>
    <row r="208" spans="1:5">
      <c r="A208" s="63" t="s">
        <v>819</v>
      </c>
      <c r="B208">
        <v>11234650</v>
      </c>
      <c r="C208">
        <v>310</v>
      </c>
      <c r="D208">
        <v>255</v>
      </c>
      <c r="E208" s="318">
        <f t="shared" si="3"/>
        <v>565</v>
      </c>
    </row>
    <row r="209" spans="1:5">
      <c r="A209" s="63" t="s">
        <v>819</v>
      </c>
      <c r="B209">
        <v>20335257</v>
      </c>
      <c r="C209">
        <v>373</v>
      </c>
      <c r="D209">
        <v>339</v>
      </c>
      <c r="E209" s="318">
        <f t="shared" si="3"/>
        <v>712</v>
      </c>
    </row>
    <row r="210" spans="1:5">
      <c r="A210" s="63" t="s">
        <v>819</v>
      </c>
      <c r="B210">
        <v>20405257</v>
      </c>
      <c r="C210">
        <v>987</v>
      </c>
      <c r="D210">
        <v>78</v>
      </c>
      <c r="E210" s="318">
        <f t="shared" si="3"/>
        <v>1065</v>
      </c>
    </row>
    <row r="211" spans="1:5">
      <c r="A211" s="63" t="s">
        <v>819</v>
      </c>
      <c r="B211">
        <v>8044546</v>
      </c>
      <c r="C211">
        <v>501</v>
      </c>
      <c r="D211">
        <v>250</v>
      </c>
      <c r="E211" s="318">
        <f t="shared" si="3"/>
        <v>751</v>
      </c>
    </row>
    <row r="212" spans="1:5">
      <c r="A212" s="63" t="s">
        <v>819</v>
      </c>
      <c r="B212">
        <v>18425155</v>
      </c>
      <c r="C212">
        <v>302</v>
      </c>
      <c r="D212">
        <v>189</v>
      </c>
      <c r="E212" s="318">
        <f t="shared" si="3"/>
        <v>491</v>
      </c>
    </row>
    <row r="213" spans="1:5">
      <c r="A213" s="63" t="s">
        <v>819</v>
      </c>
      <c r="B213">
        <v>18105155</v>
      </c>
      <c r="C213">
        <v>991</v>
      </c>
      <c r="D213">
        <v>193</v>
      </c>
      <c r="E213" s="318">
        <f t="shared" si="3"/>
        <v>1184</v>
      </c>
    </row>
    <row r="214" spans="1:5">
      <c r="A214" s="63" t="s">
        <v>819</v>
      </c>
      <c r="B214">
        <v>15035153</v>
      </c>
      <c r="C214">
        <v>406</v>
      </c>
      <c r="D214">
        <v>275</v>
      </c>
      <c r="E214" s="318">
        <f t="shared" si="3"/>
        <v>681</v>
      </c>
    </row>
    <row r="215" spans="1:5">
      <c r="A215" s="63" t="s">
        <v>819</v>
      </c>
      <c r="B215">
        <v>5274544</v>
      </c>
      <c r="C215">
        <v>746</v>
      </c>
      <c r="D215">
        <v>220</v>
      </c>
      <c r="E215" s="318">
        <f t="shared" si="3"/>
        <v>966</v>
      </c>
    </row>
    <row r="216" spans="1:5">
      <c r="A216" s="63" t="s">
        <v>819</v>
      </c>
      <c r="B216">
        <v>20355257</v>
      </c>
      <c r="C216">
        <v>379</v>
      </c>
      <c r="D216">
        <v>280</v>
      </c>
      <c r="E216" s="318">
        <f t="shared" si="3"/>
        <v>659</v>
      </c>
    </row>
    <row r="217" spans="1:5">
      <c r="A217" s="63" t="s">
        <v>819</v>
      </c>
      <c r="B217">
        <v>20245257</v>
      </c>
      <c r="C217">
        <v>358</v>
      </c>
      <c r="D217">
        <v>323</v>
      </c>
      <c r="E217" s="318">
        <f t="shared" si="3"/>
        <v>681</v>
      </c>
    </row>
    <row r="218" spans="1:5">
      <c r="A218" s="63" t="s">
        <v>819</v>
      </c>
      <c r="B218">
        <v>12074650</v>
      </c>
      <c r="C218">
        <v>665</v>
      </c>
      <c r="D218">
        <v>248</v>
      </c>
      <c r="E218" s="318">
        <f t="shared" si="3"/>
        <v>913</v>
      </c>
    </row>
    <row r="219" spans="1:5">
      <c r="A219" s="63" t="s">
        <v>819</v>
      </c>
      <c r="B219">
        <v>9204547</v>
      </c>
      <c r="C219">
        <v>234</v>
      </c>
      <c r="D219">
        <v>154</v>
      </c>
      <c r="E219" s="318">
        <f t="shared" si="3"/>
        <v>388</v>
      </c>
    </row>
    <row r="220" spans="1:5">
      <c r="A220" s="63" t="s">
        <v>819</v>
      </c>
      <c r="B220">
        <v>15045153</v>
      </c>
      <c r="C220">
        <v>390</v>
      </c>
      <c r="D220">
        <v>334</v>
      </c>
      <c r="E220" s="318">
        <f t="shared" si="3"/>
        <v>724</v>
      </c>
    </row>
    <row r="221" spans="1:5">
      <c r="A221" s="63" t="s">
        <v>819</v>
      </c>
      <c r="B221">
        <v>12214650</v>
      </c>
      <c r="C221">
        <v>380</v>
      </c>
      <c r="D221">
        <v>330</v>
      </c>
      <c r="E221" s="318">
        <f t="shared" si="3"/>
        <v>710</v>
      </c>
    </row>
    <row r="222" spans="1:5">
      <c r="A222" s="63" t="s">
        <v>819</v>
      </c>
      <c r="B222">
        <v>12024650</v>
      </c>
      <c r="C222">
        <v>358</v>
      </c>
      <c r="D222">
        <v>347</v>
      </c>
      <c r="E222" s="318">
        <f t="shared" si="3"/>
        <v>705</v>
      </c>
    </row>
    <row r="223" spans="1:5">
      <c r="A223" s="63" t="s">
        <v>819</v>
      </c>
      <c r="B223">
        <v>7044545</v>
      </c>
      <c r="C223">
        <v>225</v>
      </c>
      <c r="D223">
        <v>179</v>
      </c>
      <c r="E223" s="318">
        <f t="shared" si="3"/>
        <v>404</v>
      </c>
    </row>
    <row r="224" spans="1:5">
      <c r="A224" s="63" t="s">
        <v>819</v>
      </c>
      <c r="B224">
        <v>20025257</v>
      </c>
      <c r="C224">
        <v>446</v>
      </c>
      <c r="D224">
        <v>430</v>
      </c>
      <c r="E224" s="318">
        <f t="shared" si="3"/>
        <v>876</v>
      </c>
    </row>
    <row r="225" spans="1:5">
      <c r="A225" s="63" t="s">
        <v>819</v>
      </c>
      <c r="B225">
        <v>18465155</v>
      </c>
      <c r="C225">
        <v>525</v>
      </c>
      <c r="D225">
        <v>205</v>
      </c>
      <c r="E225" s="318">
        <f t="shared" si="3"/>
        <v>730</v>
      </c>
    </row>
    <row r="226" spans="1:5">
      <c r="A226" s="63" t="s">
        <v>819</v>
      </c>
      <c r="B226">
        <v>20065257</v>
      </c>
      <c r="C226">
        <v>636</v>
      </c>
      <c r="D226">
        <v>478</v>
      </c>
      <c r="E226" s="318">
        <f t="shared" si="3"/>
        <v>1114</v>
      </c>
    </row>
    <row r="227" spans="1:5">
      <c r="A227" s="63" t="s">
        <v>819</v>
      </c>
      <c r="B227">
        <v>20525258</v>
      </c>
      <c r="C227">
        <v>634</v>
      </c>
      <c r="D227">
        <v>176</v>
      </c>
      <c r="E227" s="318">
        <f t="shared" si="3"/>
        <v>810</v>
      </c>
    </row>
    <row r="228" spans="1:5">
      <c r="A228" s="63" t="s">
        <v>819</v>
      </c>
      <c r="B228">
        <v>16115153</v>
      </c>
      <c r="C228">
        <v>1026</v>
      </c>
      <c r="D228">
        <v>161</v>
      </c>
      <c r="E228" s="318">
        <f t="shared" si="3"/>
        <v>1187</v>
      </c>
    </row>
    <row r="229" spans="1:5">
      <c r="A229" s="63" t="s">
        <v>819</v>
      </c>
      <c r="B229">
        <v>20515258</v>
      </c>
      <c r="C229">
        <v>474</v>
      </c>
      <c r="D229">
        <v>190</v>
      </c>
      <c r="E229" s="318">
        <f t="shared" si="3"/>
        <v>664</v>
      </c>
    </row>
    <row r="230" spans="1:5">
      <c r="A230" s="63" t="s">
        <v>819</v>
      </c>
      <c r="B230">
        <v>21185258</v>
      </c>
      <c r="C230">
        <v>334</v>
      </c>
      <c r="D230">
        <v>314</v>
      </c>
      <c r="E230" s="318">
        <f t="shared" si="3"/>
        <v>648</v>
      </c>
    </row>
    <row r="231" spans="1:5">
      <c r="A231" s="63" t="s">
        <v>819</v>
      </c>
      <c r="B231">
        <v>6114544</v>
      </c>
      <c r="C231">
        <v>311</v>
      </c>
      <c r="D231">
        <v>305</v>
      </c>
      <c r="E231" s="318">
        <f t="shared" si="3"/>
        <v>616</v>
      </c>
    </row>
    <row r="232" spans="1:5">
      <c r="A232" s="63" t="s">
        <v>819</v>
      </c>
      <c r="B232">
        <v>12174650</v>
      </c>
      <c r="C232">
        <v>316</v>
      </c>
      <c r="D232">
        <v>284</v>
      </c>
      <c r="E232" s="318">
        <f t="shared" si="3"/>
        <v>600</v>
      </c>
    </row>
    <row r="233" spans="1:5">
      <c r="A233" s="63" t="s">
        <v>819</v>
      </c>
      <c r="B233">
        <v>19355156</v>
      </c>
      <c r="C233">
        <v>285</v>
      </c>
      <c r="D233">
        <v>274</v>
      </c>
      <c r="E233" s="318">
        <f t="shared" si="3"/>
        <v>559</v>
      </c>
    </row>
    <row r="234" spans="1:5">
      <c r="A234" s="63" t="s">
        <v>819</v>
      </c>
      <c r="B234">
        <v>21205258</v>
      </c>
      <c r="C234">
        <v>341</v>
      </c>
      <c r="D234">
        <v>336</v>
      </c>
      <c r="E234" s="318">
        <f t="shared" si="3"/>
        <v>677</v>
      </c>
    </row>
    <row r="235" spans="1:5">
      <c r="A235" s="63" t="s">
        <v>819</v>
      </c>
      <c r="B235">
        <v>9124547</v>
      </c>
      <c r="C235">
        <v>221</v>
      </c>
      <c r="D235">
        <v>167</v>
      </c>
      <c r="E235" s="318">
        <f t="shared" si="3"/>
        <v>388</v>
      </c>
    </row>
    <row r="236" spans="1:5">
      <c r="A236" s="63" t="s">
        <v>819</v>
      </c>
      <c r="B236">
        <v>20305257</v>
      </c>
      <c r="C236">
        <v>823</v>
      </c>
      <c r="D236">
        <v>723</v>
      </c>
      <c r="E236" s="318">
        <f t="shared" si="3"/>
        <v>1546</v>
      </c>
    </row>
    <row r="237" spans="1:5">
      <c r="A237" s="63" t="s">
        <v>819</v>
      </c>
      <c r="B237">
        <v>13154551</v>
      </c>
      <c r="C237">
        <v>1107</v>
      </c>
      <c r="D237">
        <v>132</v>
      </c>
      <c r="E237" s="318">
        <f t="shared" si="3"/>
        <v>1239</v>
      </c>
    </row>
    <row r="238" spans="1:5">
      <c r="A238" s="63" t="s">
        <v>819</v>
      </c>
      <c r="B238">
        <v>19085155</v>
      </c>
      <c r="C238">
        <v>215</v>
      </c>
      <c r="D238">
        <v>162</v>
      </c>
      <c r="E238" s="318">
        <f t="shared" si="3"/>
        <v>377</v>
      </c>
    </row>
    <row r="239" spans="1:5">
      <c r="A239" s="63" t="s">
        <v>819</v>
      </c>
      <c r="B239">
        <v>10094548</v>
      </c>
      <c r="C239">
        <v>1192</v>
      </c>
      <c r="D239">
        <v>59</v>
      </c>
      <c r="E239" s="318">
        <f t="shared" si="3"/>
        <v>1251</v>
      </c>
    </row>
    <row r="240" spans="1:5">
      <c r="A240" s="63" t="s">
        <v>819</v>
      </c>
      <c r="B240">
        <v>21095238</v>
      </c>
      <c r="C240">
        <v>330</v>
      </c>
      <c r="D240">
        <v>322</v>
      </c>
      <c r="E240" s="318">
        <f t="shared" si="3"/>
        <v>652</v>
      </c>
    </row>
    <row r="241" spans="1:5">
      <c r="A241" s="63" t="s">
        <v>819</v>
      </c>
      <c r="B241">
        <v>12154650</v>
      </c>
      <c r="C241">
        <v>390</v>
      </c>
      <c r="D241">
        <v>261</v>
      </c>
      <c r="E241" s="318">
        <f t="shared" si="3"/>
        <v>651</v>
      </c>
    </row>
    <row r="242" spans="1:5">
      <c r="A242" s="63" t="s">
        <v>819</v>
      </c>
      <c r="B242">
        <v>16195153</v>
      </c>
      <c r="C242">
        <v>973</v>
      </c>
      <c r="D242">
        <v>44</v>
      </c>
      <c r="E242" s="318">
        <f t="shared" si="3"/>
        <v>1017</v>
      </c>
    </row>
    <row r="243" spans="1:5">
      <c r="A243" s="63" t="s">
        <v>819</v>
      </c>
      <c r="B243">
        <v>21085238</v>
      </c>
      <c r="C243">
        <v>353</v>
      </c>
      <c r="D243">
        <v>285</v>
      </c>
      <c r="E243" s="318">
        <f t="shared" si="3"/>
        <v>638</v>
      </c>
    </row>
    <row r="244" spans="1:5">
      <c r="A244" s="63" t="s">
        <v>819</v>
      </c>
      <c r="B244">
        <v>13144551</v>
      </c>
      <c r="C244">
        <v>1294</v>
      </c>
      <c r="D244">
        <v>398</v>
      </c>
      <c r="E244" s="318">
        <f t="shared" si="3"/>
        <v>1692</v>
      </c>
    </row>
    <row r="245" spans="1:5">
      <c r="A245" s="63" t="s">
        <v>819</v>
      </c>
      <c r="B245">
        <v>10444648</v>
      </c>
      <c r="C245">
        <v>302</v>
      </c>
      <c r="D245">
        <v>258</v>
      </c>
      <c r="E245" s="318">
        <f t="shared" si="3"/>
        <v>560</v>
      </c>
    </row>
    <row r="246" spans="1:5">
      <c r="A246" s="63" t="s">
        <v>819</v>
      </c>
      <c r="B246">
        <v>11054650</v>
      </c>
      <c r="C246">
        <v>812</v>
      </c>
      <c r="D246">
        <v>230</v>
      </c>
      <c r="E246" s="318">
        <f t="shared" si="3"/>
        <v>1042</v>
      </c>
    </row>
    <row r="247" spans="1:5">
      <c r="A247" s="63" t="s">
        <v>819</v>
      </c>
      <c r="B247">
        <v>19215156</v>
      </c>
      <c r="C247">
        <v>428</v>
      </c>
      <c r="D247">
        <v>360</v>
      </c>
      <c r="E247" s="318">
        <f t="shared" si="3"/>
        <v>788</v>
      </c>
    </row>
    <row r="248" spans="1:5">
      <c r="A248" s="63" t="s">
        <v>819</v>
      </c>
      <c r="B248">
        <v>7074546</v>
      </c>
      <c r="C248">
        <v>214</v>
      </c>
      <c r="D248">
        <v>115</v>
      </c>
      <c r="E248" s="318">
        <f t="shared" si="3"/>
        <v>329</v>
      </c>
    </row>
    <row r="249" spans="1:5">
      <c r="A249" s="63" t="s">
        <v>819</v>
      </c>
      <c r="B249">
        <v>11224650</v>
      </c>
      <c r="C249">
        <v>383</v>
      </c>
      <c r="D249">
        <v>316</v>
      </c>
      <c r="E249" s="318">
        <f t="shared" si="3"/>
        <v>699</v>
      </c>
    </row>
    <row r="250" spans="1:5">
      <c r="A250" s="63" t="s">
        <v>819</v>
      </c>
      <c r="B250">
        <v>14365152</v>
      </c>
      <c r="C250">
        <v>341</v>
      </c>
      <c r="D250">
        <v>322</v>
      </c>
      <c r="E250" s="318">
        <f t="shared" si="3"/>
        <v>663</v>
      </c>
    </row>
    <row r="251" spans="1:5">
      <c r="A251" s="63" t="s">
        <v>819</v>
      </c>
      <c r="B251">
        <v>18015155</v>
      </c>
      <c r="C251">
        <v>1335</v>
      </c>
      <c r="D251">
        <v>323</v>
      </c>
      <c r="E251" s="318">
        <f t="shared" si="3"/>
        <v>1658</v>
      </c>
    </row>
    <row r="252" spans="1:5">
      <c r="A252" s="63" t="s">
        <v>819</v>
      </c>
      <c r="B252">
        <v>5164544</v>
      </c>
      <c r="C252">
        <v>718</v>
      </c>
      <c r="D252">
        <v>670</v>
      </c>
      <c r="E252" s="318">
        <f t="shared" si="3"/>
        <v>1388</v>
      </c>
    </row>
    <row r="253" spans="1:5">
      <c r="A253" s="63" t="s">
        <v>819</v>
      </c>
      <c r="B253">
        <v>9214547</v>
      </c>
      <c r="C253">
        <v>233</v>
      </c>
      <c r="D253">
        <v>199</v>
      </c>
      <c r="E253" s="318">
        <f t="shared" si="3"/>
        <v>432</v>
      </c>
    </row>
    <row r="254" spans="1:5">
      <c r="A254" s="63" t="s">
        <v>819</v>
      </c>
      <c r="B254">
        <v>11094650</v>
      </c>
      <c r="C254">
        <v>673</v>
      </c>
      <c r="D254">
        <v>212</v>
      </c>
      <c r="E254" s="318">
        <f t="shared" si="3"/>
        <v>885</v>
      </c>
    </row>
    <row r="255" spans="1:5">
      <c r="A255" s="63" t="s">
        <v>819</v>
      </c>
      <c r="B255">
        <v>5404544</v>
      </c>
      <c r="C255">
        <v>548</v>
      </c>
      <c r="D255">
        <v>473</v>
      </c>
      <c r="E255" s="318">
        <f t="shared" si="3"/>
        <v>1021</v>
      </c>
    </row>
    <row r="256" spans="1:5">
      <c r="A256" s="63" t="s">
        <v>819</v>
      </c>
      <c r="B256">
        <v>20365257</v>
      </c>
      <c r="C256">
        <v>643</v>
      </c>
      <c r="D256">
        <v>171</v>
      </c>
      <c r="E256" s="318">
        <f t="shared" si="3"/>
        <v>814</v>
      </c>
    </row>
    <row r="257" spans="1:5">
      <c r="A257" s="63" t="s">
        <v>819</v>
      </c>
      <c r="B257">
        <v>13014551</v>
      </c>
      <c r="C257">
        <v>304</v>
      </c>
      <c r="D257">
        <v>89</v>
      </c>
      <c r="E257" s="318">
        <f t="shared" si="3"/>
        <v>393</v>
      </c>
    </row>
    <row r="258" spans="1:5">
      <c r="A258" s="63" t="s">
        <v>819</v>
      </c>
      <c r="B258">
        <v>17095154</v>
      </c>
      <c r="C258">
        <v>667</v>
      </c>
      <c r="D258">
        <v>597</v>
      </c>
      <c r="E258" s="318">
        <f t="shared" si="3"/>
        <v>1264</v>
      </c>
    </row>
    <row r="259" spans="1:5">
      <c r="A259" s="63" t="s">
        <v>819</v>
      </c>
      <c r="B259">
        <v>21295259</v>
      </c>
      <c r="C259">
        <v>151</v>
      </c>
      <c r="D259">
        <v>1</v>
      </c>
      <c r="E259" s="318">
        <f t="shared" si="3"/>
        <v>152</v>
      </c>
    </row>
    <row r="260" spans="1:5">
      <c r="A260" s="63" t="s">
        <v>819</v>
      </c>
      <c r="B260">
        <v>5374544</v>
      </c>
      <c r="C260">
        <v>427</v>
      </c>
      <c r="D260">
        <v>402</v>
      </c>
      <c r="E260" s="318">
        <f t="shared" ref="E260:E323" si="4">SUM(C260:D260)</f>
        <v>829</v>
      </c>
    </row>
    <row r="261" spans="1:5">
      <c r="A261" s="63" t="s">
        <v>819</v>
      </c>
      <c r="B261">
        <v>18565155</v>
      </c>
      <c r="C261">
        <v>480</v>
      </c>
      <c r="D261">
        <v>291</v>
      </c>
      <c r="E261" s="318">
        <f t="shared" si="4"/>
        <v>771</v>
      </c>
    </row>
    <row r="262" spans="1:5">
      <c r="A262" s="63" t="s">
        <v>819</v>
      </c>
      <c r="B262">
        <v>15015153</v>
      </c>
      <c r="C262">
        <v>780</v>
      </c>
      <c r="D262">
        <v>134</v>
      </c>
      <c r="E262" s="318">
        <f t="shared" si="4"/>
        <v>914</v>
      </c>
    </row>
    <row r="263" spans="1:5">
      <c r="A263" s="63" t="s">
        <v>819</v>
      </c>
      <c r="B263">
        <v>13114551</v>
      </c>
      <c r="C263">
        <v>296</v>
      </c>
      <c r="D263">
        <v>234</v>
      </c>
      <c r="E263" s="318">
        <f t="shared" si="4"/>
        <v>530</v>
      </c>
    </row>
    <row r="264" spans="1:5">
      <c r="A264" s="63" t="s">
        <v>819</v>
      </c>
      <c r="B264">
        <v>18165155</v>
      </c>
      <c r="C264">
        <v>329</v>
      </c>
      <c r="D264">
        <v>283</v>
      </c>
      <c r="E264" s="318">
        <f t="shared" si="4"/>
        <v>612</v>
      </c>
    </row>
    <row r="265" spans="1:5">
      <c r="A265" s="63" t="s">
        <v>819</v>
      </c>
      <c r="B265">
        <v>10234548</v>
      </c>
      <c r="C265">
        <v>303</v>
      </c>
      <c r="D265">
        <v>293</v>
      </c>
      <c r="E265" s="318">
        <f t="shared" si="4"/>
        <v>596</v>
      </c>
    </row>
    <row r="266" spans="1:5">
      <c r="A266" s="63" t="s">
        <v>819</v>
      </c>
      <c r="B266">
        <v>6074544</v>
      </c>
      <c r="C266">
        <v>239</v>
      </c>
      <c r="D266">
        <v>233</v>
      </c>
      <c r="E266" s="318">
        <f t="shared" si="4"/>
        <v>472</v>
      </c>
    </row>
    <row r="267" spans="1:5">
      <c r="A267" s="63" t="s">
        <v>819</v>
      </c>
      <c r="B267">
        <v>14415152</v>
      </c>
      <c r="C267">
        <v>475</v>
      </c>
      <c r="D267">
        <v>297</v>
      </c>
      <c r="E267" s="318">
        <f t="shared" si="4"/>
        <v>772</v>
      </c>
    </row>
    <row r="268" spans="1:5">
      <c r="A268" s="63" t="s">
        <v>819</v>
      </c>
      <c r="B268">
        <v>19325156</v>
      </c>
      <c r="C268">
        <v>188</v>
      </c>
      <c r="D268">
        <v>157</v>
      </c>
      <c r="E268" s="318">
        <f t="shared" si="4"/>
        <v>345</v>
      </c>
    </row>
    <row r="269" spans="1:5">
      <c r="A269" s="63" t="s">
        <v>819</v>
      </c>
      <c r="B269">
        <v>6254545</v>
      </c>
      <c r="C269">
        <v>390</v>
      </c>
      <c r="D269">
        <v>238</v>
      </c>
      <c r="E269" s="318">
        <f t="shared" si="4"/>
        <v>628</v>
      </c>
    </row>
    <row r="270" spans="1:5">
      <c r="A270" s="63" t="s">
        <v>819</v>
      </c>
      <c r="B270">
        <v>21145258</v>
      </c>
      <c r="C270">
        <v>310</v>
      </c>
      <c r="D270">
        <v>302</v>
      </c>
      <c r="E270" s="318">
        <f t="shared" si="4"/>
        <v>612</v>
      </c>
    </row>
    <row r="271" spans="1:5">
      <c r="A271" s="63" t="s">
        <v>819</v>
      </c>
      <c r="B271">
        <v>16045153</v>
      </c>
      <c r="C271">
        <v>155</v>
      </c>
      <c r="D271">
        <v>144</v>
      </c>
      <c r="E271" s="318">
        <f t="shared" si="4"/>
        <v>299</v>
      </c>
    </row>
    <row r="272" spans="1:5">
      <c r="A272" s="63" t="s">
        <v>819</v>
      </c>
      <c r="B272">
        <v>13415151</v>
      </c>
      <c r="C272">
        <v>1159</v>
      </c>
      <c r="D272">
        <v>296</v>
      </c>
      <c r="E272" s="318">
        <f t="shared" si="4"/>
        <v>1455</v>
      </c>
    </row>
    <row r="273" spans="1:5">
      <c r="A273" s="63" t="s">
        <v>819</v>
      </c>
      <c r="B273">
        <v>16035153</v>
      </c>
      <c r="C273">
        <v>268</v>
      </c>
      <c r="D273">
        <v>244</v>
      </c>
      <c r="E273" s="318">
        <f t="shared" si="4"/>
        <v>512</v>
      </c>
    </row>
    <row r="274" spans="1:5">
      <c r="A274" s="63" t="s">
        <v>819</v>
      </c>
      <c r="B274">
        <v>6294545</v>
      </c>
      <c r="C274">
        <v>402</v>
      </c>
      <c r="D274">
        <v>317</v>
      </c>
      <c r="E274" s="318">
        <f t="shared" si="4"/>
        <v>719</v>
      </c>
    </row>
    <row r="275" spans="1:5">
      <c r="A275" s="63" t="s">
        <v>819</v>
      </c>
      <c r="B275">
        <v>21285259</v>
      </c>
      <c r="C275">
        <v>236</v>
      </c>
      <c r="D275">
        <v>1</v>
      </c>
      <c r="E275" s="318">
        <f t="shared" si="4"/>
        <v>237</v>
      </c>
    </row>
    <row r="276" spans="1:5">
      <c r="A276" s="63" t="s">
        <v>819</v>
      </c>
      <c r="B276">
        <v>21175238</v>
      </c>
      <c r="C276">
        <v>772</v>
      </c>
      <c r="D276">
        <v>575</v>
      </c>
      <c r="E276" s="318">
        <f t="shared" si="4"/>
        <v>1347</v>
      </c>
    </row>
    <row r="277" spans="1:5">
      <c r="A277" s="63" t="s">
        <v>819</v>
      </c>
      <c r="B277">
        <v>10334648</v>
      </c>
      <c r="C277">
        <v>450</v>
      </c>
      <c r="D277">
        <v>264</v>
      </c>
      <c r="E277" s="318">
        <f t="shared" si="4"/>
        <v>714</v>
      </c>
    </row>
    <row r="278" spans="1:5">
      <c r="A278" s="63" t="s">
        <v>819</v>
      </c>
      <c r="B278">
        <v>17075154</v>
      </c>
      <c r="C278">
        <v>1004</v>
      </c>
      <c r="D278">
        <v>931</v>
      </c>
      <c r="E278" s="318">
        <f t="shared" si="4"/>
        <v>1935</v>
      </c>
    </row>
    <row r="279" spans="1:5">
      <c r="A279" s="63" t="s">
        <v>819</v>
      </c>
      <c r="B279">
        <v>21115238</v>
      </c>
      <c r="C279">
        <v>743</v>
      </c>
      <c r="D279">
        <v>729</v>
      </c>
      <c r="E279" s="318">
        <f t="shared" si="4"/>
        <v>1472</v>
      </c>
    </row>
    <row r="280" spans="1:5">
      <c r="A280" s="63" t="s">
        <v>819</v>
      </c>
      <c r="B280">
        <v>19405156</v>
      </c>
      <c r="C280">
        <v>401</v>
      </c>
      <c r="D280">
        <v>385</v>
      </c>
      <c r="E280" s="318">
        <f t="shared" si="4"/>
        <v>786</v>
      </c>
    </row>
    <row r="281" spans="1:5">
      <c r="A281" s="63" t="s">
        <v>819</v>
      </c>
      <c r="B281">
        <v>6094544</v>
      </c>
      <c r="C281">
        <v>292</v>
      </c>
      <c r="D281">
        <v>270</v>
      </c>
      <c r="E281" s="318">
        <f t="shared" si="4"/>
        <v>562</v>
      </c>
    </row>
    <row r="282" spans="1:5">
      <c r="A282" s="63" t="s">
        <v>819</v>
      </c>
      <c r="B282">
        <v>10394648</v>
      </c>
      <c r="C282">
        <v>431</v>
      </c>
      <c r="D282">
        <v>308</v>
      </c>
      <c r="E282" s="318">
        <f t="shared" si="4"/>
        <v>739</v>
      </c>
    </row>
    <row r="283" spans="1:5">
      <c r="A283" s="63" t="s">
        <v>819</v>
      </c>
      <c r="B283">
        <v>13134551</v>
      </c>
      <c r="C283">
        <v>358</v>
      </c>
      <c r="D283">
        <v>345</v>
      </c>
      <c r="E283" s="318">
        <f t="shared" si="4"/>
        <v>703</v>
      </c>
    </row>
    <row r="284" spans="1:5">
      <c r="A284" s="63" t="s">
        <v>819</v>
      </c>
      <c r="B284">
        <v>9134547</v>
      </c>
      <c r="C284">
        <v>260</v>
      </c>
      <c r="D284">
        <v>213</v>
      </c>
      <c r="E284" s="318">
        <f t="shared" si="4"/>
        <v>473</v>
      </c>
    </row>
    <row r="285" spans="1:5">
      <c r="A285" s="63" t="s">
        <v>819</v>
      </c>
      <c r="B285">
        <v>21325259</v>
      </c>
      <c r="C285">
        <v>229</v>
      </c>
      <c r="D285">
        <v>220</v>
      </c>
      <c r="E285" s="318">
        <f t="shared" si="4"/>
        <v>449</v>
      </c>
    </row>
    <row r="286" spans="1:5">
      <c r="A286" s="63" t="s">
        <v>819</v>
      </c>
      <c r="B286">
        <v>13184551</v>
      </c>
      <c r="C286">
        <v>2880</v>
      </c>
      <c r="D286">
        <v>175</v>
      </c>
      <c r="E286" s="318">
        <f t="shared" si="4"/>
        <v>3055</v>
      </c>
    </row>
    <row r="287" spans="1:5">
      <c r="A287" s="63" t="s">
        <v>819</v>
      </c>
      <c r="B287">
        <v>5174544</v>
      </c>
      <c r="C287">
        <v>693</v>
      </c>
      <c r="D287">
        <v>209</v>
      </c>
      <c r="E287" s="318">
        <f t="shared" si="4"/>
        <v>902</v>
      </c>
    </row>
    <row r="288" spans="1:5">
      <c r="A288" s="63" t="s">
        <v>819</v>
      </c>
      <c r="B288">
        <v>21075238</v>
      </c>
      <c r="C288">
        <v>538</v>
      </c>
      <c r="D288">
        <v>343</v>
      </c>
      <c r="E288" s="318">
        <f t="shared" si="4"/>
        <v>881</v>
      </c>
    </row>
    <row r="289" spans="1:5">
      <c r="A289" s="63" t="s">
        <v>819</v>
      </c>
      <c r="B289">
        <v>12015139</v>
      </c>
      <c r="C289">
        <v>191</v>
      </c>
      <c r="D289">
        <v>179</v>
      </c>
      <c r="E289" s="318">
        <f t="shared" si="4"/>
        <v>370</v>
      </c>
    </row>
    <row r="290" spans="1:5">
      <c r="A290" s="63" t="s">
        <v>819</v>
      </c>
      <c r="B290">
        <v>18195155</v>
      </c>
      <c r="C290">
        <v>255</v>
      </c>
      <c r="D290">
        <v>247</v>
      </c>
      <c r="E290" s="318">
        <f t="shared" si="4"/>
        <v>502</v>
      </c>
    </row>
    <row r="291" spans="1:5">
      <c r="A291" s="63" t="s">
        <v>819</v>
      </c>
      <c r="B291">
        <v>10414648</v>
      </c>
      <c r="C291">
        <v>305</v>
      </c>
      <c r="D291">
        <v>280</v>
      </c>
      <c r="E291" s="318">
        <f t="shared" si="4"/>
        <v>585</v>
      </c>
    </row>
    <row r="292" spans="1:5">
      <c r="A292" s="63" t="s">
        <v>819</v>
      </c>
      <c r="B292">
        <v>14405152</v>
      </c>
      <c r="C292">
        <v>369</v>
      </c>
      <c r="D292">
        <v>298</v>
      </c>
      <c r="E292" s="318">
        <f t="shared" si="4"/>
        <v>667</v>
      </c>
    </row>
    <row r="293" spans="1:5">
      <c r="A293" s="63" t="s">
        <v>819</v>
      </c>
      <c r="B293">
        <v>10364648</v>
      </c>
      <c r="C293">
        <v>480</v>
      </c>
      <c r="D293">
        <v>412</v>
      </c>
      <c r="E293" s="318">
        <f t="shared" si="4"/>
        <v>892</v>
      </c>
    </row>
    <row r="294" spans="1:5">
      <c r="A294" s="63" t="s">
        <v>819</v>
      </c>
      <c r="B294">
        <v>19415156</v>
      </c>
      <c r="C294">
        <v>835</v>
      </c>
      <c r="D294">
        <v>604</v>
      </c>
      <c r="E294" s="318">
        <f t="shared" si="4"/>
        <v>1439</v>
      </c>
    </row>
    <row r="295" spans="1:5">
      <c r="A295" s="63" t="s">
        <v>819</v>
      </c>
      <c r="B295">
        <v>10304648</v>
      </c>
      <c r="C295">
        <v>517</v>
      </c>
      <c r="D295">
        <v>462</v>
      </c>
      <c r="E295" s="318">
        <f t="shared" si="4"/>
        <v>979</v>
      </c>
    </row>
    <row r="296" spans="1:5">
      <c r="A296" s="63" t="s">
        <v>819</v>
      </c>
      <c r="B296">
        <v>18275155</v>
      </c>
      <c r="C296">
        <v>247</v>
      </c>
      <c r="D296">
        <v>228</v>
      </c>
      <c r="E296" s="318">
        <f t="shared" si="4"/>
        <v>475</v>
      </c>
    </row>
    <row r="297" spans="1:5">
      <c r="A297" s="63" t="s">
        <v>819</v>
      </c>
      <c r="B297">
        <v>15085153</v>
      </c>
      <c r="C297">
        <v>741</v>
      </c>
      <c r="D297">
        <v>130</v>
      </c>
      <c r="E297" s="318">
        <f t="shared" si="4"/>
        <v>871</v>
      </c>
    </row>
    <row r="298" spans="1:5">
      <c r="A298" s="63" t="s">
        <v>819</v>
      </c>
      <c r="B298">
        <v>21165238</v>
      </c>
      <c r="C298">
        <v>249</v>
      </c>
      <c r="D298">
        <v>247</v>
      </c>
      <c r="E298" s="318">
        <f t="shared" si="4"/>
        <v>496</v>
      </c>
    </row>
    <row r="299" spans="1:5">
      <c r="A299" s="63" t="s">
        <v>819</v>
      </c>
      <c r="B299">
        <v>11044650</v>
      </c>
      <c r="C299">
        <v>1414</v>
      </c>
      <c r="D299">
        <v>428</v>
      </c>
      <c r="E299" s="318">
        <f t="shared" si="4"/>
        <v>1842</v>
      </c>
    </row>
    <row r="300" spans="1:5">
      <c r="A300" s="63" t="s">
        <v>819</v>
      </c>
      <c r="B300">
        <v>5304544</v>
      </c>
      <c r="C300">
        <v>454</v>
      </c>
      <c r="D300">
        <v>443</v>
      </c>
      <c r="E300" s="318">
        <f t="shared" si="4"/>
        <v>897</v>
      </c>
    </row>
    <row r="301" spans="1:5">
      <c r="A301" s="63" t="s">
        <v>819</v>
      </c>
      <c r="B301">
        <v>6234545</v>
      </c>
      <c r="C301">
        <v>1701</v>
      </c>
      <c r="D301">
        <v>453</v>
      </c>
      <c r="E301" s="318">
        <f t="shared" si="4"/>
        <v>2154</v>
      </c>
    </row>
    <row r="302" spans="1:5">
      <c r="A302" s="63" t="s">
        <v>819</v>
      </c>
      <c r="B302">
        <v>14064552</v>
      </c>
      <c r="C302">
        <v>473</v>
      </c>
      <c r="D302">
        <v>375</v>
      </c>
      <c r="E302" s="318">
        <f t="shared" si="4"/>
        <v>848</v>
      </c>
    </row>
    <row r="303" spans="1:5">
      <c r="A303" s="63" t="s">
        <v>819</v>
      </c>
      <c r="B303">
        <v>18045155</v>
      </c>
      <c r="C303">
        <v>1446</v>
      </c>
      <c r="D303">
        <v>44</v>
      </c>
      <c r="E303" s="318">
        <f t="shared" si="4"/>
        <v>1490</v>
      </c>
    </row>
    <row r="304" spans="1:5">
      <c r="A304" s="63" t="s">
        <v>819</v>
      </c>
      <c r="B304">
        <v>16105153</v>
      </c>
      <c r="C304">
        <v>1088</v>
      </c>
      <c r="D304">
        <v>268</v>
      </c>
      <c r="E304" s="318">
        <f t="shared" si="4"/>
        <v>1356</v>
      </c>
    </row>
    <row r="305" spans="1:5">
      <c r="A305" s="63" t="s">
        <v>819</v>
      </c>
      <c r="B305">
        <v>6024544</v>
      </c>
      <c r="C305">
        <v>289</v>
      </c>
      <c r="D305">
        <v>240</v>
      </c>
      <c r="E305" s="318">
        <f t="shared" si="4"/>
        <v>529</v>
      </c>
    </row>
    <row r="306" spans="1:5">
      <c r="A306" s="63" t="s">
        <v>819</v>
      </c>
      <c r="B306">
        <v>15065153</v>
      </c>
      <c r="C306">
        <v>630</v>
      </c>
      <c r="D306">
        <v>191</v>
      </c>
      <c r="E306" s="318">
        <f t="shared" si="4"/>
        <v>821</v>
      </c>
    </row>
    <row r="307" spans="1:5">
      <c r="A307" s="63" t="s">
        <v>819</v>
      </c>
      <c r="B307">
        <v>16125153</v>
      </c>
      <c r="C307">
        <v>298</v>
      </c>
      <c r="D307">
        <v>176</v>
      </c>
      <c r="E307" s="318">
        <f t="shared" si="4"/>
        <v>474</v>
      </c>
    </row>
    <row r="308" spans="1:5">
      <c r="A308" s="63" t="s">
        <v>819</v>
      </c>
      <c r="B308">
        <v>6064544</v>
      </c>
      <c r="C308">
        <v>264</v>
      </c>
      <c r="D308">
        <v>260</v>
      </c>
      <c r="E308" s="318">
        <f t="shared" si="4"/>
        <v>524</v>
      </c>
    </row>
    <row r="309" spans="1:5">
      <c r="A309" s="63" t="s">
        <v>819</v>
      </c>
      <c r="B309">
        <v>5334544</v>
      </c>
      <c r="C309">
        <v>1437</v>
      </c>
      <c r="D309">
        <v>1353</v>
      </c>
      <c r="E309" s="318">
        <f t="shared" si="4"/>
        <v>2790</v>
      </c>
    </row>
    <row r="310" spans="1:5">
      <c r="A310" s="63" t="s">
        <v>819</v>
      </c>
      <c r="B310">
        <v>18325155</v>
      </c>
      <c r="C310">
        <v>294</v>
      </c>
      <c r="D310">
        <v>293</v>
      </c>
      <c r="E310" s="318">
        <f t="shared" si="4"/>
        <v>587</v>
      </c>
    </row>
    <row r="311" spans="1:5">
      <c r="A311" s="63" t="s">
        <v>819</v>
      </c>
      <c r="B311">
        <v>18365155</v>
      </c>
      <c r="C311">
        <v>273</v>
      </c>
      <c r="D311">
        <v>267</v>
      </c>
      <c r="E311" s="318">
        <f t="shared" si="4"/>
        <v>540</v>
      </c>
    </row>
    <row r="312" spans="1:5">
      <c r="A312" s="63" t="s">
        <v>819</v>
      </c>
      <c r="B312">
        <v>15155153</v>
      </c>
      <c r="C312">
        <v>311</v>
      </c>
      <c r="D312">
        <v>274</v>
      </c>
      <c r="E312" s="318">
        <f t="shared" si="4"/>
        <v>585</v>
      </c>
    </row>
    <row r="313" spans="1:5">
      <c r="A313" s="63" t="s">
        <v>819</v>
      </c>
      <c r="B313">
        <v>14154552</v>
      </c>
      <c r="C313">
        <v>351</v>
      </c>
      <c r="D313">
        <v>322</v>
      </c>
      <c r="E313" s="318">
        <f t="shared" si="4"/>
        <v>673</v>
      </c>
    </row>
    <row r="314" spans="1:5">
      <c r="A314" s="63" t="s">
        <v>819</v>
      </c>
      <c r="B314">
        <v>17105154</v>
      </c>
      <c r="C314">
        <v>1387</v>
      </c>
      <c r="D314">
        <v>421</v>
      </c>
      <c r="E314" s="318">
        <f t="shared" si="4"/>
        <v>1808</v>
      </c>
    </row>
    <row r="315" spans="1:5">
      <c r="A315" s="63" t="s">
        <v>819</v>
      </c>
      <c r="B315">
        <v>16095153</v>
      </c>
      <c r="C315">
        <v>1709</v>
      </c>
      <c r="D315">
        <v>136</v>
      </c>
      <c r="E315" s="318">
        <f t="shared" si="4"/>
        <v>1845</v>
      </c>
    </row>
    <row r="316" spans="1:5">
      <c r="A316" s="63" t="s">
        <v>819</v>
      </c>
      <c r="B316">
        <v>19095155</v>
      </c>
      <c r="C316">
        <v>418</v>
      </c>
      <c r="D316">
        <v>268</v>
      </c>
      <c r="E316" s="318">
        <f t="shared" si="4"/>
        <v>686</v>
      </c>
    </row>
    <row r="317" spans="1:5">
      <c r="A317" s="63" t="s">
        <v>819</v>
      </c>
      <c r="B317">
        <v>10074548</v>
      </c>
      <c r="C317">
        <v>714</v>
      </c>
      <c r="D317">
        <v>404</v>
      </c>
      <c r="E317" s="318">
        <f t="shared" si="4"/>
        <v>1118</v>
      </c>
    </row>
    <row r="318" spans="1:5">
      <c r="A318" s="63" t="s">
        <v>819</v>
      </c>
      <c r="B318">
        <v>6104544</v>
      </c>
      <c r="C318">
        <v>397</v>
      </c>
      <c r="D318">
        <v>393</v>
      </c>
      <c r="E318" s="318">
        <f t="shared" si="4"/>
        <v>790</v>
      </c>
    </row>
    <row r="319" spans="1:5">
      <c r="A319" s="63" t="s">
        <v>819</v>
      </c>
      <c r="B319">
        <v>11174650</v>
      </c>
      <c r="C319">
        <v>981</v>
      </c>
      <c r="D319">
        <v>76</v>
      </c>
      <c r="E319" s="318">
        <f t="shared" si="4"/>
        <v>1057</v>
      </c>
    </row>
    <row r="320" spans="1:5">
      <c r="A320" s="63" t="s">
        <v>819</v>
      </c>
      <c r="B320">
        <v>5104544</v>
      </c>
      <c r="C320">
        <v>261</v>
      </c>
      <c r="D320">
        <v>235</v>
      </c>
      <c r="E320" s="318">
        <f t="shared" si="4"/>
        <v>496</v>
      </c>
    </row>
    <row r="321" spans="1:5">
      <c r="A321" s="63" t="s">
        <v>819</v>
      </c>
      <c r="B321">
        <v>6134545</v>
      </c>
      <c r="C321">
        <v>207</v>
      </c>
      <c r="D321">
        <v>90</v>
      </c>
      <c r="E321" s="318">
        <f t="shared" si="4"/>
        <v>297</v>
      </c>
    </row>
    <row r="322" spans="1:5">
      <c r="A322" s="63" t="s">
        <v>819</v>
      </c>
      <c r="B322">
        <v>20015238</v>
      </c>
      <c r="C322">
        <v>386</v>
      </c>
      <c r="D322">
        <v>277</v>
      </c>
      <c r="E322" s="318">
        <f t="shared" si="4"/>
        <v>663</v>
      </c>
    </row>
    <row r="323" spans="1:5">
      <c r="A323" s="63" t="s">
        <v>819</v>
      </c>
      <c r="B323">
        <v>19475156</v>
      </c>
      <c r="C323">
        <v>388</v>
      </c>
      <c r="D323">
        <v>392</v>
      </c>
      <c r="E323" s="318">
        <f t="shared" si="4"/>
        <v>780</v>
      </c>
    </row>
    <row r="324" spans="1:5">
      <c r="A324" s="63" t="s">
        <v>819</v>
      </c>
      <c r="B324">
        <v>5034544</v>
      </c>
      <c r="C324">
        <v>344</v>
      </c>
      <c r="D324">
        <v>315</v>
      </c>
      <c r="E324" s="318">
        <f t="shared" ref="E324:E387" si="5">SUM(C324:D324)</f>
        <v>659</v>
      </c>
    </row>
    <row r="325" spans="1:5">
      <c r="A325" s="63" t="s">
        <v>819</v>
      </c>
      <c r="B325">
        <v>13285151</v>
      </c>
      <c r="C325">
        <v>684</v>
      </c>
      <c r="D325">
        <v>653</v>
      </c>
      <c r="E325" s="318">
        <f t="shared" si="5"/>
        <v>1337</v>
      </c>
    </row>
    <row r="326" spans="1:5">
      <c r="A326" s="63" t="s">
        <v>819</v>
      </c>
      <c r="B326">
        <v>8074546</v>
      </c>
      <c r="C326">
        <v>447</v>
      </c>
      <c r="D326">
        <v>298</v>
      </c>
      <c r="E326" s="318">
        <f t="shared" si="5"/>
        <v>745</v>
      </c>
    </row>
    <row r="327" spans="1:5">
      <c r="A327" s="63" t="s">
        <v>819</v>
      </c>
      <c r="B327">
        <v>14015139</v>
      </c>
      <c r="C327">
        <v>118</v>
      </c>
      <c r="D327">
        <v>101</v>
      </c>
      <c r="E327" s="318">
        <f t="shared" si="5"/>
        <v>219</v>
      </c>
    </row>
    <row r="328" spans="1:5">
      <c r="A328" s="63" t="s">
        <v>819</v>
      </c>
      <c r="B328">
        <v>21395259</v>
      </c>
      <c r="C328">
        <v>226</v>
      </c>
      <c r="D328">
        <v>179</v>
      </c>
      <c r="E328" s="318">
        <f t="shared" si="5"/>
        <v>405</v>
      </c>
    </row>
    <row r="329" spans="1:5">
      <c r="A329" s="63" t="s">
        <v>819</v>
      </c>
      <c r="B329">
        <v>14034552</v>
      </c>
      <c r="C329">
        <v>844</v>
      </c>
      <c r="D329">
        <v>12</v>
      </c>
      <c r="E329" s="318">
        <f t="shared" si="5"/>
        <v>856</v>
      </c>
    </row>
    <row r="330" spans="1:5">
      <c r="A330" s="63" t="s">
        <v>819</v>
      </c>
      <c r="B330">
        <v>10114548</v>
      </c>
      <c r="C330">
        <v>727</v>
      </c>
      <c r="D330">
        <v>61</v>
      </c>
      <c r="E330" s="318">
        <f t="shared" si="5"/>
        <v>788</v>
      </c>
    </row>
    <row r="331" spans="1:5">
      <c r="A331" s="63" t="s">
        <v>819</v>
      </c>
      <c r="B331">
        <v>21035258</v>
      </c>
      <c r="C331">
        <v>1096</v>
      </c>
      <c r="D331">
        <v>49</v>
      </c>
      <c r="E331" s="318">
        <f t="shared" si="5"/>
        <v>1145</v>
      </c>
    </row>
    <row r="332" spans="1:5">
      <c r="A332" s="63" t="s">
        <v>819</v>
      </c>
      <c r="B332">
        <v>18415155</v>
      </c>
      <c r="C332">
        <v>265</v>
      </c>
      <c r="D332">
        <v>132</v>
      </c>
      <c r="E332" s="318">
        <f t="shared" si="5"/>
        <v>397</v>
      </c>
    </row>
    <row r="333" spans="1:5">
      <c r="A333" s="63" t="s">
        <v>819</v>
      </c>
      <c r="B333">
        <v>14054552</v>
      </c>
      <c r="C333">
        <v>311</v>
      </c>
      <c r="D333">
        <v>294</v>
      </c>
      <c r="E333" s="318">
        <f t="shared" si="5"/>
        <v>605</v>
      </c>
    </row>
    <row r="334" spans="1:5">
      <c r="A334" s="63" t="s">
        <v>819</v>
      </c>
      <c r="B334">
        <v>6284545</v>
      </c>
      <c r="C334">
        <v>319</v>
      </c>
      <c r="D334">
        <v>278</v>
      </c>
      <c r="E334" s="318">
        <f t="shared" si="5"/>
        <v>597</v>
      </c>
    </row>
    <row r="335" spans="1:5">
      <c r="A335" s="63" t="s">
        <v>819</v>
      </c>
      <c r="B335">
        <v>5124544</v>
      </c>
      <c r="C335">
        <v>396</v>
      </c>
      <c r="D335">
        <v>354</v>
      </c>
      <c r="E335" s="318">
        <f t="shared" si="5"/>
        <v>750</v>
      </c>
    </row>
    <row r="336" spans="1:5">
      <c r="A336" s="63" t="s">
        <v>819</v>
      </c>
      <c r="B336">
        <v>20425258</v>
      </c>
      <c r="C336">
        <v>2098</v>
      </c>
      <c r="D336">
        <v>243</v>
      </c>
      <c r="E336" s="318">
        <f t="shared" si="5"/>
        <v>2341</v>
      </c>
    </row>
    <row r="337" spans="1:5">
      <c r="A337" s="63" t="s">
        <v>819</v>
      </c>
      <c r="B337">
        <v>19195156</v>
      </c>
      <c r="C337">
        <v>240</v>
      </c>
      <c r="D337">
        <v>226</v>
      </c>
      <c r="E337" s="318">
        <f t="shared" si="5"/>
        <v>466</v>
      </c>
    </row>
    <row r="338" spans="1:5">
      <c r="A338" s="63" t="s">
        <v>819</v>
      </c>
      <c r="B338">
        <v>13375151</v>
      </c>
      <c r="C338">
        <v>270</v>
      </c>
      <c r="D338">
        <v>225</v>
      </c>
      <c r="E338" s="318">
        <f t="shared" si="5"/>
        <v>495</v>
      </c>
    </row>
    <row r="339" spans="1:5">
      <c r="A339" s="63" t="s">
        <v>819</v>
      </c>
      <c r="B339">
        <v>21465259</v>
      </c>
      <c r="C339">
        <v>289</v>
      </c>
      <c r="D339">
        <v>257</v>
      </c>
      <c r="E339" s="318">
        <f t="shared" si="5"/>
        <v>546</v>
      </c>
    </row>
    <row r="340" spans="1:5">
      <c r="A340" s="63" t="s">
        <v>819</v>
      </c>
      <c r="B340">
        <v>18265155</v>
      </c>
      <c r="C340">
        <v>243</v>
      </c>
      <c r="D340">
        <v>213</v>
      </c>
      <c r="E340" s="318">
        <f t="shared" si="5"/>
        <v>456</v>
      </c>
    </row>
    <row r="341" spans="1:5">
      <c r="A341" s="63" t="s">
        <v>819</v>
      </c>
      <c r="B341">
        <v>13034551</v>
      </c>
      <c r="C341">
        <v>1091</v>
      </c>
      <c r="D341">
        <v>93</v>
      </c>
      <c r="E341" s="318">
        <f t="shared" si="5"/>
        <v>1184</v>
      </c>
    </row>
    <row r="342" spans="1:5">
      <c r="A342" s="63" t="s">
        <v>819</v>
      </c>
      <c r="B342">
        <v>10154548</v>
      </c>
      <c r="C342">
        <v>239</v>
      </c>
      <c r="D342">
        <v>220</v>
      </c>
      <c r="E342" s="318">
        <f t="shared" si="5"/>
        <v>459</v>
      </c>
    </row>
    <row r="343" spans="1:5">
      <c r="A343" s="63" t="s">
        <v>819</v>
      </c>
      <c r="B343">
        <v>11204650</v>
      </c>
      <c r="C343">
        <v>355</v>
      </c>
      <c r="D343">
        <v>258</v>
      </c>
      <c r="E343" s="318">
        <f t="shared" si="5"/>
        <v>613</v>
      </c>
    </row>
    <row r="344" spans="1:5">
      <c r="A344" s="63" t="s">
        <v>819</v>
      </c>
      <c r="B344">
        <v>5314544</v>
      </c>
      <c r="C344">
        <v>335</v>
      </c>
      <c r="D344">
        <v>330</v>
      </c>
      <c r="E344" s="318">
        <f t="shared" si="5"/>
        <v>665</v>
      </c>
    </row>
    <row r="345" spans="1:5">
      <c r="A345" s="63" t="s">
        <v>819</v>
      </c>
      <c r="B345">
        <v>19455156</v>
      </c>
      <c r="C345">
        <v>342</v>
      </c>
      <c r="D345">
        <v>324</v>
      </c>
      <c r="E345" s="318">
        <f t="shared" si="5"/>
        <v>666</v>
      </c>
    </row>
    <row r="346" spans="1:5">
      <c r="A346" s="63" t="s">
        <v>819</v>
      </c>
      <c r="B346">
        <v>16135153</v>
      </c>
      <c r="C346">
        <v>313</v>
      </c>
      <c r="D346">
        <v>207</v>
      </c>
      <c r="E346" s="318">
        <f t="shared" si="5"/>
        <v>520</v>
      </c>
    </row>
    <row r="347" spans="1:5">
      <c r="A347" s="63" t="s">
        <v>819</v>
      </c>
      <c r="B347">
        <v>21015258</v>
      </c>
      <c r="C347">
        <v>304</v>
      </c>
      <c r="D347">
        <v>192</v>
      </c>
      <c r="E347" s="318">
        <f t="shared" si="5"/>
        <v>496</v>
      </c>
    </row>
    <row r="348" spans="1:5">
      <c r="A348" s="63" t="s">
        <v>819</v>
      </c>
      <c r="B348">
        <v>12184650</v>
      </c>
      <c r="C348">
        <v>274</v>
      </c>
      <c r="D348">
        <v>229</v>
      </c>
      <c r="E348" s="318">
        <f t="shared" si="5"/>
        <v>503</v>
      </c>
    </row>
    <row r="349" spans="1:5">
      <c r="A349" s="63" t="s">
        <v>819</v>
      </c>
      <c r="B349">
        <v>12104650</v>
      </c>
      <c r="C349">
        <v>314</v>
      </c>
      <c r="D349">
        <v>291</v>
      </c>
      <c r="E349" s="318">
        <f t="shared" si="5"/>
        <v>605</v>
      </c>
    </row>
    <row r="350" spans="1:5">
      <c r="A350" s="63" t="s">
        <v>819</v>
      </c>
      <c r="B350">
        <v>12134650</v>
      </c>
      <c r="C350">
        <v>461</v>
      </c>
      <c r="D350">
        <v>431</v>
      </c>
      <c r="E350" s="318">
        <f t="shared" si="5"/>
        <v>892</v>
      </c>
    </row>
    <row r="351" spans="1:5">
      <c r="A351" s="63" t="s">
        <v>819</v>
      </c>
      <c r="B351">
        <v>10134548</v>
      </c>
      <c r="C351">
        <v>215</v>
      </c>
      <c r="D351">
        <v>187</v>
      </c>
      <c r="E351" s="318">
        <f t="shared" si="5"/>
        <v>402</v>
      </c>
    </row>
    <row r="352" spans="1:5">
      <c r="A352" s="63" t="s">
        <v>819</v>
      </c>
      <c r="B352">
        <v>21045258</v>
      </c>
      <c r="C352">
        <v>378</v>
      </c>
      <c r="D352">
        <v>282</v>
      </c>
      <c r="E352" s="318">
        <f t="shared" si="5"/>
        <v>660</v>
      </c>
    </row>
    <row r="353" spans="1:5">
      <c r="A353" s="63" t="s">
        <v>819</v>
      </c>
      <c r="B353">
        <v>11114650</v>
      </c>
      <c r="C353">
        <v>360</v>
      </c>
      <c r="D353">
        <v>330</v>
      </c>
      <c r="E353" s="318">
        <f t="shared" si="5"/>
        <v>690</v>
      </c>
    </row>
    <row r="354" spans="1:5">
      <c r="A354" s="63" t="s">
        <v>819</v>
      </c>
      <c r="B354">
        <v>10144548</v>
      </c>
      <c r="C354">
        <v>229</v>
      </c>
      <c r="D354">
        <v>194</v>
      </c>
      <c r="E354" s="318">
        <f t="shared" si="5"/>
        <v>423</v>
      </c>
    </row>
    <row r="355" spans="1:5">
      <c r="A355" s="63" t="s">
        <v>819</v>
      </c>
      <c r="B355">
        <v>5284544</v>
      </c>
      <c r="C355">
        <v>380</v>
      </c>
      <c r="D355">
        <v>370</v>
      </c>
      <c r="E355" s="318">
        <f t="shared" si="5"/>
        <v>750</v>
      </c>
    </row>
    <row r="356" spans="1:5">
      <c r="A356" s="63" t="s">
        <v>819</v>
      </c>
      <c r="B356">
        <v>13385151</v>
      </c>
      <c r="C356">
        <v>315</v>
      </c>
      <c r="D356">
        <v>285</v>
      </c>
      <c r="E356" s="318">
        <f t="shared" si="5"/>
        <v>600</v>
      </c>
    </row>
    <row r="357" spans="1:5">
      <c r="A357" s="63" t="s">
        <v>819</v>
      </c>
      <c r="B357">
        <v>15095153</v>
      </c>
      <c r="C357">
        <v>986</v>
      </c>
      <c r="D357">
        <v>268</v>
      </c>
      <c r="E357" s="318">
        <f t="shared" si="5"/>
        <v>1254</v>
      </c>
    </row>
    <row r="358" spans="1:5">
      <c r="A358" s="63" t="s">
        <v>819</v>
      </c>
      <c r="B358">
        <v>20125257</v>
      </c>
      <c r="C358">
        <v>1050</v>
      </c>
      <c r="D358">
        <v>371</v>
      </c>
      <c r="E358" s="318">
        <f t="shared" si="5"/>
        <v>1421</v>
      </c>
    </row>
    <row r="359" spans="1:5">
      <c r="A359" s="63" t="s">
        <v>819</v>
      </c>
      <c r="B359">
        <v>20415258</v>
      </c>
      <c r="C359">
        <v>454</v>
      </c>
      <c r="D359">
        <v>228</v>
      </c>
      <c r="E359" s="318">
        <f t="shared" si="5"/>
        <v>682</v>
      </c>
    </row>
    <row r="360" spans="1:5">
      <c r="A360" s="63" t="s">
        <v>819</v>
      </c>
      <c r="B360">
        <v>9174547</v>
      </c>
      <c r="C360">
        <v>207</v>
      </c>
      <c r="D360">
        <v>170</v>
      </c>
      <c r="E360" s="318">
        <f t="shared" si="5"/>
        <v>377</v>
      </c>
    </row>
    <row r="361" spans="1:5">
      <c r="A361" s="63" t="s">
        <v>819</v>
      </c>
      <c r="B361">
        <v>14204552</v>
      </c>
      <c r="C361">
        <v>324</v>
      </c>
      <c r="D361">
        <v>319</v>
      </c>
      <c r="E361" s="318">
        <f t="shared" si="5"/>
        <v>643</v>
      </c>
    </row>
    <row r="362" spans="1:5">
      <c r="A362" s="63" t="s">
        <v>819</v>
      </c>
      <c r="B362">
        <v>12114650</v>
      </c>
      <c r="C362">
        <v>313</v>
      </c>
      <c r="D362">
        <v>285</v>
      </c>
      <c r="E362" s="318">
        <f t="shared" si="5"/>
        <v>598</v>
      </c>
    </row>
    <row r="363" spans="1:5">
      <c r="A363" s="63" t="s">
        <v>819</v>
      </c>
      <c r="B363">
        <v>19185156</v>
      </c>
      <c r="C363">
        <v>311</v>
      </c>
      <c r="D363">
        <v>258</v>
      </c>
      <c r="E363" s="318">
        <f t="shared" si="5"/>
        <v>569</v>
      </c>
    </row>
    <row r="364" spans="1:5">
      <c r="A364" s="63" t="s">
        <v>819</v>
      </c>
      <c r="B364">
        <v>16205153</v>
      </c>
      <c r="C364">
        <v>332</v>
      </c>
      <c r="D364">
        <v>300</v>
      </c>
      <c r="E364" s="318">
        <f t="shared" si="5"/>
        <v>632</v>
      </c>
    </row>
    <row r="365" spans="1:5">
      <c r="A365" s="63" t="s">
        <v>819</v>
      </c>
      <c r="B365">
        <v>21415259</v>
      </c>
      <c r="C365">
        <v>237</v>
      </c>
      <c r="D365">
        <v>72</v>
      </c>
      <c r="E365" s="318">
        <f t="shared" si="5"/>
        <v>309</v>
      </c>
    </row>
    <row r="366" spans="1:5">
      <c r="A366" s="63" t="s">
        <v>819</v>
      </c>
      <c r="B366">
        <v>14345152</v>
      </c>
      <c r="C366">
        <v>232</v>
      </c>
      <c r="D366">
        <v>125</v>
      </c>
      <c r="E366" s="318">
        <f t="shared" si="5"/>
        <v>357</v>
      </c>
    </row>
    <row r="367" spans="1:5">
      <c r="A367" s="63" t="s">
        <v>819</v>
      </c>
      <c r="B367">
        <v>20395257</v>
      </c>
      <c r="C367">
        <v>475</v>
      </c>
      <c r="D367">
        <v>269</v>
      </c>
      <c r="E367" s="318">
        <f t="shared" si="5"/>
        <v>744</v>
      </c>
    </row>
    <row r="368" spans="1:5">
      <c r="A368" s="63" t="s">
        <v>819</v>
      </c>
      <c r="B368">
        <v>17045154</v>
      </c>
      <c r="C368">
        <v>1197</v>
      </c>
      <c r="D368">
        <v>968</v>
      </c>
      <c r="E368" s="318">
        <f t="shared" si="5"/>
        <v>2165</v>
      </c>
    </row>
    <row r="369" spans="1:5">
      <c r="A369" s="63" t="s">
        <v>819</v>
      </c>
      <c r="B369">
        <v>12335150</v>
      </c>
      <c r="C369">
        <v>503</v>
      </c>
      <c r="D369">
        <v>170</v>
      </c>
      <c r="E369" s="318">
        <f t="shared" si="5"/>
        <v>673</v>
      </c>
    </row>
    <row r="370" spans="1:5">
      <c r="A370" s="63" t="s">
        <v>819</v>
      </c>
      <c r="B370">
        <v>6274545</v>
      </c>
      <c r="C370">
        <v>244</v>
      </c>
      <c r="D370">
        <v>207</v>
      </c>
      <c r="E370" s="318">
        <f t="shared" si="5"/>
        <v>451</v>
      </c>
    </row>
    <row r="371" spans="1:5">
      <c r="A371" s="63" t="s">
        <v>819</v>
      </c>
      <c r="B371">
        <v>13194551</v>
      </c>
      <c r="C371">
        <v>829</v>
      </c>
      <c r="D371">
        <v>157</v>
      </c>
      <c r="E371" s="318">
        <f t="shared" si="5"/>
        <v>986</v>
      </c>
    </row>
    <row r="372" spans="1:5">
      <c r="A372" s="63" t="s">
        <v>819</v>
      </c>
      <c r="B372">
        <v>13355151</v>
      </c>
      <c r="C372">
        <v>280</v>
      </c>
      <c r="D372">
        <v>251</v>
      </c>
      <c r="E372" s="318">
        <f t="shared" si="5"/>
        <v>531</v>
      </c>
    </row>
    <row r="373" spans="1:5">
      <c r="A373" s="63" t="s">
        <v>819</v>
      </c>
      <c r="B373">
        <v>13405151</v>
      </c>
      <c r="C373">
        <v>348</v>
      </c>
      <c r="D373">
        <v>219</v>
      </c>
      <c r="E373" s="318">
        <f t="shared" si="5"/>
        <v>567</v>
      </c>
    </row>
    <row r="374" spans="1:5">
      <c r="A374" s="63" t="s">
        <v>819</v>
      </c>
      <c r="B374">
        <v>20285257</v>
      </c>
      <c r="C374">
        <v>527</v>
      </c>
      <c r="D374">
        <v>377</v>
      </c>
      <c r="E374" s="318">
        <f t="shared" si="5"/>
        <v>904</v>
      </c>
    </row>
    <row r="375" spans="1:5">
      <c r="A375" s="63" t="s">
        <v>819</v>
      </c>
      <c r="B375">
        <v>10194548</v>
      </c>
      <c r="C375">
        <v>277</v>
      </c>
      <c r="D375">
        <v>219</v>
      </c>
      <c r="E375" s="318">
        <f t="shared" si="5"/>
        <v>496</v>
      </c>
    </row>
    <row r="376" spans="1:5">
      <c r="A376" s="63" t="s">
        <v>819</v>
      </c>
      <c r="B376">
        <v>19275156</v>
      </c>
      <c r="C376">
        <v>248</v>
      </c>
      <c r="D376">
        <v>243</v>
      </c>
      <c r="E376" s="318">
        <f t="shared" si="5"/>
        <v>491</v>
      </c>
    </row>
    <row r="377" spans="1:5">
      <c r="A377" s="63" t="s">
        <v>819</v>
      </c>
      <c r="B377">
        <v>12054650</v>
      </c>
      <c r="C377">
        <v>793</v>
      </c>
      <c r="D377">
        <v>116</v>
      </c>
      <c r="E377" s="318">
        <f t="shared" si="5"/>
        <v>909</v>
      </c>
    </row>
    <row r="378" spans="1:5">
      <c r="A378" s="63" t="s">
        <v>819</v>
      </c>
      <c r="B378">
        <v>15225153</v>
      </c>
      <c r="C378">
        <v>228</v>
      </c>
      <c r="D378">
        <v>219</v>
      </c>
      <c r="E378" s="318">
        <f t="shared" si="5"/>
        <v>447</v>
      </c>
    </row>
    <row r="379" spans="1:5">
      <c r="A379" s="63" t="s">
        <v>819</v>
      </c>
      <c r="B379">
        <v>16175153</v>
      </c>
      <c r="C379">
        <v>254</v>
      </c>
      <c r="D379">
        <v>208</v>
      </c>
      <c r="E379" s="318">
        <f t="shared" si="5"/>
        <v>462</v>
      </c>
    </row>
    <row r="380" spans="1:5">
      <c r="A380" s="63" t="s">
        <v>819</v>
      </c>
      <c r="B380">
        <v>16075153</v>
      </c>
      <c r="C380">
        <v>1698</v>
      </c>
      <c r="D380">
        <v>88</v>
      </c>
      <c r="E380" s="318">
        <f t="shared" si="5"/>
        <v>1786</v>
      </c>
    </row>
    <row r="381" spans="1:5">
      <c r="A381" s="63" t="s">
        <v>819</v>
      </c>
      <c r="B381">
        <v>16055153</v>
      </c>
      <c r="C381">
        <v>462</v>
      </c>
      <c r="D381">
        <v>213</v>
      </c>
      <c r="E381" s="318">
        <f t="shared" si="5"/>
        <v>675</v>
      </c>
    </row>
    <row r="382" spans="1:5">
      <c r="A382" s="63" t="s">
        <v>819</v>
      </c>
      <c r="B382">
        <v>19045155</v>
      </c>
      <c r="C382">
        <v>270</v>
      </c>
      <c r="D382">
        <v>263</v>
      </c>
      <c r="E382" s="318">
        <f t="shared" si="5"/>
        <v>533</v>
      </c>
    </row>
    <row r="383" spans="1:5">
      <c r="A383" s="63" t="s">
        <v>819</v>
      </c>
      <c r="B383">
        <v>18055155</v>
      </c>
      <c r="C383">
        <v>739</v>
      </c>
      <c r="D383">
        <v>124</v>
      </c>
      <c r="E383" s="318">
        <f t="shared" si="5"/>
        <v>863</v>
      </c>
    </row>
    <row r="384" spans="1:5">
      <c r="A384" s="63" t="s">
        <v>819</v>
      </c>
      <c r="B384">
        <v>11374650</v>
      </c>
      <c r="C384">
        <v>556</v>
      </c>
      <c r="D384">
        <v>501</v>
      </c>
      <c r="E384" s="318">
        <f t="shared" si="5"/>
        <v>1057</v>
      </c>
    </row>
    <row r="385" spans="1:5">
      <c r="A385" s="63" t="s">
        <v>819</v>
      </c>
      <c r="B385">
        <v>10204548</v>
      </c>
      <c r="C385">
        <v>305</v>
      </c>
      <c r="D385">
        <v>266</v>
      </c>
      <c r="E385" s="318">
        <f t="shared" si="5"/>
        <v>571</v>
      </c>
    </row>
    <row r="386" spans="1:5">
      <c r="A386" s="63" t="s">
        <v>819</v>
      </c>
      <c r="B386">
        <v>21005238</v>
      </c>
      <c r="C386">
        <v>382</v>
      </c>
      <c r="D386">
        <v>284</v>
      </c>
      <c r="E386" s="318">
        <f t="shared" si="5"/>
        <v>666</v>
      </c>
    </row>
    <row r="387" spans="1:5">
      <c r="A387" s="63" t="s">
        <v>819</v>
      </c>
      <c r="B387">
        <v>10054548</v>
      </c>
      <c r="C387">
        <v>252</v>
      </c>
      <c r="D387">
        <v>236</v>
      </c>
      <c r="E387" s="318">
        <f t="shared" si="5"/>
        <v>488</v>
      </c>
    </row>
    <row r="388" spans="1:5">
      <c r="A388" s="63" t="s">
        <v>819</v>
      </c>
      <c r="B388">
        <v>20055257</v>
      </c>
      <c r="C388">
        <v>424</v>
      </c>
      <c r="D388">
        <v>415</v>
      </c>
      <c r="E388" s="318">
        <f t="shared" ref="E388:E451" si="6">SUM(C388:D388)</f>
        <v>839</v>
      </c>
    </row>
    <row r="389" spans="1:5">
      <c r="A389" s="63" t="s">
        <v>819</v>
      </c>
      <c r="B389">
        <v>12275150</v>
      </c>
      <c r="C389">
        <v>986</v>
      </c>
      <c r="D389">
        <v>109</v>
      </c>
      <c r="E389" s="318">
        <f t="shared" si="6"/>
        <v>1095</v>
      </c>
    </row>
    <row r="390" spans="1:5">
      <c r="A390" s="63" t="s">
        <v>819</v>
      </c>
      <c r="B390">
        <v>6164545</v>
      </c>
      <c r="C390">
        <v>18</v>
      </c>
      <c r="D390">
        <v>416</v>
      </c>
      <c r="E390" s="318">
        <f t="shared" si="6"/>
        <v>434</v>
      </c>
    </row>
    <row r="391" spans="1:5">
      <c r="A391" s="63" t="s">
        <v>819</v>
      </c>
      <c r="B391">
        <v>11014650</v>
      </c>
      <c r="C391">
        <v>593</v>
      </c>
      <c r="D391">
        <v>553</v>
      </c>
      <c r="E391" s="318">
        <f t="shared" si="6"/>
        <v>1146</v>
      </c>
    </row>
    <row r="392" spans="1:5">
      <c r="A392" s="63" t="s">
        <v>819</v>
      </c>
      <c r="B392">
        <v>14164552</v>
      </c>
      <c r="C392">
        <v>356</v>
      </c>
      <c r="D392">
        <v>326</v>
      </c>
      <c r="E392" s="318">
        <f t="shared" si="6"/>
        <v>682</v>
      </c>
    </row>
    <row r="393" spans="1:5">
      <c r="A393" s="63" t="s">
        <v>819</v>
      </c>
      <c r="B393">
        <v>10164548</v>
      </c>
      <c r="C393">
        <v>250</v>
      </c>
      <c r="D393">
        <v>212</v>
      </c>
      <c r="E393" s="318">
        <f t="shared" si="6"/>
        <v>462</v>
      </c>
    </row>
    <row r="394" spans="1:5">
      <c r="A394" s="63" t="s">
        <v>819</v>
      </c>
      <c r="B394">
        <v>19065155</v>
      </c>
      <c r="C394">
        <v>328</v>
      </c>
      <c r="D394">
        <v>239</v>
      </c>
      <c r="E394" s="318">
        <f t="shared" si="6"/>
        <v>567</v>
      </c>
    </row>
    <row r="395" spans="1:5">
      <c r="A395" s="63" t="s">
        <v>819</v>
      </c>
      <c r="B395">
        <v>15235153</v>
      </c>
      <c r="C395">
        <v>213</v>
      </c>
      <c r="D395">
        <v>190</v>
      </c>
      <c r="E395" s="318">
        <f t="shared" si="6"/>
        <v>403</v>
      </c>
    </row>
    <row r="396" spans="1:5">
      <c r="A396" s="63" t="s">
        <v>819</v>
      </c>
      <c r="B396">
        <v>17125154</v>
      </c>
      <c r="C396">
        <v>744</v>
      </c>
      <c r="D396">
        <v>663</v>
      </c>
      <c r="E396" s="318">
        <f t="shared" si="6"/>
        <v>1407</v>
      </c>
    </row>
    <row r="397" spans="1:5">
      <c r="A397" s="63" t="s">
        <v>819</v>
      </c>
      <c r="B397">
        <v>21345259</v>
      </c>
      <c r="C397">
        <v>245</v>
      </c>
      <c r="D397">
        <v>208</v>
      </c>
      <c r="E397" s="318">
        <f t="shared" si="6"/>
        <v>453</v>
      </c>
    </row>
    <row r="398" spans="1:5">
      <c r="A398" s="63" t="s">
        <v>819</v>
      </c>
      <c r="B398">
        <v>17055154</v>
      </c>
      <c r="C398">
        <v>907</v>
      </c>
      <c r="D398">
        <v>818</v>
      </c>
      <c r="E398" s="318">
        <f t="shared" si="6"/>
        <v>1725</v>
      </c>
    </row>
    <row r="399" spans="1:5">
      <c r="A399" s="63" t="s">
        <v>819</v>
      </c>
      <c r="B399">
        <v>10104548</v>
      </c>
      <c r="C399">
        <v>507</v>
      </c>
      <c r="D399">
        <v>310</v>
      </c>
      <c r="E399" s="318">
        <f t="shared" si="6"/>
        <v>817</v>
      </c>
    </row>
    <row r="400" spans="1:5">
      <c r="A400" s="63" t="s">
        <v>819</v>
      </c>
      <c r="B400">
        <v>21185238</v>
      </c>
      <c r="C400">
        <v>349</v>
      </c>
      <c r="D400">
        <v>221</v>
      </c>
      <c r="E400" s="318">
        <f t="shared" si="6"/>
        <v>570</v>
      </c>
    </row>
    <row r="401" spans="1:5">
      <c r="A401" s="63" t="s">
        <v>819</v>
      </c>
      <c r="B401">
        <v>6204545</v>
      </c>
      <c r="C401">
        <v>233</v>
      </c>
      <c r="D401">
        <v>214</v>
      </c>
      <c r="E401" s="318">
        <f t="shared" si="6"/>
        <v>447</v>
      </c>
    </row>
    <row r="402" spans="1:5">
      <c r="A402" s="63" t="s">
        <v>819</v>
      </c>
      <c r="B402">
        <v>10384648</v>
      </c>
      <c r="C402">
        <v>305</v>
      </c>
      <c r="D402">
        <v>298</v>
      </c>
      <c r="E402" s="318">
        <f t="shared" si="6"/>
        <v>603</v>
      </c>
    </row>
    <row r="403" spans="1:5">
      <c r="A403" s="63" t="s">
        <v>819</v>
      </c>
      <c r="B403">
        <v>14104552</v>
      </c>
      <c r="C403">
        <v>634</v>
      </c>
      <c r="D403">
        <v>182</v>
      </c>
      <c r="E403" s="318">
        <f t="shared" si="6"/>
        <v>816</v>
      </c>
    </row>
    <row r="404" spans="1:5">
      <c r="A404" s="63" t="s">
        <v>819</v>
      </c>
      <c r="B404">
        <v>21135258</v>
      </c>
      <c r="C404">
        <v>935</v>
      </c>
      <c r="D404">
        <v>76</v>
      </c>
      <c r="E404" s="318">
        <f t="shared" si="6"/>
        <v>1011</v>
      </c>
    </row>
    <row r="405" spans="1:5">
      <c r="A405" s="63" t="s">
        <v>819</v>
      </c>
      <c r="B405">
        <v>10294548</v>
      </c>
      <c r="C405">
        <v>380</v>
      </c>
      <c r="D405">
        <v>211</v>
      </c>
      <c r="E405" s="318">
        <f t="shared" si="6"/>
        <v>591</v>
      </c>
    </row>
    <row r="406" spans="1:5">
      <c r="A406" s="63" t="s">
        <v>819</v>
      </c>
      <c r="B406">
        <v>6194545</v>
      </c>
      <c r="C406">
        <v>215</v>
      </c>
      <c r="D406">
        <v>178</v>
      </c>
      <c r="E406" s="318">
        <f t="shared" si="6"/>
        <v>393</v>
      </c>
    </row>
    <row r="407" spans="1:5">
      <c r="A407" s="63" t="s">
        <v>819</v>
      </c>
      <c r="B407">
        <v>19135156</v>
      </c>
      <c r="C407">
        <v>340</v>
      </c>
      <c r="D407">
        <v>242</v>
      </c>
      <c r="E407" s="318">
        <f t="shared" si="6"/>
        <v>582</v>
      </c>
    </row>
    <row r="408" spans="1:5">
      <c r="A408" s="63" t="s">
        <v>819</v>
      </c>
      <c r="B408">
        <v>21045238</v>
      </c>
      <c r="C408">
        <v>345</v>
      </c>
      <c r="D408">
        <v>290</v>
      </c>
      <c r="E408" s="318">
        <f t="shared" si="6"/>
        <v>635</v>
      </c>
    </row>
    <row r="409" spans="1:5">
      <c r="A409" s="63" t="s">
        <v>819</v>
      </c>
      <c r="B409">
        <v>12235150</v>
      </c>
      <c r="C409">
        <v>1801</v>
      </c>
      <c r="D409">
        <v>132</v>
      </c>
      <c r="E409" s="318">
        <f t="shared" si="6"/>
        <v>1933</v>
      </c>
    </row>
    <row r="410" spans="1:5">
      <c r="A410" s="63" t="s">
        <v>819</v>
      </c>
      <c r="B410">
        <v>14014552</v>
      </c>
      <c r="C410">
        <v>302</v>
      </c>
      <c r="D410">
        <v>284</v>
      </c>
      <c r="E410" s="318">
        <f t="shared" si="6"/>
        <v>586</v>
      </c>
    </row>
    <row r="411" spans="1:5">
      <c r="A411" s="63" t="s">
        <v>819</v>
      </c>
      <c r="B411">
        <v>11284650</v>
      </c>
      <c r="C411">
        <v>439</v>
      </c>
      <c r="D411">
        <v>393</v>
      </c>
      <c r="E411" s="318">
        <f t="shared" si="6"/>
        <v>832</v>
      </c>
    </row>
    <row r="412" spans="1:5">
      <c r="A412" s="63" t="s">
        <v>819</v>
      </c>
      <c r="B412">
        <v>18115155</v>
      </c>
      <c r="C412">
        <v>743</v>
      </c>
      <c r="D412">
        <v>145</v>
      </c>
      <c r="E412" s="318">
        <f t="shared" si="6"/>
        <v>888</v>
      </c>
    </row>
    <row r="413" spans="1:5">
      <c r="A413" s="63" t="s">
        <v>819</v>
      </c>
      <c r="B413">
        <v>18085155</v>
      </c>
      <c r="C413">
        <v>461</v>
      </c>
      <c r="D413">
        <v>255</v>
      </c>
      <c r="E413" s="318">
        <f t="shared" si="6"/>
        <v>716</v>
      </c>
    </row>
    <row r="414" spans="1:5">
      <c r="A414" s="63" t="s">
        <v>819</v>
      </c>
      <c r="B414">
        <v>20535258</v>
      </c>
      <c r="C414">
        <v>262</v>
      </c>
      <c r="D414">
        <v>197</v>
      </c>
      <c r="E414" s="318">
        <f t="shared" si="6"/>
        <v>459</v>
      </c>
    </row>
    <row r="415" spans="1:5">
      <c r="A415" s="63" t="s">
        <v>819</v>
      </c>
      <c r="B415">
        <v>21225259</v>
      </c>
      <c r="C415">
        <v>338</v>
      </c>
      <c r="D415">
        <v>128</v>
      </c>
      <c r="E415" s="318">
        <f t="shared" si="6"/>
        <v>466</v>
      </c>
    </row>
    <row r="416" spans="1:5">
      <c r="A416" s="63" t="s">
        <v>819</v>
      </c>
      <c r="B416">
        <v>19245156</v>
      </c>
      <c r="C416">
        <v>437</v>
      </c>
      <c r="D416">
        <v>189</v>
      </c>
      <c r="E416" s="318">
        <f t="shared" si="6"/>
        <v>626</v>
      </c>
    </row>
    <row r="417" spans="1:5">
      <c r="A417" s="63" t="s">
        <v>819</v>
      </c>
      <c r="B417">
        <v>18075155</v>
      </c>
      <c r="C417">
        <v>442</v>
      </c>
      <c r="D417">
        <v>288</v>
      </c>
      <c r="E417" s="318">
        <f t="shared" si="6"/>
        <v>730</v>
      </c>
    </row>
    <row r="418" spans="1:5">
      <c r="A418" s="63" t="s">
        <v>819</v>
      </c>
      <c r="B418">
        <v>10254548</v>
      </c>
      <c r="C418">
        <v>288</v>
      </c>
      <c r="D418">
        <v>279</v>
      </c>
      <c r="E418" s="318">
        <f t="shared" si="6"/>
        <v>567</v>
      </c>
    </row>
    <row r="419" spans="1:5">
      <c r="A419" s="63" t="s">
        <v>819</v>
      </c>
      <c r="B419">
        <v>20015257</v>
      </c>
      <c r="C419">
        <v>734</v>
      </c>
      <c r="D419">
        <v>456</v>
      </c>
      <c r="E419" s="318">
        <f t="shared" si="6"/>
        <v>1190</v>
      </c>
    </row>
    <row r="420" spans="1:5">
      <c r="A420" s="63" t="s">
        <v>819</v>
      </c>
      <c r="B420">
        <v>5184544</v>
      </c>
      <c r="C420">
        <v>666</v>
      </c>
      <c r="D420">
        <v>379</v>
      </c>
      <c r="E420" s="318">
        <f t="shared" si="6"/>
        <v>1045</v>
      </c>
    </row>
    <row r="421" spans="1:5">
      <c r="A421" s="63" t="s">
        <v>819</v>
      </c>
      <c r="B421">
        <v>15025153</v>
      </c>
      <c r="C421">
        <v>547</v>
      </c>
      <c r="D421">
        <v>244</v>
      </c>
      <c r="E421" s="318">
        <f t="shared" si="6"/>
        <v>791</v>
      </c>
    </row>
    <row r="422" spans="1:5">
      <c r="A422" s="63" t="s">
        <v>819</v>
      </c>
      <c r="B422">
        <v>14395152</v>
      </c>
      <c r="C422">
        <v>411</v>
      </c>
      <c r="D422">
        <v>271</v>
      </c>
      <c r="E422" s="318">
        <f t="shared" si="6"/>
        <v>682</v>
      </c>
    </row>
    <row r="423" spans="1:5">
      <c r="A423" s="63" t="s">
        <v>819</v>
      </c>
      <c r="B423">
        <v>5384544</v>
      </c>
      <c r="C423">
        <v>338</v>
      </c>
      <c r="D423">
        <v>313</v>
      </c>
      <c r="E423" s="318">
        <f t="shared" si="6"/>
        <v>651</v>
      </c>
    </row>
    <row r="424" spans="1:5">
      <c r="A424" s="63" t="s">
        <v>819</v>
      </c>
      <c r="B424">
        <v>15025139</v>
      </c>
      <c r="C424">
        <v>132</v>
      </c>
      <c r="D424">
        <v>113</v>
      </c>
      <c r="E424" s="318">
        <f t="shared" si="6"/>
        <v>245</v>
      </c>
    </row>
    <row r="425" spans="1:5">
      <c r="A425" s="63" t="s">
        <v>819</v>
      </c>
      <c r="B425">
        <v>21485259</v>
      </c>
      <c r="C425">
        <v>702</v>
      </c>
      <c r="D425">
        <v>666</v>
      </c>
      <c r="E425" s="318">
        <f t="shared" si="6"/>
        <v>1368</v>
      </c>
    </row>
    <row r="426" spans="1:5">
      <c r="A426" s="63" t="s">
        <v>819</v>
      </c>
      <c r="B426">
        <v>12194650</v>
      </c>
      <c r="C426">
        <v>278</v>
      </c>
      <c r="D426">
        <v>211</v>
      </c>
      <c r="E426" s="318">
        <f t="shared" si="6"/>
        <v>489</v>
      </c>
    </row>
    <row r="427" spans="1:5">
      <c r="A427" s="63" t="s">
        <v>819</v>
      </c>
      <c r="B427">
        <v>18355155</v>
      </c>
      <c r="C427">
        <v>248</v>
      </c>
      <c r="D427">
        <v>242</v>
      </c>
      <c r="E427" s="318">
        <f t="shared" si="6"/>
        <v>490</v>
      </c>
    </row>
    <row r="428" spans="1:5">
      <c r="A428" s="63" t="s">
        <v>819</v>
      </c>
      <c r="B428">
        <v>15175153</v>
      </c>
      <c r="C428">
        <v>346</v>
      </c>
      <c r="D428">
        <v>309</v>
      </c>
      <c r="E428" s="318">
        <f t="shared" si="6"/>
        <v>655</v>
      </c>
    </row>
    <row r="429" spans="1:5">
      <c r="A429" s="63" t="s">
        <v>819</v>
      </c>
      <c r="B429">
        <v>18035155</v>
      </c>
      <c r="C429">
        <v>334</v>
      </c>
      <c r="D429">
        <v>263</v>
      </c>
      <c r="E429" s="318">
        <f t="shared" si="6"/>
        <v>597</v>
      </c>
    </row>
    <row r="430" spans="1:5">
      <c r="A430" s="63" t="s">
        <v>819</v>
      </c>
      <c r="B430">
        <v>15215153</v>
      </c>
      <c r="C430">
        <v>241</v>
      </c>
      <c r="D430">
        <v>229</v>
      </c>
      <c r="E430" s="318">
        <f t="shared" si="6"/>
        <v>470</v>
      </c>
    </row>
    <row r="431" spans="1:5">
      <c r="A431" s="63" t="s">
        <v>819</v>
      </c>
      <c r="B431">
        <v>20075257</v>
      </c>
      <c r="C431">
        <v>428</v>
      </c>
      <c r="D431">
        <v>398</v>
      </c>
      <c r="E431" s="318">
        <f t="shared" si="6"/>
        <v>826</v>
      </c>
    </row>
    <row r="432" spans="1:5">
      <c r="A432" s="63" t="s">
        <v>819</v>
      </c>
      <c r="B432">
        <v>8124546</v>
      </c>
      <c r="C432">
        <v>248</v>
      </c>
      <c r="D432">
        <v>63</v>
      </c>
      <c r="E432" s="318">
        <f t="shared" si="6"/>
        <v>311</v>
      </c>
    </row>
    <row r="433" spans="1:5">
      <c r="A433" s="63" t="s">
        <v>819</v>
      </c>
      <c r="B433">
        <v>19385156</v>
      </c>
      <c r="C433">
        <v>349</v>
      </c>
      <c r="D433">
        <v>325</v>
      </c>
      <c r="E433" s="318">
        <f t="shared" si="6"/>
        <v>674</v>
      </c>
    </row>
    <row r="434" spans="1:5">
      <c r="A434" s="63" t="s">
        <v>819</v>
      </c>
      <c r="B434">
        <v>9104547</v>
      </c>
      <c r="C434">
        <v>249</v>
      </c>
      <c r="D434">
        <v>174</v>
      </c>
      <c r="E434" s="318">
        <f t="shared" si="6"/>
        <v>423</v>
      </c>
    </row>
    <row r="435" spans="1:5">
      <c r="A435" s="63" t="s">
        <v>819</v>
      </c>
      <c r="B435">
        <v>11064650</v>
      </c>
      <c r="C435">
        <v>455</v>
      </c>
      <c r="D435">
        <v>418</v>
      </c>
      <c r="E435" s="318">
        <f t="shared" si="6"/>
        <v>873</v>
      </c>
    </row>
    <row r="436" spans="1:5">
      <c r="A436" s="63" t="s">
        <v>819</v>
      </c>
      <c r="B436">
        <v>10064548</v>
      </c>
      <c r="C436">
        <v>237</v>
      </c>
      <c r="D436">
        <v>206</v>
      </c>
      <c r="E436" s="318">
        <f t="shared" si="6"/>
        <v>443</v>
      </c>
    </row>
    <row r="437" spans="1:5">
      <c r="A437" s="63" t="s">
        <v>819</v>
      </c>
      <c r="B437">
        <v>19495156</v>
      </c>
      <c r="C437">
        <v>308</v>
      </c>
      <c r="D437">
        <v>303</v>
      </c>
      <c r="E437" s="318">
        <f t="shared" si="6"/>
        <v>611</v>
      </c>
    </row>
    <row r="438" spans="1:5">
      <c r="A438" s="63" t="s">
        <v>819</v>
      </c>
      <c r="B438">
        <v>21145238</v>
      </c>
      <c r="C438">
        <v>1393</v>
      </c>
      <c r="D438">
        <v>259</v>
      </c>
      <c r="E438" s="318">
        <f t="shared" si="6"/>
        <v>1652</v>
      </c>
    </row>
    <row r="439" spans="1:5">
      <c r="A439" s="63" t="s">
        <v>819</v>
      </c>
      <c r="B439">
        <v>20325257</v>
      </c>
      <c r="C439">
        <v>1006</v>
      </c>
      <c r="D439">
        <v>433</v>
      </c>
      <c r="E439" s="318">
        <f t="shared" si="6"/>
        <v>1439</v>
      </c>
    </row>
    <row r="440" spans="1:5">
      <c r="A440" s="63" t="s">
        <v>819</v>
      </c>
      <c r="B440">
        <v>19115156</v>
      </c>
      <c r="C440">
        <v>265</v>
      </c>
      <c r="D440">
        <v>186</v>
      </c>
      <c r="E440" s="318">
        <f t="shared" si="6"/>
        <v>451</v>
      </c>
    </row>
    <row r="441" spans="1:5">
      <c r="A441" s="63" t="s">
        <v>819</v>
      </c>
      <c r="B441">
        <v>17035154</v>
      </c>
      <c r="C441">
        <v>1926</v>
      </c>
      <c r="D441">
        <v>157</v>
      </c>
      <c r="E441" s="318">
        <f t="shared" si="6"/>
        <v>2083</v>
      </c>
    </row>
    <row r="442" spans="1:5">
      <c r="A442" s="63" t="s">
        <v>819</v>
      </c>
      <c r="B442">
        <v>20005238</v>
      </c>
      <c r="C442">
        <v>607</v>
      </c>
      <c r="D442">
        <v>478</v>
      </c>
      <c r="E442" s="318">
        <f t="shared" si="6"/>
        <v>1085</v>
      </c>
    </row>
    <row r="443" spans="1:5">
      <c r="A443" s="63" t="s">
        <v>819</v>
      </c>
      <c r="B443">
        <v>11214650</v>
      </c>
      <c r="C443">
        <v>329</v>
      </c>
      <c r="D443">
        <v>198</v>
      </c>
      <c r="E443" s="318">
        <f t="shared" si="6"/>
        <v>527</v>
      </c>
    </row>
    <row r="444" spans="1:5">
      <c r="A444" s="63" t="s">
        <v>819</v>
      </c>
      <c r="B444">
        <v>7054545</v>
      </c>
      <c r="C444">
        <v>363</v>
      </c>
      <c r="D444">
        <v>74</v>
      </c>
      <c r="E444" s="318">
        <f t="shared" si="6"/>
        <v>437</v>
      </c>
    </row>
    <row r="445" spans="1:5">
      <c r="A445" s="63" t="s">
        <v>819</v>
      </c>
      <c r="B445">
        <v>19285156</v>
      </c>
      <c r="C445">
        <v>300</v>
      </c>
      <c r="D445">
        <v>273</v>
      </c>
      <c r="E445" s="318">
        <f t="shared" si="6"/>
        <v>573</v>
      </c>
    </row>
    <row r="446" spans="1:5">
      <c r="A446" s="63" t="s">
        <v>819</v>
      </c>
      <c r="B446">
        <v>21195258</v>
      </c>
      <c r="C446">
        <v>320</v>
      </c>
      <c r="D446">
        <v>316</v>
      </c>
      <c r="E446" s="318">
        <f t="shared" si="6"/>
        <v>636</v>
      </c>
    </row>
    <row r="447" spans="1:5">
      <c r="A447" s="63" t="s">
        <v>819</v>
      </c>
      <c r="B447">
        <v>21255259</v>
      </c>
      <c r="C447">
        <v>261</v>
      </c>
      <c r="D447">
        <v>12</v>
      </c>
      <c r="E447" s="318">
        <f t="shared" si="6"/>
        <v>273</v>
      </c>
    </row>
    <row r="448" spans="1:5">
      <c r="A448" s="63" t="s">
        <v>819</v>
      </c>
      <c r="B448">
        <v>12124650</v>
      </c>
      <c r="C448">
        <v>392</v>
      </c>
      <c r="D448">
        <v>363</v>
      </c>
      <c r="E448" s="318">
        <f t="shared" si="6"/>
        <v>755</v>
      </c>
    </row>
    <row r="449" spans="1:5">
      <c r="A449" s="63" t="s">
        <v>819</v>
      </c>
      <c r="B449">
        <v>11384650</v>
      </c>
      <c r="C449">
        <v>517</v>
      </c>
      <c r="D449">
        <v>384</v>
      </c>
      <c r="E449" s="318">
        <f t="shared" si="6"/>
        <v>901</v>
      </c>
    </row>
    <row r="450" spans="1:5">
      <c r="A450" s="63" t="s">
        <v>819</v>
      </c>
      <c r="B450">
        <v>12255150</v>
      </c>
      <c r="C450">
        <v>316</v>
      </c>
      <c r="D450">
        <v>302</v>
      </c>
      <c r="E450" s="318">
        <f t="shared" si="6"/>
        <v>618</v>
      </c>
    </row>
    <row r="451" spans="1:5">
      <c r="A451" s="63" t="s">
        <v>819</v>
      </c>
      <c r="B451">
        <v>14194552</v>
      </c>
      <c r="C451">
        <v>255</v>
      </c>
      <c r="D451">
        <v>254</v>
      </c>
      <c r="E451" s="318">
        <f t="shared" si="6"/>
        <v>509</v>
      </c>
    </row>
    <row r="452" spans="1:5">
      <c r="A452" s="63" t="s">
        <v>819</v>
      </c>
      <c r="B452">
        <v>11304650</v>
      </c>
      <c r="C452">
        <v>276</v>
      </c>
      <c r="D452">
        <v>246</v>
      </c>
      <c r="E452" s="318">
        <f t="shared" ref="E452:E515" si="7">SUM(C452:D452)</f>
        <v>522</v>
      </c>
    </row>
    <row r="453" spans="1:5">
      <c r="A453" s="63" t="s">
        <v>819</v>
      </c>
      <c r="B453">
        <v>20105257</v>
      </c>
      <c r="C453">
        <v>703</v>
      </c>
      <c r="D453">
        <v>343</v>
      </c>
      <c r="E453" s="318">
        <f t="shared" si="7"/>
        <v>1046</v>
      </c>
    </row>
    <row r="454" spans="1:5">
      <c r="A454" s="63" t="s">
        <v>819</v>
      </c>
      <c r="B454">
        <v>20375257</v>
      </c>
      <c r="C454">
        <v>345</v>
      </c>
      <c r="D454">
        <v>242</v>
      </c>
      <c r="E454" s="318">
        <f t="shared" si="7"/>
        <v>587</v>
      </c>
    </row>
    <row r="455" spans="1:5">
      <c r="A455" s="63" t="s">
        <v>819</v>
      </c>
      <c r="B455">
        <v>10184548</v>
      </c>
      <c r="C455">
        <v>250</v>
      </c>
      <c r="D455">
        <v>209</v>
      </c>
      <c r="E455" s="318">
        <f t="shared" si="7"/>
        <v>459</v>
      </c>
    </row>
    <row r="456" spans="1:5">
      <c r="A456" s="63" t="s">
        <v>819</v>
      </c>
      <c r="B456">
        <v>19175156</v>
      </c>
      <c r="C456">
        <v>139</v>
      </c>
      <c r="D456">
        <v>108</v>
      </c>
      <c r="E456" s="318">
        <f t="shared" si="7"/>
        <v>247</v>
      </c>
    </row>
    <row r="457" spans="1:5">
      <c r="A457" s="63" t="s">
        <v>819</v>
      </c>
      <c r="B457">
        <v>5364544</v>
      </c>
      <c r="C457">
        <v>524</v>
      </c>
      <c r="D457">
        <v>461</v>
      </c>
      <c r="E457" s="318">
        <f t="shared" si="7"/>
        <v>985</v>
      </c>
    </row>
    <row r="458" spans="1:5">
      <c r="A458" s="63" t="s">
        <v>819</v>
      </c>
      <c r="B458">
        <v>14355152</v>
      </c>
      <c r="C458">
        <v>255</v>
      </c>
      <c r="D458">
        <v>216</v>
      </c>
      <c r="E458" s="318">
        <f t="shared" si="7"/>
        <v>471</v>
      </c>
    </row>
    <row r="459" spans="1:5">
      <c r="A459" s="63" t="s">
        <v>819</v>
      </c>
      <c r="B459">
        <v>20155257</v>
      </c>
      <c r="C459">
        <v>550</v>
      </c>
      <c r="D459">
        <v>297</v>
      </c>
      <c r="E459" s="318">
        <f t="shared" si="7"/>
        <v>847</v>
      </c>
    </row>
    <row r="460" spans="1:5">
      <c r="A460" s="63" t="s">
        <v>819</v>
      </c>
      <c r="B460">
        <v>14254552</v>
      </c>
      <c r="C460">
        <v>1413</v>
      </c>
      <c r="D460">
        <v>8</v>
      </c>
      <c r="E460" s="318">
        <f t="shared" si="7"/>
        <v>1421</v>
      </c>
    </row>
    <row r="461" spans="1:5">
      <c r="A461" s="63" t="s">
        <v>819</v>
      </c>
      <c r="B461">
        <v>12355150</v>
      </c>
      <c r="C461">
        <v>889</v>
      </c>
      <c r="D461">
        <v>23</v>
      </c>
      <c r="E461" s="318">
        <f t="shared" si="7"/>
        <v>912</v>
      </c>
    </row>
    <row r="462" spans="1:5">
      <c r="A462" s="63" t="s">
        <v>819</v>
      </c>
      <c r="B462">
        <v>5234544</v>
      </c>
      <c r="C462">
        <v>423</v>
      </c>
      <c r="D462">
        <v>393</v>
      </c>
      <c r="E462" s="318">
        <f t="shared" si="7"/>
        <v>816</v>
      </c>
    </row>
    <row r="463" spans="1:5">
      <c r="A463" s="63" t="s">
        <v>819</v>
      </c>
      <c r="B463">
        <v>14325152</v>
      </c>
      <c r="C463">
        <v>285</v>
      </c>
      <c r="D463">
        <v>281</v>
      </c>
      <c r="E463" s="318">
        <f t="shared" si="7"/>
        <v>566</v>
      </c>
    </row>
    <row r="464" spans="1:5">
      <c r="A464" s="63" t="s">
        <v>819</v>
      </c>
      <c r="B464">
        <v>21335259</v>
      </c>
      <c r="C464">
        <v>338</v>
      </c>
      <c r="D464">
        <v>280</v>
      </c>
      <c r="E464" s="318">
        <f t="shared" si="7"/>
        <v>618</v>
      </c>
    </row>
    <row r="465" spans="1:5">
      <c r="A465" s="63" t="s">
        <v>819</v>
      </c>
      <c r="B465">
        <v>21525259</v>
      </c>
      <c r="C465">
        <v>1872</v>
      </c>
      <c r="D465">
        <v>765</v>
      </c>
      <c r="E465" s="318">
        <f t="shared" si="7"/>
        <v>2637</v>
      </c>
    </row>
    <row r="466" spans="1:5">
      <c r="A466" s="63" t="s">
        <v>819</v>
      </c>
      <c r="B466">
        <v>13265151</v>
      </c>
      <c r="C466">
        <v>308</v>
      </c>
      <c r="D466">
        <v>294</v>
      </c>
      <c r="E466" s="318">
        <f t="shared" si="7"/>
        <v>602</v>
      </c>
    </row>
    <row r="467" spans="1:5">
      <c r="A467" s="63" t="s">
        <v>819</v>
      </c>
      <c r="B467">
        <v>10264548</v>
      </c>
      <c r="C467">
        <v>256</v>
      </c>
      <c r="D467">
        <v>227</v>
      </c>
      <c r="E467" s="318">
        <f t="shared" si="7"/>
        <v>483</v>
      </c>
    </row>
    <row r="468" spans="1:5">
      <c r="A468" s="63" t="s">
        <v>819</v>
      </c>
      <c r="B468">
        <v>15055153</v>
      </c>
      <c r="C468">
        <v>449</v>
      </c>
      <c r="D468">
        <v>302</v>
      </c>
      <c r="E468" s="318">
        <f t="shared" si="7"/>
        <v>751</v>
      </c>
    </row>
    <row r="469" spans="1:5">
      <c r="A469" s="63" t="s">
        <v>819</v>
      </c>
      <c r="B469">
        <v>13235151</v>
      </c>
      <c r="C469">
        <v>262</v>
      </c>
      <c r="D469">
        <v>195</v>
      </c>
      <c r="E469" s="318">
        <f t="shared" si="7"/>
        <v>457</v>
      </c>
    </row>
    <row r="470" spans="1:5">
      <c r="A470" s="63" t="s">
        <v>819</v>
      </c>
      <c r="B470">
        <v>19155156</v>
      </c>
      <c r="C470">
        <v>648</v>
      </c>
      <c r="D470">
        <v>175</v>
      </c>
      <c r="E470" s="318">
        <f t="shared" si="7"/>
        <v>823</v>
      </c>
    </row>
    <row r="471" spans="1:5">
      <c r="A471" s="63" t="s">
        <v>819</v>
      </c>
      <c r="B471">
        <v>21095258</v>
      </c>
      <c r="C471">
        <v>402</v>
      </c>
      <c r="D471">
        <v>339</v>
      </c>
      <c r="E471" s="318">
        <f t="shared" si="7"/>
        <v>741</v>
      </c>
    </row>
    <row r="472" spans="1:5">
      <c r="A472" s="63" t="s">
        <v>819</v>
      </c>
      <c r="B472">
        <v>9094547</v>
      </c>
      <c r="C472">
        <v>250</v>
      </c>
      <c r="D472">
        <v>194</v>
      </c>
      <c r="E472" s="318">
        <f t="shared" si="7"/>
        <v>444</v>
      </c>
    </row>
    <row r="473" spans="1:5">
      <c r="A473" s="63" t="s">
        <v>819</v>
      </c>
      <c r="B473">
        <v>13204551</v>
      </c>
      <c r="C473">
        <v>433</v>
      </c>
      <c r="D473">
        <v>294</v>
      </c>
      <c r="E473" s="318">
        <f t="shared" si="7"/>
        <v>727</v>
      </c>
    </row>
    <row r="474" spans="1:5">
      <c r="A474" s="63" t="s">
        <v>819</v>
      </c>
      <c r="B474">
        <v>12144650</v>
      </c>
      <c r="C474">
        <v>437</v>
      </c>
      <c r="D474">
        <v>410</v>
      </c>
      <c r="E474" s="318">
        <f t="shared" si="7"/>
        <v>847</v>
      </c>
    </row>
    <row r="475" spans="1:5">
      <c r="A475" s="63" t="s">
        <v>819</v>
      </c>
      <c r="B475">
        <v>12034650</v>
      </c>
      <c r="C475">
        <v>340</v>
      </c>
      <c r="D475">
        <v>333</v>
      </c>
      <c r="E475" s="318">
        <f t="shared" si="7"/>
        <v>673</v>
      </c>
    </row>
    <row r="476" spans="1:5">
      <c r="A476" s="63" t="s">
        <v>819</v>
      </c>
      <c r="B476">
        <v>14074552</v>
      </c>
      <c r="C476">
        <v>399</v>
      </c>
      <c r="D476">
        <v>351</v>
      </c>
      <c r="E476" s="318">
        <f t="shared" si="7"/>
        <v>750</v>
      </c>
    </row>
    <row r="477" spans="1:5">
      <c r="A477" s="63" t="s">
        <v>819</v>
      </c>
      <c r="B477">
        <v>20225257</v>
      </c>
      <c r="C477">
        <v>390</v>
      </c>
      <c r="D477">
        <v>359</v>
      </c>
      <c r="E477" s="318">
        <f t="shared" si="7"/>
        <v>749</v>
      </c>
    </row>
    <row r="478" spans="1:5">
      <c r="A478" s="63" t="s">
        <v>819</v>
      </c>
      <c r="B478">
        <v>18505155</v>
      </c>
      <c r="C478">
        <v>222</v>
      </c>
      <c r="D478">
        <v>205</v>
      </c>
      <c r="E478" s="318">
        <f t="shared" si="7"/>
        <v>427</v>
      </c>
    </row>
    <row r="479" spans="1:5">
      <c r="A479" s="63" t="s">
        <v>819</v>
      </c>
      <c r="B479">
        <v>18025155</v>
      </c>
      <c r="C479">
        <v>410</v>
      </c>
      <c r="D479">
        <v>308</v>
      </c>
      <c r="E479" s="318">
        <f t="shared" si="7"/>
        <v>718</v>
      </c>
    </row>
    <row r="480" spans="1:5">
      <c r="A480" s="63" t="s">
        <v>819</v>
      </c>
      <c r="B480">
        <v>15205153</v>
      </c>
      <c r="C480">
        <v>18</v>
      </c>
      <c r="D480">
        <v>13</v>
      </c>
      <c r="E480" s="318">
        <f t="shared" si="7"/>
        <v>31</v>
      </c>
    </row>
    <row r="481" spans="1:5">
      <c r="A481" s="63" t="s">
        <v>819</v>
      </c>
      <c r="B481">
        <v>13315151</v>
      </c>
      <c r="C481">
        <v>399</v>
      </c>
      <c r="D481">
        <v>352</v>
      </c>
      <c r="E481" s="318">
        <f t="shared" si="7"/>
        <v>751</v>
      </c>
    </row>
    <row r="482" spans="1:5">
      <c r="A482" s="63" t="s">
        <v>819</v>
      </c>
      <c r="B482">
        <v>15115153</v>
      </c>
      <c r="C482">
        <v>686</v>
      </c>
      <c r="D482">
        <v>148</v>
      </c>
      <c r="E482" s="318">
        <f t="shared" si="7"/>
        <v>834</v>
      </c>
    </row>
    <row r="483" spans="1:5">
      <c r="A483" s="63" t="s">
        <v>819</v>
      </c>
      <c r="B483">
        <v>20505258</v>
      </c>
      <c r="C483">
        <v>200</v>
      </c>
      <c r="D483">
        <v>122</v>
      </c>
      <c r="E483" s="318">
        <f t="shared" si="7"/>
        <v>322</v>
      </c>
    </row>
    <row r="484" spans="1:5">
      <c r="A484" s="63" t="s">
        <v>819</v>
      </c>
      <c r="B484">
        <v>13124551</v>
      </c>
      <c r="C484">
        <v>777</v>
      </c>
      <c r="D484">
        <v>394</v>
      </c>
      <c r="E484" s="318">
        <f t="shared" si="7"/>
        <v>1171</v>
      </c>
    </row>
    <row r="485" spans="1:5">
      <c r="A485" s="63" t="s">
        <v>819</v>
      </c>
      <c r="B485">
        <v>14084552</v>
      </c>
      <c r="C485">
        <v>330</v>
      </c>
      <c r="D485">
        <v>313</v>
      </c>
      <c r="E485" s="318">
        <f t="shared" si="7"/>
        <v>643</v>
      </c>
    </row>
    <row r="486" spans="1:5">
      <c r="A486" s="63" t="s">
        <v>819</v>
      </c>
      <c r="B486">
        <v>5264544</v>
      </c>
      <c r="C486">
        <v>471</v>
      </c>
      <c r="D486">
        <v>463</v>
      </c>
      <c r="E486" s="318">
        <f t="shared" si="7"/>
        <v>934</v>
      </c>
    </row>
    <row r="487" spans="1:5">
      <c r="A487" s="63" t="s">
        <v>819</v>
      </c>
      <c r="B487">
        <v>21385259</v>
      </c>
      <c r="C487">
        <v>332</v>
      </c>
      <c r="D487">
        <v>267</v>
      </c>
      <c r="E487" s="318">
        <f t="shared" si="7"/>
        <v>599</v>
      </c>
    </row>
    <row r="488" spans="1:5">
      <c r="A488" s="63" t="s">
        <v>819</v>
      </c>
      <c r="B488">
        <v>6154545</v>
      </c>
      <c r="C488">
        <v>185</v>
      </c>
      <c r="D488">
        <v>229</v>
      </c>
      <c r="E488" s="318">
        <f t="shared" si="7"/>
        <v>414</v>
      </c>
    </row>
    <row r="489" spans="1:5">
      <c r="A489" s="63" t="s">
        <v>819</v>
      </c>
      <c r="B489">
        <v>5344544</v>
      </c>
      <c r="C489">
        <v>418</v>
      </c>
      <c r="D489">
        <v>371</v>
      </c>
      <c r="E489" s="318">
        <f t="shared" si="7"/>
        <v>789</v>
      </c>
    </row>
    <row r="490" spans="1:5">
      <c r="A490" s="63" t="s">
        <v>819</v>
      </c>
      <c r="B490">
        <v>19445156</v>
      </c>
      <c r="C490">
        <v>741</v>
      </c>
      <c r="D490">
        <v>267</v>
      </c>
      <c r="E490" s="318">
        <f t="shared" si="7"/>
        <v>1008</v>
      </c>
    </row>
    <row r="491" spans="1:5">
      <c r="A491" s="63" t="s">
        <v>819</v>
      </c>
      <c r="B491">
        <v>10034548</v>
      </c>
      <c r="C491">
        <v>223</v>
      </c>
      <c r="D491">
        <v>171</v>
      </c>
      <c r="E491" s="318">
        <f t="shared" si="7"/>
        <v>394</v>
      </c>
    </row>
    <row r="492" spans="1:5">
      <c r="A492" s="63" t="s">
        <v>819</v>
      </c>
      <c r="B492">
        <v>21115258</v>
      </c>
      <c r="C492">
        <v>371</v>
      </c>
      <c r="D492">
        <v>231</v>
      </c>
      <c r="E492" s="318">
        <f t="shared" si="7"/>
        <v>602</v>
      </c>
    </row>
    <row r="493" spans="1:5">
      <c r="A493" s="63" t="s">
        <v>819</v>
      </c>
      <c r="B493">
        <v>21445259</v>
      </c>
      <c r="C493">
        <v>285</v>
      </c>
      <c r="D493">
        <v>211</v>
      </c>
      <c r="E493" s="318">
        <f t="shared" si="7"/>
        <v>496</v>
      </c>
    </row>
    <row r="494" spans="1:5">
      <c r="A494" s="63" t="s">
        <v>819</v>
      </c>
      <c r="B494">
        <v>21055238</v>
      </c>
      <c r="C494">
        <v>288</v>
      </c>
      <c r="D494">
        <v>272</v>
      </c>
      <c r="E494" s="318">
        <f t="shared" si="7"/>
        <v>560</v>
      </c>
    </row>
    <row r="495" spans="1:5">
      <c r="A495" s="63" t="s">
        <v>819</v>
      </c>
      <c r="B495">
        <v>6264545</v>
      </c>
      <c r="C495">
        <v>253</v>
      </c>
      <c r="D495">
        <v>191</v>
      </c>
      <c r="E495" s="318">
        <f t="shared" si="7"/>
        <v>444</v>
      </c>
    </row>
    <row r="496" spans="1:5">
      <c r="A496" s="63" t="s">
        <v>819</v>
      </c>
      <c r="B496">
        <v>18225155</v>
      </c>
      <c r="C496">
        <v>124</v>
      </c>
      <c r="D496">
        <v>114</v>
      </c>
      <c r="E496" s="318">
        <f t="shared" si="7"/>
        <v>238</v>
      </c>
    </row>
    <row r="497" spans="1:5">
      <c r="A497" s="63" t="s">
        <v>819</v>
      </c>
      <c r="B497">
        <v>13395151</v>
      </c>
      <c r="C497">
        <v>313</v>
      </c>
      <c r="D497">
        <v>187</v>
      </c>
      <c r="E497" s="318">
        <f t="shared" si="7"/>
        <v>500</v>
      </c>
    </row>
    <row r="498" spans="1:5">
      <c r="A498" s="63" t="s">
        <v>819</v>
      </c>
      <c r="B498">
        <v>16065153</v>
      </c>
      <c r="C498">
        <v>1055</v>
      </c>
      <c r="D498">
        <v>150</v>
      </c>
      <c r="E498" s="318">
        <f t="shared" si="7"/>
        <v>1205</v>
      </c>
    </row>
    <row r="499" spans="1:5">
      <c r="A499" s="63" t="s">
        <v>819</v>
      </c>
      <c r="B499">
        <v>19235156</v>
      </c>
      <c r="C499">
        <v>331</v>
      </c>
      <c r="D499">
        <v>325</v>
      </c>
      <c r="E499" s="318">
        <f t="shared" si="7"/>
        <v>656</v>
      </c>
    </row>
    <row r="500" spans="1:5">
      <c r="A500" s="63" t="s">
        <v>819</v>
      </c>
      <c r="B500">
        <v>13074551</v>
      </c>
      <c r="C500">
        <v>459</v>
      </c>
      <c r="D500">
        <v>320</v>
      </c>
      <c r="E500" s="318">
        <f t="shared" si="7"/>
        <v>779</v>
      </c>
    </row>
    <row r="501" spans="1:5">
      <c r="A501" s="63" t="s">
        <v>819</v>
      </c>
      <c r="B501">
        <v>9084547</v>
      </c>
      <c r="C501">
        <v>186</v>
      </c>
      <c r="D501">
        <v>132</v>
      </c>
      <c r="E501" s="318">
        <f t="shared" si="7"/>
        <v>318</v>
      </c>
    </row>
    <row r="502" spans="1:5">
      <c r="A502" s="63" t="s">
        <v>819</v>
      </c>
      <c r="B502">
        <v>19395156</v>
      </c>
      <c r="C502">
        <v>264</v>
      </c>
      <c r="D502">
        <v>257</v>
      </c>
      <c r="E502" s="318">
        <f t="shared" si="7"/>
        <v>521</v>
      </c>
    </row>
    <row r="503" spans="1:5">
      <c r="A503" s="63" t="s">
        <v>819</v>
      </c>
      <c r="B503">
        <v>19335156</v>
      </c>
      <c r="C503">
        <v>261</v>
      </c>
      <c r="D503">
        <v>229</v>
      </c>
      <c r="E503" s="318">
        <f t="shared" si="7"/>
        <v>490</v>
      </c>
    </row>
    <row r="504" spans="1:5">
      <c r="A504" s="63" t="s">
        <v>819</v>
      </c>
      <c r="B504">
        <v>20485258</v>
      </c>
      <c r="C504">
        <v>281</v>
      </c>
      <c r="D504">
        <v>218</v>
      </c>
      <c r="E504" s="318">
        <f t="shared" si="7"/>
        <v>499</v>
      </c>
    </row>
    <row r="505" spans="1:5">
      <c r="A505" s="63" t="s">
        <v>819</v>
      </c>
      <c r="B505">
        <v>13164551</v>
      </c>
      <c r="C505">
        <v>534</v>
      </c>
      <c r="D505">
        <v>249</v>
      </c>
      <c r="E505" s="318">
        <f t="shared" si="7"/>
        <v>783</v>
      </c>
    </row>
    <row r="506" spans="1:5">
      <c r="A506" s="63" t="s">
        <v>819</v>
      </c>
      <c r="B506">
        <v>13305151</v>
      </c>
      <c r="C506">
        <v>459</v>
      </c>
      <c r="D506">
        <v>371</v>
      </c>
      <c r="E506" s="318">
        <f t="shared" si="7"/>
        <v>830</v>
      </c>
    </row>
    <row r="507" spans="1:5">
      <c r="A507" s="63" t="s">
        <v>819</v>
      </c>
      <c r="B507">
        <v>21065258</v>
      </c>
      <c r="C507">
        <v>368</v>
      </c>
      <c r="D507">
        <v>276</v>
      </c>
      <c r="E507" s="318">
        <f t="shared" si="7"/>
        <v>644</v>
      </c>
    </row>
    <row r="508" spans="1:5">
      <c r="A508" s="63" t="s">
        <v>819</v>
      </c>
      <c r="B508">
        <v>5354544</v>
      </c>
      <c r="C508">
        <v>203</v>
      </c>
      <c r="D508">
        <v>167</v>
      </c>
      <c r="E508" s="318">
        <f t="shared" si="7"/>
        <v>370</v>
      </c>
    </row>
    <row r="509" spans="1:5">
      <c r="A509" s="63" t="s">
        <v>819</v>
      </c>
      <c r="B509">
        <v>12014650</v>
      </c>
      <c r="C509">
        <v>339</v>
      </c>
      <c r="D509">
        <v>339</v>
      </c>
      <c r="E509" s="318">
        <f t="shared" si="7"/>
        <v>678</v>
      </c>
    </row>
    <row r="510" spans="1:5">
      <c r="A510" s="63" t="s">
        <v>819</v>
      </c>
      <c r="B510">
        <v>16215153</v>
      </c>
      <c r="C510">
        <v>208</v>
      </c>
      <c r="D510">
        <v>202</v>
      </c>
      <c r="E510" s="318">
        <f t="shared" si="7"/>
        <v>410</v>
      </c>
    </row>
    <row r="511" spans="1:5">
      <c r="A511" s="63" t="s">
        <v>819</v>
      </c>
      <c r="B511">
        <v>13425151</v>
      </c>
      <c r="C511">
        <v>382</v>
      </c>
      <c r="D511">
        <v>329</v>
      </c>
      <c r="E511" s="318">
        <f t="shared" si="7"/>
        <v>711</v>
      </c>
    </row>
    <row r="512" spans="1:5">
      <c r="A512" s="63" t="s">
        <v>819</v>
      </c>
      <c r="B512">
        <v>20035238</v>
      </c>
      <c r="C512">
        <v>1317</v>
      </c>
      <c r="D512">
        <v>253</v>
      </c>
      <c r="E512" s="318">
        <f t="shared" si="7"/>
        <v>1570</v>
      </c>
    </row>
    <row r="513" spans="1:5">
      <c r="A513" s="63" t="s">
        <v>819</v>
      </c>
      <c r="B513">
        <v>5394544</v>
      </c>
      <c r="C513">
        <v>1488</v>
      </c>
      <c r="D513">
        <v>1373</v>
      </c>
      <c r="E513" s="318">
        <f t="shared" si="7"/>
        <v>2861</v>
      </c>
    </row>
    <row r="514" spans="1:5">
      <c r="A514" s="63" t="s">
        <v>819</v>
      </c>
      <c r="B514">
        <v>12204650</v>
      </c>
      <c r="C514">
        <v>325</v>
      </c>
      <c r="D514">
        <v>277</v>
      </c>
      <c r="E514" s="318">
        <f t="shared" si="7"/>
        <v>602</v>
      </c>
    </row>
    <row r="515" spans="1:5">
      <c r="A515" s="63" t="s">
        <v>819</v>
      </c>
      <c r="B515">
        <v>6084544</v>
      </c>
      <c r="C515">
        <v>258</v>
      </c>
      <c r="D515">
        <v>258</v>
      </c>
      <c r="E515" s="318">
        <f t="shared" si="7"/>
        <v>516</v>
      </c>
    </row>
    <row r="516" spans="1:5">
      <c r="A516" s="63" t="s">
        <v>819</v>
      </c>
      <c r="B516">
        <v>15275153</v>
      </c>
      <c r="C516">
        <v>305</v>
      </c>
      <c r="D516">
        <v>223</v>
      </c>
      <c r="E516" s="318">
        <f t="shared" ref="E516:E579" si="8">SUM(C516:D516)</f>
        <v>528</v>
      </c>
    </row>
    <row r="517" spans="1:5">
      <c r="A517" s="63" t="s">
        <v>819</v>
      </c>
      <c r="B517">
        <v>10244548</v>
      </c>
      <c r="C517">
        <v>300</v>
      </c>
      <c r="D517">
        <v>296</v>
      </c>
      <c r="E517" s="318">
        <f t="shared" si="8"/>
        <v>596</v>
      </c>
    </row>
    <row r="518" spans="1:5">
      <c r="A518" s="63" t="s">
        <v>819</v>
      </c>
      <c r="B518">
        <v>20475258</v>
      </c>
      <c r="C518">
        <v>324</v>
      </c>
      <c r="D518">
        <v>288</v>
      </c>
      <c r="E518" s="318">
        <f t="shared" si="8"/>
        <v>612</v>
      </c>
    </row>
    <row r="519" spans="1:5">
      <c r="A519" s="63" t="s">
        <v>819</v>
      </c>
      <c r="B519">
        <v>10324648</v>
      </c>
      <c r="C519">
        <v>918</v>
      </c>
      <c r="D519">
        <v>195</v>
      </c>
      <c r="E519" s="318">
        <f t="shared" si="8"/>
        <v>1113</v>
      </c>
    </row>
    <row r="520" spans="1:5">
      <c r="A520" s="63" t="s">
        <v>819</v>
      </c>
      <c r="B520">
        <v>21085258</v>
      </c>
      <c r="C520">
        <v>658</v>
      </c>
      <c r="D520">
        <v>225</v>
      </c>
      <c r="E520" s="318">
        <f t="shared" si="8"/>
        <v>883</v>
      </c>
    </row>
    <row r="521" spans="1:5">
      <c r="A521" s="63" t="s">
        <v>819</v>
      </c>
      <c r="B521">
        <v>21265259</v>
      </c>
      <c r="C521">
        <v>198</v>
      </c>
      <c r="D521">
        <v>31</v>
      </c>
      <c r="E521" s="318">
        <f t="shared" si="8"/>
        <v>229</v>
      </c>
    </row>
    <row r="522" spans="1:5">
      <c r="A522" s="63" t="s">
        <v>819</v>
      </c>
      <c r="B522">
        <v>20185257</v>
      </c>
      <c r="C522">
        <v>875</v>
      </c>
      <c r="D522">
        <v>151</v>
      </c>
      <c r="E522" s="318">
        <f t="shared" si="8"/>
        <v>1026</v>
      </c>
    </row>
    <row r="523" spans="1:5">
      <c r="A523" s="63" t="s">
        <v>819</v>
      </c>
      <c r="B523">
        <v>9014547</v>
      </c>
      <c r="C523">
        <v>946</v>
      </c>
      <c r="D523">
        <v>723</v>
      </c>
      <c r="E523" s="318">
        <f t="shared" si="8"/>
        <v>1669</v>
      </c>
    </row>
    <row r="524" spans="1:5">
      <c r="A524" s="63" t="s">
        <v>819</v>
      </c>
      <c r="B524">
        <v>7024545</v>
      </c>
      <c r="C524">
        <v>243</v>
      </c>
      <c r="D524">
        <v>14</v>
      </c>
      <c r="E524" s="318">
        <f t="shared" si="8"/>
        <v>257</v>
      </c>
    </row>
    <row r="525" spans="1:5">
      <c r="A525" s="63" t="s">
        <v>819</v>
      </c>
      <c r="B525">
        <v>6244545</v>
      </c>
      <c r="C525">
        <v>431</v>
      </c>
      <c r="D525">
        <v>204</v>
      </c>
      <c r="E525" s="318">
        <f t="shared" si="8"/>
        <v>635</v>
      </c>
    </row>
    <row r="526" spans="1:5">
      <c r="A526" s="63" t="s">
        <v>819</v>
      </c>
      <c r="B526">
        <v>18285155</v>
      </c>
      <c r="C526">
        <v>251</v>
      </c>
      <c r="D526">
        <v>242</v>
      </c>
      <c r="E526" s="318">
        <f t="shared" si="8"/>
        <v>493</v>
      </c>
    </row>
    <row r="527" spans="1:5">
      <c r="A527" s="63" t="s">
        <v>819</v>
      </c>
      <c r="B527">
        <v>18485155</v>
      </c>
      <c r="C527">
        <v>341</v>
      </c>
      <c r="D527">
        <v>305</v>
      </c>
      <c r="E527" s="318">
        <f t="shared" si="8"/>
        <v>646</v>
      </c>
    </row>
    <row r="528" spans="1:5">
      <c r="A528" s="63" t="s">
        <v>819</v>
      </c>
      <c r="B528">
        <v>20095257</v>
      </c>
      <c r="C528">
        <v>370</v>
      </c>
      <c r="D528">
        <v>310</v>
      </c>
      <c r="E528" s="318">
        <f t="shared" si="8"/>
        <v>680</v>
      </c>
    </row>
    <row r="529" spans="1:5">
      <c r="A529" s="63" t="s">
        <v>819</v>
      </c>
      <c r="B529">
        <v>18445155</v>
      </c>
      <c r="C529">
        <v>418</v>
      </c>
      <c r="D529">
        <v>351</v>
      </c>
      <c r="E529" s="318">
        <f t="shared" si="8"/>
        <v>769</v>
      </c>
    </row>
    <row r="530" spans="1:5">
      <c r="A530" s="63" t="s">
        <v>819</v>
      </c>
      <c r="B530">
        <v>19515156</v>
      </c>
      <c r="C530">
        <v>384</v>
      </c>
      <c r="D530">
        <v>310</v>
      </c>
      <c r="E530" s="318">
        <f t="shared" si="8"/>
        <v>694</v>
      </c>
    </row>
    <row r="531" spans="1:5">
      <c r="A531" s="63" t="s">
        <v>819</v>
      </c>
      <c r="B531">
        <v>18335155</v>
      </c>
      <c r="C531">
        <v>335</v>
      </c>
      <c r="D531">
        <v>294</v>
      </c>
      <c r="E531" s="318">
        <f t="shared" si="8"/>
        <v>629</v>
      </c>
    </row>
    <row r="532" spans="1:5">
      <c r="A532" s="63" t="s">
        <v>819</v>
      </c>
      <c r="B532">
        <v>14335152</v>
      </c>
      <c r="C532">
        <v>317</v>
      </c>
      <c r="D532">
        <v>294</v>
      </c>
      <c r="E532" s="318">
        <f t="shared" si="8"/>
        <v>611</v>
      </c>
    </row>
    <row r="533" spans="1:5">
      <c r="A533" s="63" t="s">
        <v>819</v>
      </c>
      <c r="B533">
        <v>14274552</v>
      </c>
      <c r="C533">
        <v>397</v>
      </c>
      <c r="D533">
        <v>173</v>
      </c>
      <c r="E533" s="318">
        <f t="shared" si="8"/>
        <v>570</v>
      </c>
    </row>
    <row r="534" spans="1:5">
      <c r="A534" s="63" t="s">
        <v>819</v>
      </c>
      <c r="B534">
        <v>21025238</v>
      </c>
      <c r="C534">
        <v>218</v>
      </c>
      <c r="D534">
        <v>211</v>
      </c>
      <c r="E534" s="318">
        <f t="shared" si="8"/>
        <v>429</v>
      </c>
    </row>
    <row r="535" spans="1:5">
      <c r="A535" s="63" t="s">
        <v>819</v>
      </c>
      <c r="B535">
        <v>21165258</v>
      </c>
      <c r="C535">
        <v>333</v>
      </c>
      <c r="D535">
        <v>315</v>
      </c>
      <c r="E535" s="318">
        <f t="shared" si="8"/>
        <v>648</v>
      </c>
    </row>
    <row r="536" spans="1:5">
      <c r="A536" s="63" t="s">
        <v>819</v>
      </c>
      <c r="B536">
        <v>14375152</v>
      </c>
      <c r="C536">
        <v>320</v>
      </c>
      <c r="D536">
        <v>268</v>
      </c>
      <c r="E536" s="318">
        <f t="shared" si="8"/>
        <v>588</v>
      </c>
    </row>
    <row r="537" spans="1:5">
      <c r="A537" s="63" t="s">
        <v>819</v>
      </c>
      <c r="B537">
        <v>15145153</v>
      </c>
      <c r="C537">
        <v>564</v>
      </c>
      <c r="D537">
        <v>190</v>
      </c>
      <c r="E537" s="318">
        <f t="shared" si="8"/>
        <v>754</v>
      </c>
    </row>
    <row r="538" spans="1:5">
      <c r="A538" s="63" t="s">
        <v>819</v>
      </c>
      <c r="B538">
        <v>8054546</v>
      </c>
      <c r="C538">
        <v>704</v>
      </c>
      <c r="D538">
        <v>675</v>
      </c>
      <c r="E538" s="318">
        <f t="shared" si="8"/>
        <v>1379</v>
      </c>
    </row>
    <row r="539" spans="1:5">
      <c r="A539" s="63" t="s">
        <v>819</v>
      </c>
      <c r="B539">
        <v>21405259</v>
      </c>
      <c r="C539">
        <v>193</v>
      </c>
      <c r="D539">
        <v>155</v>
      </c>
      <c r="E539" s="318">
        <f t="shared" si="8"/>
        <v>348</v>
      </c>
    </row>
    <row r="540" spans="1:5">
      <c r="A540" s="63" t="s">
        <v>819</v>
      </c>
      <c r="B540">
        <v>8084546</v>
      </c>
      <c r="C540">
        <v>197</v>
      </c>
      <c r="D540">
        <v>13</v>
      </c>
      <c r="E540" s="318">
        <f t="shared" si="8"/>
        <v>210</v>
      </c>
    </row>
    <row r="541" spans="1:5">
      <c r="A541" s="63" t="s">
        <v>819</v>
      </c>
      <c r="B541">
        <v>6124544</v>
      </c>
      <c r="C541">
        <v>339</v>
      </c>
      <c r="D541">
        <v>321</v>
      </c>
      <c r="E541" s="318">
        <f t="shared" si="8"/>
        <v>660</v>
      </c>
    </row>
    <row r="542" spans="1:5">
      <c r="A542" s="63" t="s">
        <v>819</v>
      </c>
      <c r="B542">
        <v>16015139</v>
      </c>
      <c r="C542">
        <v>154</v>
      </c>
      <c r="D542">
        <v>137</v>
      </c>
      <c r="E542" s="318">
        <f t="shared" si="8"/>
        <v>291</v>
      </c>
    </row>
    <row r="543" spans="1:5">
      <c r="A543" s="63" t="s">
        <v>819</v>
      </c>
      <c r="B543">
        <v>11394650</v>
      </c>
      <c r="C543">
        <v>640</v>
      </c>
      <c r="D543">
        <v>170</v>
      </c>
      <c r="E543" s="318">
        <f t="shared" si="8"/>
        <v>810</v>
      </c>
    </row>
    <row r="544" spans="1:5">
      <c r="A544" s="63" t="s">
        <v>819</v>
      </c>
      <c r="B544">
        <v>15255153</v>
      </c>
      <c r="C544">
        <v>610</v>
      </c>
      <c r="D544">
        <v>275</v>
      </c>
      <c r="E544" s="318">
        <f t="shared" si="8"/>
        <v>885</v>
      </c>
    </row>
    <row r="545" spans="1:5">
      <c r="A545" s="63" t="s">
        <v>819</v>
      </c>
      <c r="B545">
        <v>14144552</v>
      </c>
      <c r="C545">
        <v>937</v>
      </c>
      <c r="D545">
        <v>140</v>
      </c>
      <c r="E545" s="318">
        <f t="shared" si="8"/>
        <v>1077</v>
      </c>
    </row>
    <row r="546" spans="1:5">
      <c r="A546" s="63" t="s">
        <v>819</v>
      </c>
      <c r="B546">
        <v>21475259</v>
      </c>
      <c r="C546">
        <v>290</v>
      </c>
      <c r="D546">
        <v>268</v>
      </c>
      <c r="E546" s="318">
        <f t="shared" si="8"/>
        <v>558</v>
      </c>
    </row>
    <row r="547" spans="1:5">
      <c r="A547" s="63" t="s">
        <v>819</v>
      </c>
      <c r="B547">
        <v>12285150</v>
      </c>
      <c r="C547">
        <v>693</v>
      </c>
      <c r="D547">
        <v>178</v>
      </c>
      <c r="E547" s="318">
        <f t="shared" si="8"/>
        <v>871</v>
      </c>
    </row>
    <row r="548" spans="1:5">
      <c r="A548" s="63" t="s">
        <v>819</v>
      </c>
      <c r="B548">
        <v>20025238</v>
      </c>
      <c r="C548">
        <v>738</v>
      </c>
      <c r="D548">
        <v>358</v>
      </c>
      <c r="E548" s="318">
        <f t="shared" si="8"/>
        <v>1096</v>
      </c>
    </row>
    <row r="549" spans="1:5">
      <c r="A549" s="63" t="s">
        <v>819</v>
      </c>
      <c r="B549">
        <v>20045257</v>
      </c>
      <c r="C549">
        <v>269</v>
      </c>
      <c r="D549">
        <v>259</v>
      </c>
      <c r="E549" s="318">
        <f t="shared" si="8"/>
        <v>528</v>
      </c>
    </row>
    <row r="550" spans="1:5">
      <c r="A550" s="63" t="s">
        <v>819</v>
      </c>
      <c r="B550">
        <v>19015155</v>
      </c>
      <c r="C550">
        <v>464</v>
      </c>
      <c r="D550">
        <v>226</v>
      </c>
      <c r="E550" s="318">
        <f t="shared" si="8"/>
        <v>690</v>
      </c>
    </row>
    <row r="551" spans="1:5">
      <c r="A551" s="63" t="s">
        <v>819</v>
      </c>
      <c r="B551">
        <v>11184650</v>
      </c>
      <c r="C551">
        <v>460</v>
      </c>
      <c r="D551">
        <v>201</v>
      </c>
      <c r="E551" s="318">
        <f t="shared" si="8"/>
        <v>661</v>
      </c>
    </row>
    <row r="552" spans="1:5">
      <c r="A552" s="63" t="s">
        <v>819</v>
      </c>
      <c r="B552">
        <v>13064551</v>
      </c>
      <c r="C552">
        <v>457</v>
      </c>
      <c r="D552">
        <v>422</v>
      </c>
      <c r="E552" s="318">
        <f t="shared" si="8"/>
        <v>879</v>
      </c>
    </row>
    <row r="553" spans="1:5">
      <c r="A553" s="63" t="s">
        <v>819</v>
      </c>
      <c r="B553">
        <v>10344648</v>
      </c>
      <c r="C553">
        <v>688</v>
      </c>
      <c r="D553">
        <v>377</v>
      </c>
      <c r="E553" s="318">
        <f t="shared" si="8"/>
        <v>1065</v>
      </c>
    </row>
    <row r="554" spans="1:5">
      <c r="A554" s="63" t="s">
        <v>819</v>
      </c>
      <c r="B554">
        <v>6184545</v>
      </c>
      <c r="C554">
        <v>243</v>
      </c>
      <c r="D554">
        <v>223</v>
      </c>
      <c r="E554" s="318">
        <f t="shared" si="8"/>
        <v>466</v>
      </c>
    </row>
    <row r="555" spans="1:5">
      <c r="A555" s="63" t="s">
        <v>819</v>
      </c>
      <c r="B555">
        <v>18405155</v>
      </c>
      <c r="C555">
        <v>298</v>
      </c>
      <c r="D555">
        <v>259</v>
      </c>
      <c r="E555" s="318">
        <f t="shared" si="8"/>
        <v>557</v>
      </c>
    </row>
    <row r="556" spans="1:5">
      <c r="A556" s="63" t="s">
        <v>819</v>
      </c>
      <c r="B556">
        <v>9144547</v>
      </c>
      <c r="C556">
        <v>234</v>
      </c>
      <c r="D556">
        <v>184</v>
      </c>
      <c r="E556" s="318">
        <f t="shared" si="8"/>
        <v>418</v>
      </c>
    </row>
    <row r="557" spans="1:5">
      <c r="A557" s="63" t="s">
        <v>819</v>
      </c>
      <c r="B557">
        <v>20235257</v>
      </c>
      <c r="C557">
        <v>926</v>
      </c>
      <c r="D557">
        <v>152</v>
      </c>
      <c r="E557" s="318">
        <f t="shared" si="8"/>
        <v>1078</v>
      </c>
    </row>
    <row r="558" spans="1:5">
      <c r="A558" s="63" t="s">
        <v>819</v>
      </c>
      <c r="B558">
        <v>18515155</v>
      </c>
      <c r="C558">
        <v>477</v>
      </c>
      <c r="D558">
        <v>119</v>
      </c>
      <c r="E558" s="318">
        <f t="shared" si="8"/>
        <v>596</v>
      </c>
    </row>
    <row r="559" spans="1:5">
      <c r="A559" s="63" t="s">
        <v>819</v>
      </c>
      <c r="B559">
        <v>12164650</v>
      </c>
      <c r="C559">
        <v>567</v>
      </c>
      <c r="D559">
        <v>181</v>
      </c>
      <c r="E559" s="318">
        <f t="shared" si="8"/>
        <v>748</v>
      </c>
    </row>
    <row r="560" spans="1:5">
      <c r="A560" s="63" t="s">
        <v>819</v>
      </c>
      <c r="B560">
        <v>8024546</v>
      </c>
      <c r="C560">
        <v>634</v>
      </c>
      <c r="D560">
        <v>485</v>
      </c>
      <c r="E560" s="318">
        <f t="shared" si="8"/>
        <v>1119</v>
      </c>
    </row>
    <row r="561" spans="1:5">
      <c r="A561" s="63" t="s">
        <v>819</v>
      </c>
      <c r="B561">
        <v>14315152</v>
      </c>
      <c r="C561">
        <v>438</v>
      </c>
      <c r="D561">
        <v>262</v>
      </c>
      <c r="E561" s="318">
        <f t="shared" si="8"/>
        <v>700</v>
      </c>
    </row>
    <row r="562" spans="1:5">
      <c r="A562" s="63" t="s">
        <v>819</v>
      </c>
      <c r="B562">
        <v>19305156</v>
      </c>
      <c r="C562">
        <v>292</v>
      </c>
      <c r="D562">
        <v>278</v>
      </c>
      <c r="E562" s="318">
        <f t="shared" si="8"/>
        <v>570</v>
      </c>
    </row>
    <row r="563" spans="1:5">
      <c r="A563" s="63" t="s">
        <v>819</v>
      </c>
      <c r="B563">
        <v>9054547</v>
      </c>
      <c r="C563">
        <v>330</v>
      </c>
      <c r="D563">
        <v>299</v>
      </c>
      <c r="E563" s="318">
        <f t="shared" si="8"/>
        <v>629</v>
      </c>
    </row>
    <row r="564" spans="1:5">
      <c r="A564" s="63" t="s">
        <v>819</v>
      </c>
      <c r="B564">
        <v>16025139</v>
      </c>
      <c r="C564">
        <v>158</v>
      </c>
      <c r="D564">
        <v>133</v>
      </c>
      <c r="E564" s="318">
        <f t="shared" si="8"/>
        <v>291</v>
      </c>
    </row>
    <row r="565" spans="1:5">
      <c r="A565" s="63" t="s">
        <v>819</v>
      </c>
      <c r="B565">
        <v>14094552</v>
      </c>
      <c r="C565">
        <v>323</v>
      </c>
      <c r="D565">
        <v>312</v>
      </c>
      <c r="E565" s="318">
        <f t="shared" si="8"/>
        <v>635</v>
      </c>
    </row>
    <row r="566" spans="1:5">
      <c r="A566" s="63" t="s">
        <v>819</v>
      </c>
      <c r="B566">
        <v>21215259</v>
      </c>
      <c r="C566">
        <v>430</v>
      </c>
      <c r="D566">
        <v>67</v>
      </c>
      <c r="E566" s="318">
        <f t="shared" si="8"/>
        <v>497</v>
      </c>
    </row>
    <row r="567" spans="1:5">
      <c r="A567" s="63" t="s">
        <v>819</v>
      </c>
      <c r="B567">
        <v>17025154</v>
      </c>
      <c r="C567">
        <v>291</v>
      </c>
      <c r="D567">
        <v>243</v>
      </c>
      <c r="E567" s="318">
        <f t="shared" si="8"/>
        <v>534</v>
      </c>
    </row>
    <row r="568" spans="1:5">
      <c r="A568" s="63" t="s">
        <v>819</v>
      </c>
      <c r="B568">
        <v>15195153</v>
      </c>
      <c r="C568">
        <v>196</v>
      </c>
      <c r="D568">
        <v>170</v>
      </c>
      <c r="E568" s="318">
        <f t="shared" si="8"/>
        <v>366</v>
      </c>
    </row>
    <row r="569" spans="1:5">
      <c r="A569" s="63" t="s">
        <v>819</v>
      </c>
      <c r="B569">
        <v>18095155</v>
      </c>
      <c r="C569">
        <v>267</v>
      </c>
      <c r="D569">
        <v>128</v>
      </c>
      <c r="E569" s="318">
        <f t="shared" si="8"/>
        <v>395</v>
      </c>
    </row>
    <row r="570" spans="1:5">
      <c r="A570" s="63" t="s">
        <v>819</v>
      </c>
      <c r="B570">
        <v>14124552</v>
      </c>
      <c r="C570">
        <v>320</v>
      </c>
      <c r="D570">
        <v>306</v>
      </c>
      <c r="E570" s="318">
        <f t="shared" si="8"/>
        <v>626</v>
      </c>
    </row>
    <row r="571" spans="1:5">
      <c r="A571" s="63" t="s">
        <v>819</v>
      </c>
      <c r="B571">
        <v>20315257</v>
      </c>
      <c r="C571">
        <v>269</v>
      </c>
      <c r="D571">
        <v>167</v>
      </c>
      <c r="E571" s="318">
        <f t="shared" si="8"/>
        <v>436</v>
      </c>
    </row>
    <row r="572" spans="1:5">
      <c r="A572" s="63" t="s">
        <v>819</v>
      </c>
      <c r="B572">
        <v>19105156</v>
      </c>
      <c r="C572">
        <v>267</v>
      </c>
      <c r="D572">
        <v>224</v>
      </c>
      <c r="E572" s="318">
        <f t="shared" si="8"/>
        <v>491</v>
      </c>
    </row>
    <row r="573" spans="1:5">
      <c r="A573" s="63" t="s">
        <v>819</v>
      </c>
      <c r="B573">
        <v>16015153</v>
      </c>
      <c r="C573">
        <v>2374</v>
      </c>
      <c r="D573">
        <v>69</v>
      </c>
      <c r="E573" s="318">
        <f t="shared" si="8"/>
        <v>2443</v>
      </c>
    </row>
    <row r="574" spans="1:5">
      <c r="A574" s="63" t="s">
        <v>819</v>
      </c>
      <c r="B574">
        <v>13335151</v>
      </c>
      <c r="C574">
        <v>750</v>
      </c>
      <c r="D574">
        <v>211</v>
      </c>
      <c r="E574" s="318">
        <f t="shared" si="8"/>
        <v>961</v>
      </c>
    </row>
    <row r="575" spans="1:5">
      <c r="A575" s="63" t="s">
        <v>819</v>
      </c>
      <c r="B575">
        <v>9024547</v>
      </c>
      <c r="C575">
        <v>1931</v>
      </c>
      <c r="D575">
        <v>1469</v>
      </c>
      <c r="E575" s="318">
        <f t="shared" si="8"/>
        <v>3400</v>
      </c>
    </row>
    <row r="576" spans="1:5">
      <c r="A576" s="63" t="s">
        <v>819</v>
      </c>
      <c r="B576">
        <v>5014544</v>
      </c>
      <c r="C576">
        <v>331</v>
      </c>
      <c r="D576">
        <v>245</v>
      </c>
      <c r="E576" s="318">
        <f t="shared" si="8"/>
        <v>576</v>
      </c>
    </row>
    <row r="577" spans="1:5">
      <c r="A577" s="63" t="s">
        <v>819</v>
      </c>
      <c r="B577">
        <v>21155258</v>
      </c>
      <c r="C577">
        <v>296</v>
      </c>
      <c r="D577">
        <v>264</v>
      </c>
      <c r="E577" s="318">
        <f t="shared" si="8"/>
        <v>560</v>
      </c>
    </row>
    <row r="578" spans="1:5">
      <c r="A578" s="63" t="s">
        <v>819</v>
      </c>
      <c r="B578">
        <v>19365156</v>
      </c>
      <c r="C578">
        <v>230</v>
      </c>
      <c r="D578">
        <v>202</v>
      </c>
      <c r="E578" s="318">
        <f t="shared" si="8"/>
        <v>432</v>
      </c>
    </row>
    <row r="579" spans="1:5">
      <c r="A579" s="63" t="s">
        <v>819</v>
      </c>
      <c r="B579">
        <v>18235155</v>
      </c>
      <c r="C579">
        <v>258</v>
      </c>
      <c r="D579">
        <v>250</v>
      </c>
      <c r="E579" s="318">
        <f t="shared" si="8"/>
        <v>508</v>
      </c>
    </row>
    <row r="580" spans="1:5">
      <c r="A580" s="63" t="s">
        <v>819</v>
      </c>
      <c r="B580">
        <v>19035155</v>
      </c>
      <c r="C580">
        <v>274</v>
      </c>
      <c r="D580">
        <v>257</v>
      </c>
      <c r="E580" s="318">
        <f t="shared" ref="E580:E643" si="9">SUM(C580:D580)</f>
        <v>531</v>
      </c>
    </row>
    <row r="581" spans="1:5">
      <c r="A581" s="63" t="s">
        <v>819</v>
      </c>
      <c r="B581">
        <v>14425152</v>
      </c>
      <c r="C581">
        <v>360</v>
      </c>
      <c r="D581">
        <v>283</v>
      </c>
      <c r="E581" s="318">
        <f t="shared" si="9"/>
        <v>643</v>
      </c>
    </row>
    <row r="582" spans="1:5">
      <c r="A582" s="63" t="s">
        <v>819</v>
      </c>
      <c r="B582">
        <v>20385257</v>
      </c>
      <c r="C582">
        <v>435</v>
      </c>
      <c r="D582">
        <v>234</v>
      </c>
      <c r="E582" s="318">
        <f t="shared" si="9"/>
        <v>669</v>
      </c>
    </row>
    <row r="583" spans="1:5">
      <c r="A583" s="63" t="s">
        <v>819</v>
      </c>
      <c r="B583">
        <v>21175258</v>
      </c>
      <c r="C583">
        <v>286</v>
      </c>
      <c r="D583">
        <v>278</v>
      </c>
      <c r="E583" s="318">
        <f t="shared" si="9"/>
        <v>564</v>
      </c>
    </row>
    <row r="584" spans="1:5">
      <c r="A584" s="63" t="s">
        <v>819</v>
      </c>
      <c r="B584">
        <v>5254544</v>
      </c>
      <c r="C584">
        <v>429</v>
      </c>
      <c r="D584">
        <v>422</v>
      </c>
      <c r="E584" s="318">
        <f t="shared" si="9"/>
        <v>851</v>
      </c>
    </row>
    <row r="585" spans="1:5">
      <c r="A585" s="63" t="s">
        <v>819</v>
      </c>
      <c r="B585">
        <v>18065155</v>
      </c>
      <c r="C585">
        <v>140</v>
      </c>
      <c r="D585">
        <v>69</v>
      </c>
      <c r="E585" s="318">
        <f t="shared" si="9"/>
        <v>209</v>
      </c>
    </row>
    <row r="586" spans="1:5">
      <c r="A586" s="63" t="s">
        <v>819</v>
      </c>
      <c r="B586">
        <v>7084546</v>
      </c>
      <c r="C586">
        <v>241</v>
      </c>
      <c r="D586">
        <v>158</v>
      </c>
      <c r="E586" s="318">
        <f t="shared" si="9"/>
        <v>399</v>
      </c>
    </row>
    <row r="587" spans="1:5">
      <c r="A587" s="63" t="s">
        <v>819</v>
      </c>
      <c r="B587">
        <v>13104551</v>
      </c>
      <c r="C587">
        <v>418</v>
      </c>
      <c r="D587">
        <v>379</v>
      </c>
      <c r="E587" s="318">
        <f t="shared" si="9"/>
        <v>797</v>
      </c>
    </row>
    <row r="588" spans="1:5">
      <c r="A588" s="63" t="s">
        <v>819</v>
      </c>
      <c r="B588">
        <v>20135257</v>
      </c>
      <c r="C588">
        <v>396</v>
      </c>
      <c r="D588">
        <v>342</v>
      </c>
      <c r="E588" s="318">
        <f t="shared" si="9"/>
        <v>738</v>
      </c>
    </row>
    <row r="589" spans="1:5">
      <c r="A589" s="63" t="s">
        <v>819</v>
      </c>
      <c r="B589">
        <v>21135238</v>
      </c>
      <c r="C589">
        <v>1036</v>
      </c>
      <c r="D589">
        <v>189</v>
      </c>
      <c r="E589" s="318">
        <f t="shared" si="9"/>
        <v>1225</v>
      </c>
    </row>
    <row r="590" spans="1:5">
      <c r="A590" s="63" t="s">
        <v>819</v>
      </c>
      <c r="B590">
        <v>14214552</v>
      </c>
      <c r="C590">
        <v>247</v>
      </c>
      <c r="D590">
        <v>235</v>
      </c>
      <c r="E590" s="318">
        <f t="shared" si="9"/>
        <v>482</v>
      </c>
    </row>
    <row r="591" spans="1:5">
      <c r="A591" s="63" t="s">
        <v>819</v>
      </c>
      <c r="B591">
        <v>12245150</v>
      </c>
      <c r="C591">
        <v>484</v>
      </c>
      <c r="D591">
        <v>212</v>
      </c>
      <c r="E591" s="318">
        <f t="shared" si="9"/>
        <v>696</v>
      </c>
    </row>
    <row r="592" spans="1:5">
      <c r="A592" s="63" t="s">
        <v>819</v>
      </c>
      <c r="B592">
        <v>12265150</v>
      </c>
      <c r="C592">
        <v>617</v>
      </c>
      <c r="D592">
        <v>381</v>
      </c>
      <c r="E592" s="318">
        <f t="shared" si="9"/>
        <v>998</v>
      </c>
    </row>
    <row r="593" spans="1:5">
      <c r="A593" s="63" t="s">
        <v>819</v>
      </c>
      <c r="B593">
        <v>21015238</v>
      </c>
      <c r="C593">
        <v>249</v>
      </c>
      <c r="D593">
        <v>229</v>
      </c>
      <c r="E593" s="318">
        <f t="shared" si="9"/>
        <v>478</v>
      </c>
    </row>
    <row r="594" spans="1:5">
      <c r="A594" s="63" t="s">
        <v>819</v>
      </c>
      <c r="B594">
        <v>12094650</v>
      </c>
      <c r="C594">
        <v>387</v>
      </c>
      <c r="D594">
        <v>303</v>
      </c>
      <c r="E594" s="318">
        <f t="shared" si="9"/>
        <v>690</v>
      </c>
    </row>
    <row r="595" spans="1:5">
      <c r="A595" s="63" t="s">
        <v>819</v>
      </c>
      <c r="B595">
        <v>14174552</v>
      </c>
      <c r="C595">
        <v>333</v>
      </c>
      <c r="D595">
        <v>321</v>
      </c>
      <c r="E595" s="318">
        <f t="shared" si="9"/>
        <v>654</v>
      </c>
    </row>
    <row r="596" spans="1:5">
      <c r="A596" s="63" t="s">
        <v>819</v>
      </c>
      <c r="B596">
        <v>21105238</v>
      </c>
      <c r="C596">
        <v>283</v>
      </c>
      <c r="D596">
        <v>273</v>
      </c>
      <c r="E596" s="318">
        <f t="shared" si="9"/>
        <v>556</v>
      </c>
    </row>
    <row r="597" spans="1:5">
      <c r="A597" s="63" t="s">
        <v>819</v>
      </c>
      <c r="B597">
        <v>7034545</v>
      </c>
      <c r="C597">
        <v>382</v>
      </c>
      <c r="D597">
        <v>86</v>
      </c>
      <c r="E597" s="318">
        <f t="shared" si="9"/>
        <v>468</v>
      </c>
    </row>
    <row r="598" spans="1:5">
      <c r="A598" s="63" t="s">
        <v>819</v>
      </c>
      <c r="B598">
        <v>21355259</v>
      </c>
      <c r="C598">
        <v>238</v>
      </c>
      <c r="D598">
        <v>191</v>
      </c>
      <c r="E598" s="318">
        <f t="shared" si="9"/>
        <v>429</v>
      </c>
    </row>
    <row r="599" spans="1:5">
      <c r="A599" s="63" t="s">
        <v>819</v>
      </c>
      <c r="B599">
        <v>20295257</v>
      </c>
      <c r="C599">
        <v>753</v>
      </c>
      <c r="D599">
        <v>629</v>
      </c>
      <c r="E599" s="318">
        <f t="shared" si="9"/>
        <v>1382</v>
      </c>
    </row>
    <row r="600" spans="1:5">
      <c r="A600" s="63" t="s">
        <v>819</v>
      </c>
      <c r="B600">
        <v>18545155</v>
      </c>
      <c r="C600">
        <v>681</v>
      </c>
      <c r="D600">
        <v>146</v>
      </c>
      <c r="E600" s="318">
        <f t="shared" si="9"/>
        <v>827</v>
      </c>
    </row>
    <row r="601" spans="1:5">
      <c r="A601" s="63" t="s">
        <v>819</v>
      </c>
      <c r="B601">
        <v>17065154</v>
      </c>
      <c r="C601">
        <v>990</v>
      </c>
      <c r="D601">
        <v>868</v>
      </c>
      <c r="E601" s="318">
        <f t="shared" si="9"/>
        <v>1858</v>
      </c>
    </row>
    <row r="602" spans="1:5">
      <c r="A602" s="63" t="s">
        <v>819</v>
      </c>
      <c r="B602">
        <v>21025258</v>
      </c>
      <c r="C602">
        <v>335</v>
      </c>
      <c r="D602">
        <v>165</v>
      </c>
      <c r="E602" s="318">
        <f t="shared" si="9"/>
        <v>500</v>
      </c>
    </row>
    <row r="603" spans="1:5">
      <c r="A603" s="63" t="s">
        <v>819</v>
      </c>
      <c r="B603">
        <v>16185153</v>
      </c>
      <c r="C603">
        <v>369</v>
      </c>
      <c r="D603">
        <v>338</v>
      </c>
      <c r="E603" s="318">
        <f t="shared" si="9"/>
        <v>707</v>
      </c>
    </row>
    <row r="604" spans="1:5">
      <c r="A604" s="63" t="s">
        <v>819</v>
      </c>
      <c r="B604">
        <v>8064546</v>
      </c>
      <c r="C604">
        <v>335</v>
      </c>
      <c r="D604">
        <v>155</v>
      </c>
      <c r="E604" s="318">
        <f t="shared" si="9"/>
        <v>490</v>
      </c>
    </row>
    <row r="605" spans="1:5">
      <c r="A605" s="63" t="s">
        <v>819</v>
      </c>
      <c r="B605">
        <v>21075258</v>
      </c>
      <c r="C605">
        <v>1027</v>
      </c>
      <c r="D605">
        <v>207</v>
      </c>
      <c r="E605" s="318">
        <f t="shared" si="9"/>
        <v>1234</v>
      </c>
    </row>
    <row r="606" spans="1:5">
      <c r="A606" s="63" t="s">
        <v>819</v>
      </c>
      <c r="B606">
        <v>20175257</v>
      </c>
      <c r="C606">
        <v>314</v>
      </c>
      <c r="D606">
        <v>234</v>
      </c>
      <c r="E606" s="318">
        <f t="shared" si="9"/>
        <v>548</v>
      </c>
    </row>
    <row r="607" spans="1:5">
      <c r="A607" s="63" t="s">
        <v>819</v>
      </c>
      <c r="B607">
        <v>11144650</v>
      </c>
      <c r="C607">
        <v>856</v>
      </c>
      <c r="D607">
        <v>342</v>
      </c>
      <c r="E607" s="318">
        <f t="shared" si="9"/>
        <v>1198</v>
      </c>
    </row>
    <row r="608" spans="1:5">
      <c r="A608" s="63" t="s">
        <v>819</v>
      </c>
      <c r="B608">
        <v>19295156</v>
      </c>
      <c r="C608">
        <v>179</v>
      </c>
      <c r="D608">
        <v>169</v>
      </c>
      <c r="E608" s="318">
        <f t="shared" si="9"/>
        <v>348</v>
      </c>
    </row>
    <row r="609" spans="1:5">
      <c r="A609" s="63" t="s">
        <v>819</v>
      </c>
      <c r="B609">
        <v>18315155</v>
      </c>
      <c r="C609">
        <v>350</v>
      </c>
      <c r="D609">
        <v>229</v>
      </c>
      <c r="E609" s="318">
        <f t="shared" si="9"/>
        <v>579</v>
      </c>
    </row>
    <row r="610" spans="1:5">
      <c r="A610" s="63" t="s">
        <v>819</v>
      </c>
      <c r="B610">
        <v>10314648</v>
      </c>
      <c r="C610">
        <v>324</v>
      </c>
      <c r="D610">
        <v>321</v>
      </c>
      <c r="E610" s="318">
        <f t="shared" si="9"/>
        <v>645</v>
      </c>
    </row>
    <row r="611" spans="1:5">
      <c r="A611" s="63" t="s">
        <v>819</v>
      </c>
      <c r="B611">
        <v>10434648</v>
      </c>
      <c r="C611">
        <v>291</v>
      </c>
      <c r="D611">
        <v>264</v>
      </c>
      <c r="E611" s="318">
        <f t="shared" si="9"/>
        <v>555</v>
      </c>
    </row>
    <row r="612" spans="1:5">
      <c r="A612" s="63" t="s">
        <v>819</v>
      </c>
      <c r="B612">
        <v>20265257</v>
      </c>
      <c r="C612">
        <v>262</v>
      </c>
      <c r="D612">
        <v>88</v>
      </c>
      <c r="E612" s="318">
        <f t="shared" si="9"/>
        <v>350</v>
      </c>
    </row>
    <row r="613" spans="1:5">
      <c r="A613" s="63" t="s">
        <v>819</v>
      </c>
      <c r="B613">
        <v>10044548</v>
      </c>
      <c r="C613">
        <v>272</v>
      </c>
      <c r="D613">
        <v>181</v>
      </c>
      <c r="E613" s="318">
        <f t="shared" si="9"/>
        <v>453</v>
      </c>
    </row>
    <row r="614" spans="1:5">
      <c r="A614" s="63" t="s">
        <v>819</v>
      </c>
      <c r="B614">
        <v>20205257</v>
      </c>
      <c r="C614">
        <v>507</v>
      </c>
      <c r="D614">
        <v>375</v>
      </c>
      <c r="E614" s="318">
        <f t="shared" si="9"/>
        <v>882</v>
      </c>
    </row>
    <row r="615" spans="1:5">
      <c r="A615" s="63" t="s">
        <v>819</v>
      </c>
      <c r="B615">
        <v>19165156</v>
      </c>
      <c r="C615">
        <v>765</v>
      </c>
      <c r="D615">
        <v>117</v>
      </c>
      <c r="E615" s="318">
        <f t="shared" si="9"/>
        <v>882</v>
      </c>
    </row>
    <row r="616" spans="1:5">
      <c r="A616" s="63" t="s">
        <v>819</v>
      </c>
      <c r="B616">
        <v>11024650</v>
      </c>
      <c r="C616">
        <v>637</v>
      </c>
      <c r="D616">
        <v>367</v>
      </c>
      <c r="E616" s="318">
        <f t="shared" si="9"/>
        <v>1004</v>
      </c>
    </row>
    <row r="617" spans="1:5">
      <c r="A617" s="63" t="s">
        <v>819</v>
      </c>
      <c r="B617">
        <v>10404648</v>
      </c>
      <c r="C617">
        <v>301</v>
      </c>
      <c r="D617">
        <v>290</v>
      </c>
      <c r="E617" s="318">
        <f t="shared" si="9"/>
        <v>591</v>
      </c>
    </row>
    <row r="618" spans="1:5">
      <c r="A618" s="63" t="s">
        <v>819</v>
      </c>
      <c r="B618">
        <v>14234552</v>
      </c>
      <c r="C618">
        <v>889</v>
      </c>
      <c r="D618">
        <v>159</v>
      </c>
      <c r="E618" s="318">
        <f t="shared" si="9"/>
        <v>1048</v>
      </c>
    </row>
    <row r="619" spans="1:5">
      <c r="A619" s="63" t="s">
        <v>820</v>
      </c>
      <c r="B619">
        <v>10015507</v>
      </c>
      <c r="C619">
        <v>8</v>
      </c>
      <c r="D619">
        <v>413</v>
      </c>
      <c r="E619" s="318">
        <f t="shared" si="9"/>
        <v>421</v>
      </c>
    </row>
    <row r="620" spans="1:5">
      <c r="A620" s="63" t="s">
        <v>820</v>
      </c>
      <c r="B620">
        <v>7015540</v>
      </c>
      <c r="C620">
        <v>2</v>
      </c>
      <c r="D620">
        <v>662</v>
      </c>
      <c r="E620" s="318">
        <f t="shared" si="9"/>
        <v>664</v>
      </c>
    </row>
    <row r="621" spans="1:5">
      <c r="A621" s="63" t="s">
        <v>820</v>
      </c>
      <c r="B621">
        <v>6015539</v>
      </c>
      <c r="C621">
        <v>1</v>
      </c>
      <c r="D621">
        <v>622</v>
      </c>
      <c r="E621" s="318">
        <f t="shared" si="9"/>
        <v>623</v>
      </c>
    </row>
    <row r="622" spans="1:5">
      <c r="A622" s="63" t="s">
        <v>820</v>
      </c>
      <c r="B622">
        <v>3015537</v>
      </c>
      <c r="C622">
        <v>1</v>
      </c>
      <c r="D622">
        <v>561</v>
      </c>
      <c r="E622" s="318">
        <f t="shared" si="9"/>
        <v>562</v>
      </c>
    </row>
    <row r="623" spans="1:5">
      <c r="A623" s="63" t="s">
        <v>820</v>
      </c>
      <c r="B623">
        <v>9015537</v>
      </c>
      <c r="C623">
        <v>1</v>
      </c>
      <c r="D623">
        <v>581</v>
      </c>
      <c r="E623" s="318">
        <f t="shared" si="9"/>
        <v>582</v>
      </c>
    </row>
    <row r="624" spans="1:5">
      <c r="A624" s="63" t="s">
        <v>820</v>
      </c>
      <c r="B624">
        <v>10015509</v>
      </c>
      <c r="C624">
        <v>2</v>
      </c>
      <c r="D624">
        <v>520</v>
      </c>
      <c r="E624" s="318">
        <f t="shared" si="9"/>
        <v>522</v>
      </c>
    </row>
    <row r="625" spans="1:5">
      <c r="A625" s="63" t="s">
        <v>820</v>
      </c>
      <c r="B625">
        <v>10015508</v>
      </c>
      <c r="C625">
        <v>4</v>
      </c>
      <c r="D625">
        <v>775</v>
      </c>
      <c r="E625" s="318">
        <f t="shared" si="9"/>
        <v>779</v>
      </c>
    </row>
    <row r="626" spans="1:5">
      <c r="A626" s="63" t="s">
        <v>821</v>
      </c>
      <c r="B626">
        <v>1044440</v>
      </c>
      <c r="C626">
        <v>770</v>
      </c>
      <c r="D626">
        <v>148</v>
      </c>
      <c r="E626" s="318">
        <f t="shared" si="9"/>
        <v>918</v>
      </c>
    </row>
    <row r="627" spans="1:5">
      <c r="A627" s="63" t="s">
        <v>821</v>
      </c>
      <c r="B627">
        <v>1254440</v>
      </c>
      <c r="C627">
        <v>249</v>
      </c>
      <c r="D627">
        <v>51</v>
      </c>
      <c r="E627" s="318">
        <f t="shared" si="9"/>
        <v>300</v>
      </c>
    </row>
    <row r="628" spans="1:5">
      <c r="A628" s="63" t="s">
        <v>821</v>
      </c>
      <c r="B628">
        <v>4024343</v>
      </c>
      <c r="C628">
        <v>384</v>
      </c>
      <c r="D628">
        <v>195</v>
      </c>
      <c r="E628" s="318">
        <f t="shared" si="9"/>
        <v>579</v>
      </c>
    </row>
    <row r="629" spans="1:5">
      <c r="A629" s="63" t="s">
        <v>821</v>
      </c>
      <c r="B629">
        <v>2094341</v>
      </c>
      <c r="C629">
        <v>247</v>
      </c>
      <c r="D629">
        <v>59</v>
      </c>
      <c r="E629" s="318">
        <f t="shared" si="9"/>
        <v>306</v>
      </c>
    </row>
    <row r="630" spans="1:5">
      <c r="A630" s="63" t="s">
        <v>821</v>
      </c>
      <c r="B630">
        <v>4044343</v>
      </c>
      <c r="C630">
        <v>345</v>
      </c>
      <c r="D630">
        <v>1</v>
      </c>
      <c r="E630" s="318">
        <f t="shared" si="9"/>
        <v>346</v>
      </c>
    </row>
    <row r="631" spans="1:5">
      <c r="A631" s="63" t="s">
        <v>821</v>
      </c>
      <c r="B631">
        <v>1174440</v>
      </c>
      <c r="C631">
        <v>226</v>
      </c>
      <c r="D631">
        <v>115</v>
      </c>
      <c r="E631" s="318">
        <f t="shared" si="9"/>
        <v>341</v>
      </c>
    </row>
    <row r="632" spans="1:5">
      <c r="A632" s="63" t="s">
        <v>821</v>
      </c>
      <c r="B632">
        <v>2044341</v>
      </c>
      <c r="C632">
        <v>252</v>
      </c>
      <c r="D632">
        <v>135</v>
      </c>
      <c r="E632" s="318">
        <f t="shared" si="9"/>
        <v>387</v>
      </c>
    </row>
    <row r="633" spans="1:5">
      <c r="A633" s="63" t="s">
        <v>821</v>
      </c>
      <c r="B633">
        <v>3044342</v>
      </c>
      <c r="C633">
        <v>302</v>
      </c>
      <c r="D633">
        <v>175</v>
      </c>
      <c r="E633" s="318">
        <f t="shared" si="9"/>
        <v>477</v>
      </c>
    </row>
    <row r="634" spans="1:5">
      <c r="A634" s="63" t="s">
        <v>821</v>
      </c>
      <c r="B634">
        <v>3034342</v>
      </c>
      <c r="C634">
        <v>149</v>
      </c>
      <c r="D634">
        <v>89</v>
      </c>
      <c r="E634" s="318">
        <f t="shared" si="9"/>
        <v>238</v>
      </c>
    </row>
    <row r="635" spans="1:5">
      <c r="A635" s="63" t="s">
        <v>821</v>
      </c>
      <c r="B635">
        <v>2034339</v>
      </c>
      <c r="C635">
        <v>119</v>
      </c>
      <c r="D635">
        <v>25</v>
      </c>
      <c r="E635" s="318">
        <f t="shared" si="9"/>
        <v>144</v>
      </c>
    </row>
    <row r="636" spans="1:5">
      <c r="A636" s="63" t="s">
        <v>821</v>
      </c>
      <c r="B636">
        <v>3064342</v>
      </c>
      <c r="C636">
        <v>211</v>
      </c>
      <c r="D636">
        <v>159</v>
      </c>
      <c r="E636" s="318">
        <f t="shared" si="9"/>
        <v>370</v>
      </c>
    </row>
    <row r="637" spans="1:5">
      <c r="A637" s="63" t="s">
        <v>821</v>
      </c>
      <c r="B637">
        <v>2024341</v>
      </c>
      <c r="C637">
        <v>27</v>
      </c>
      <c r="D637">
        <v>8</v>
      </c>
      <c r="E637" s="318">
        <f t="shared" si="9"/>
        <v>35</v>
      </c>
    </row>
    <row r="638" spans="1:5">
      <c r="A638" s="63" t="s">
        <v>821</v>
      </c>
      <c r="B638">
        <v>1024440</v>
      </c>
      <c r="C638">
        <v>328</v>
      </c>
      <c r="D638">
        <v>168</v>
      </c>
      <c r="E638" s="318">
        <f t="shared" si="9"/>
        <v>496</v>
      </c>
    </row>
    <row r="639" spans="1:5">
      <c r="A639" s="63" t="s">
        <v>821</v>
      </c>
      <c r="B639">
        <v>1284440</v>
      </c>
      <c r="C639">
        <v>134</v>
      </c>
      <c r="D639">
        <v>92</v>
      </c>
      <c r="E639" s="318">
        <f t="shared" si="9"/>
        <v>226</v>
      </c>
    </row>
    <row r="640" spans="1:5">
      <c r="A640" s="63" t="s">
        <v>821</v>
      </c>
      <c r="B640">
        <v>3074342</v>
      </c>
      <c r="C640">
        <v>232</v>
      </c>
      <c r="D640">
        <v>130</v>
      </c>
      <c r="E640" s="318">
        <f t="shared" si="9"/>
        <v>362</v>
      </c>
    </row>
    <row r="641" spans="1:5">
      <c r="A641" s="63" t="s">
        <v>821</v>
      </c>
      <c r="B641">
        <v>4114343</v>
      </c>
      <c r="C641">
        <v>567</v>
      </c>
      <c r="D641">
        <v>217</v>
      </c>
      <c r="E641" s="318">
        <f t="shared" si="9"/>
        <v>784</v>
      </c>
    </row>
    <row r="642" spans="1:5">
      <c r="A642" s="63" t="s">
        <v>821</v>
      </c>
      <c r="B642">
        <v>1214440</v>
      </c>
      <c r="C642">
        <v>269</v>
      </c>
      <c r="D642">
        <v>153</v>
      </c>
      <c r="E642" s="318">
        <f t="shared" si="9"/>
        <v>422</v>
      </c>
    </row>
    <row r="643" spans="1:5">
      <c r="A643" s="63" t="s">
        <v>821</v>
      </c>
      <c r="B643">
        <v>4014343</v>
      </c>
      <c r="C643">
        <v>238</v>
      </c>
      <c r="D643">
        <v>391</v>
      </c>
      <c r="E643" s="318">
        <f t="shared" si="9"/>
        <v>629</v>
      </c>
    </row>
    <row r="644" spans="1:5">
      <c r="A644" s="63" t="s">
        <v>821</v>
      </c>
      <c r="B644">
        <v>1134440</v>
      </c>
      <c r="C644">
        <v>457</v>
      </c>
      <c r="D644">
        <v>159</v>
      </c>
      <c r="E644" s="318">
        <f t="shared" ref="E644:E707" si="10">SUM(C644:D644)</f>
        <v>616</v>
      </c>
    </row>
    <row r="645" spans="1:5">
      <c r="A645" s="63" t="s">
        <v>821</v>
      </c>
      <c r="B645">
        <v>1084440</v>
      </c>
      <c r="C645">
        <v>323</v>
      </c>
      <c r="D645">
        <v>309</v>
      </c>
      <c r="E645" s="318">
        <f t="shared" si="10"/>
        <v>632</v>
      </c>
    </row>
    <row r="646" spans="1:5">
      <c r="A646" s="63" t="s">
        <v>821</v>
      </c>
      <c r="B646">
        <v>4134343</v>
      </c>
      <c r="C646">
        <v>278</v>
      </c>
      <c r="D646">
        <v>138</v>
      </c>
      <c r="E646" s="318">
        <f t="shared" si="10"/>
        <v>416</v>
      </c>
    </row>
    <row r="647" spans="1:5">
      <c r="A647" s="63" t="s">
        <v>821</v>
      </c>
      <c r="B647">
        <v>2034341</v>
      </c>
      <c r="C647">
        <v>256</v>
      </c>
      <c r="D647">
        <v>175</v>
      </c>
      <c r="E647" s="318">
        <f t="shared" si="10"/>
        <v>431</v>
      </c>
    </row>
    <row r="648" spans="1:5">
      <c r="A648" s="63" t="s">
        <v>821</v>
      </c>
      <c r="B648">
        <v>3054342</v>
      </c>
      <c r="C648">
        <v>298</v>
      </c>
      <c r="D648">
        <v>163</v>
      </c>
      <c r="E648" s="318">
        <f t="shared" si="10"/>
        <v>461</v>
      </c>
    </row>
    <row r="649" spans="1:5">
      <c r="A649" s="63" t="s">
        <v>821</v>
      </c>
      <c r="B649">
        <v>1094440</v>
      </c>
      <c r="C649">
        <v>248</v>
      </c>
      <c r="D649">
        <v>238</v>
      </c>
      <c r="E649" s="318">
        <f t="shared" si="10"/>
        <v>486</v>
      </c>
    </row>
    <row r="650" spans="1:5">
      <c r="A650" s="63" t="s">
        <v>821</v>
      </c>
      <c r="B650">
        <v>4034343</v>
      </c>
      <c r="C650">
        <v>352</v>
      </c>
      <c r="D650">
        <v>195</v>
      </c>
      <c r="E650" s="318">
        <f t="shared" si="10"/>
        <v>547</v>
      </c>
    </row>
    <row r="651" spans="1:5">
      <c r="A651" s="63" t="s">
        <v>821</v>
      </c>
      <c r="B651">
        <v>1194440</v>
      </c>
      <c r="C651">
        <v>202</v>
      </c>
      <c r="D651">
        <v>25</v>
      </c>
      <c r="E651" s="318">
        <f t="shared" si="10"/>
        <v>227</v>
      </c>
    </row>
    <row r="652" spans="1:5">
      <c r="A652" s="63" t="s">
        <v>821</v>
      </c>
      <c r="B652">
        <v>1264440</v>
      </c>
      <c r="C652">
        <v>216</v>
      </c>
      <c r="D652">
        <v>3</v>
      </c>
      <c r="E652" s="318">
        <f t="shared" si="10"/>
        <v>219</v>
      </c>
    </row>
    <row r="653" spans="1:5">
      <c r="A653" s="63" t="s">
        <v>821</v>
      </c>
      <c r="B653">
        <v>1164440</v>
      </c>
      <c r="C653">
        <v>205</v>
      </c>
      <c r="D653">
        <v>131</v>
      </c>
      <c r="E653" s="318">
        <f t="shared" si="10"/>
        <v>336</v>
      </c>
    </row>
    <row r="654" spans="1:5">
      <c r="A654" s="63" t="s">
        <v>821</v>
      </c>
      <c r="B654">
        <v>2074341</v>
      </c>
      <c r="C654">
        <v>165</v>
      </c>
      <c r="D654">
        <v>88</v>
      </c>
      <c r="E654" s="318">
        <f t="shared" si="10"/>
        <v>253</v>
      </c>
    </row>
    <row r="655" spans="1:5">
      <c r="A655" s="63" t="s">
        <v>821</v>
      </c>
      <c r="B655">
        <v>1234440</v>
      </c>
      <c r="C655">
        <v>198</v>
      </c>
      <c r="D655">
        <v>168</v>
      </c>
      <c r="E655" s="318">
        <f t="shared" si="10"/>
        <v>366</v>
      </c>
    </row>
    <row r="656" spans="1:5">
      <c r="A656" s="63" t="s">
        <v>821</v>
      </c>
      <c r="B656">
        <v>3024342</v>
      </c>
      <c r="C656">
        <v>3844</v>
      </c>
      <c r="D656">
        <v>3384</v>
      </c>
      <c r="E656" s="318">
        <f t="shared" si="10"/>
        <v>7228</v>
      </c>
    </row>
    <row r="657" spans="1:5">
      <c r="A657" s="63" t="s">
        <v>821</v>
      </c>
      <c r="B657">
        <v>1034440</v>
      </c>
      <c r="C657">
        <v>484</v>
      </c>
      <c r="D657">
        <v>389</v>
      </c>
      <c r="E657" s="318">
        <f t="shared" si="10"/>
        <v>873</v>
      </c>
    </row>
    <row r="658" spans="1:5">
      <c r="A658" s="63" t="s">
        <v>821</v>
      </c>
      <c r="B658">
        <v>1074440</v>
      </c>
      <c r="C658">
        <v>1470</v>
      </c>
      <c r="D658">
        <v>1294</v>
      </c>
      <c r="E658" s="318">
        <f t="shared" si="10"/>
        <v>2764</v>
      </c>
    </row>
    <row r="659" spans="1:5">
      <c r="A659" s="63" t="s">
        <v>821</v>
      </c>
      <c r="B659">
        <v>2064341</v>
      </c>
      <c r="C659">
        <v>200</v>
      </c>
      <c r="D659">
        <v>157</v>
      </c>
      <c r="E659" s="318">
        <f t="shared" si="10"/>
        <v>357</v>
      </c>
    </row>
    <row r="660" spans="1:5">
      <c r="A660" s="63" t="s">
        <v>821</v>
      </c>
      <c r="B660">
        <v>1224440</v>
      </c>
      <c r="C660">
        <v>210</v>
      </c>
      <c r="D660">
        <v>172</v>
      </c>
      <c r="E660" s="318">
        <f t="shared" si="10"/>
        <v>382</v>
      </c>
    </row>
    <row r="661" spans="1:5">
      <c r="A661" s="63" t="s">
        <v>821</v>
      </c>
      <c r="B661">
        <v>1154440</v>
      </c>
      <c r="C661">
        <v>649</v>
      </c>
      <c r="D661">
        <v>145</v>
      </c>
      <c r="E661" s="318">
        <f t="shared" si="10"/>
        <v>794</v>
      </c>
    </row>
    <row r="662" spans="1:5">
      <c r="A662" s="63" t="s">
        <v>821</v>
      </c>
      <c r="B662">
        <v>1114440</v>
      </c>
      <c r="C662">
        <v>213</v>
      </c>
      <c r="D662">
        <v>206</v>
      </c>
      <c r="E662" s="318">
        <f t="shared" si="10"/>
        <v>419</v>
      </c>
    </row>
    <row r="663" spans="1:5">
      <c r="A663" s="63" t="s">
        <v>821</v>
      </c>
      <c r="B663">
        <v>4144343</v>
      </c>
      <c r="C663">
        <v>228</v>
      </c>
      <c r="D663">
        <v>127</v>
      </c>
      <c r="E663" s="318">
        <f t="shared" si="10"/>
        <v>355</v>
      </c>
    </row>
    <row r="664" spans="1:5">
      <c r="A664" s="63" t="s">
        <v>821</v>
      </c>
      <c r="B664">
        <v>4154343</v>
      </c>
      <c r="C664">
        <v>243</v>
      </c>
      <c r="D664">
        <v>76</v>
      </c>
      <c r="E664" s="318">
        <f t="shared" si="10"/>
        <v>319</v>
      </c>
    </row>
    <row r="665" spans="1:5">
      <c r="A665" s="63" t="s">
        <v>821</v>
      </c>
      <c r="B665">
        <v>1324440</v>
      </c>
      <c r="C665">
        <v>519</v>
      </c>
      <c r="D665">
        <v>239</v>
      </c>
      <c r="E665" s="318">
        <f t="shared" si="10"/>
        <v>758</v>
      </c>
    </row>
    <row r="666" spans="1:5">
      <c r="A666" s="63" t="s">
        <v>821</v>
      </c>
      <c r="B666">
        <v>1204440</v>
      </c>
      <c r="C666">
        <v>276</v>
      </c>
      <c r="D666">
        <v>69</v>
      </c>
      <c r="E666" s="318">
        <f t="shared" si="10"/>
        <v>345</v>
      </c>
    </row>
    <row r="667" spans="1:5">
      <c r="A667" s="63" t="s">
        <v>821</v>
      </c>
      <c r="B667">
        <v>1244440</v>
      </c>
      <c r="C667">
        <v>197</v>
      </c>
      <c r="D667">
        <v>100</v>
      </c>
      <c r="E667" s="318">
        <f t="shared" si="10"/>
        <v>297</v>
      </c>
    </row>
    <row r="668" spans="1:5">
      <c r="A668" s="63" t="s">
        <v>821</v>
      </c>
      <c r="B668">
        <v>1064440</v>
      </c>
      <c r="C668">
        <v>948</v>
      </c>
      <c r="D668">
        <v>326</v>
      </c>
      <c r="E668" s="318">
        <f t="shared" si="10"/>
        <v>1274</v>
      </c>
    </row>
    <row r="669" spans="1:5">
      <c r="A669" s="63" t="s">
        <v>821</v>
      </c>
      <c r="B669">
        <v>4054343</v>
      </c>
      <c r="C669">
        <v>374</v>
      </c>
      <c r="D669">
        <v>194</v>
      </c>
      <c r="E669" s="318">
        <f t="shared" si="10"/>
        <v>568</v>
      </c>
    </row>
    <row r="670" spans="1:5">
      <c r="A670" s="63" t="s">
        <v>821</v>
      </c>
      <c r="B670">
        <v>1054440</v>
      </c>
      <c r="C670">
        <v>520</v>
      </c>
      <c r="D670">
        <v>203</v>
      </c>
      <c r="E670" s="318">
        <f t="shared" si="10"/>
        <v>723</v>
      </c>
    </row>
    <row r="671" spans="1:5">
      <c r="A671" s="63" t="s">
        <v>821</v>
      </c>
      <c r="B671">
        <v>1314440</v>
      </c>
      <c r="C671">
        <v>338</v>
      </c>
      <c r="D671">
        <v>324</v>
      </c>
      <c r="E671" s="318">
        <f t="shared" si="10"/>
        <v>662</v>
      </c>
    </row>
    <row r="672" spans="1:5">
      <c r="A672" s="63" t="s">
        <v>821</v>
      </c>
      <c r="B672">
        <v>4064343</v>
      </c>
      <c r="C672">
        <v>47</v>
      </c>
      <c r="D672">
        <v>317</v>
      </c>
      <c r="E672" s="318">
        <f t="shared" si="10"/>
        <v>364</v>
      </c>
    </row>
    <row r="673" spans="1:5">
      <c r="A673" s="63" t="s">
        <v>821</v>
      </c>
      <c r="B673">
        <v>1144440</v>
      </c>
      <c r="C673">
        <v>521</v>
      </c>
      <c r="D673">
        <v>330</v>
      </c>
      <c r="E673" s="318">
        <f t="shared" si="10"/>
        <v>851</v>
      </c>
    </row>
    <row r="674" spans="1:5">
      <c r="A674" s="63" t="s">
        <v>821</v>
      </c>
      <c r="B674">
        <v>4084343</v>
      </c>
      <c r="C674">
        <v>471</v>
      </c>
      <c r="D674">
        <v>306</v>
      </c>
      <c r="E674" s="318">
        <f t="shared" si="10"/>
        <v>777</v>
      </c>
    </row>
    <row r="675" spans="1:5">
      <c r="A675" s="63" t="s">
        <v>821</v>
      </c>
      <c r="B675">
        <v>1294440</v>
      </c>
      <c r="C675">
        <v>162</v>
      </c>
      <c r="D675">
        <v>120</v>
      </c>
      <c r="E675" s="318">
        <f t="shared" si="10"/>
        <v>282</v>
      </c>
    </row>
    <row r="676" spans="1:5">
      <c r="A676" s="63" t="s">
        <v>821</v>
      </c>
      <c r="B676">
        <v>4104343</v>
      </c>
      <c r="C676">
        <v>227</v>
      </c>
      <c r="D676">
        <v>86</v>
      </c>
      <c r="E676" s="318">
        <f t="shared" si="10"/>
        <v>313</v>
      </c>
    </row>
    <row r="677" spans="1:5">
      <c r="A677" s="63" t="s">
        <v>821</v>
      </c>
      <c r="B677">
        <v>2054341</v>
      </c>
      <c r="C677">
        <v>334</v>
      </c>
      <c r="D677">
        <v>194</v>
      </c>
      <c r="E677" s="318">
        <f t="shared" si="10"/>
        <v>528</v>
      </c>
    </row>
    <row r="678" spans="1:5">
      <c r="A678" s="63" t="s">
        <v>821</v>
      </c>
      <c r="B678">
        <v>2084341</v>
      </c>
      <c r="C678">
        <v>160</v>
      </c>
      <c r="D678">
        <v>70</v>
      </c>
      <c r="E678" s="318">
        <f t="shared" si="10"/>
        <v>230</v>
      </c>
    </row>
    <row r="679" spans="1:5">
      <c r="A679" s="63" t="s">
        <v>821</v>
      </c>
      <c r="B679">
        <v>3094342</v>
      </c>
      <c r="C679">
        <v>309</v>
      </c>
      <c r="D679">
        <v>31</v>
      </c>
      <c r="E679" s="318">
        <f t="shared" si="10"/>
        <v>340</v>
      </c>
    </row>
    <row r="680" spans="1:5">
      <c r="A680" s="63" t="s">
        <v>821</v>
      </c>
      <c r="B680">
        <v>3014342</v>
      </c>
      <c r="C680">
        <v>375</v>
      </c>
      <c r="D680">
        <v>235</v>
      </c>
      <c r="E680" s="318">
        <f t="shared" si="10"/>
        <v>610</v>
      </c>
    </row>
    <row r="681" spans="1:5">
      <c r="A681" s="63" t="s">
        <v>821</v>
      </c>
      <c r="B681">
        <v>1184440</v>
      </c>
      <c r="C681">
        <v>301</v>
      </c>
      <c r="D681">
        <v>4</v>
      </c>
      <c r="E681" s="318">
        <f t="shared" si="10"/>
        <v>305</v>
      </c>
    </row>
    <row r="682" spans="1:5">
      <c r="A682" s="63" t="s">
        <v>821</v>
      </c>
      <c r="B682">
        <v>4124343</v>
      </c>
      <c r="C682">
        <v>169</v>
      </c>
      <c r="D682">
        <v>102</v>
      </c>
      <c r="E682" s="318">
        <f t="shared" si="10"/>
        <v>271</v>
      </c>
    </row>
    <row r="683" spans="1:5">
      <c r="A683" s="63" t="s">
        <v>821</v>
      </c>
      <c r="B683">
        <v>4094343</v>
      </c>
      <c r="C683">
        <v>440</v>
      </c>
      <c r="D683">
        <v>361</v>
      </c>
      <c r="E683" s="318">
        <f t="shared" si="10"/>
        <v>801</v>
      </c>
    </row>
    <row r="684" spans="1:5">
      <c r="A684" s="63" t="s">
        <v>821</v>
      </c>
      <c r="B684">
        <v>1104440</v>
      </c>
      <c r="C684">
        <v>276</v>
      </c>
      <c r="D684">
        <v>152</v>
      </c>
      <c r="E684" s="318">
        <f t="shared" si="10"/>
        <v>428</v>
      </c>
    </row>
    <row r="685" spans="1:5">
      <c r="A685" s="63" t="s">
        <v>821</v>
      </c>
      <c r="B685">
        <v>4074343</v>
      </c>
      <c r="C685">
        <v>202</v>
      </c>
      <c r="D685">
        <v>234</v>
      </c>
      <c r="E685" s="318">
        <f t="shared" si="10"/>
        <v>436</v>
      </c>
    </row>
    <row r="686" spans="1:5">
      <c r="A686" s="63" t="s">
        <v>821</v>
      </c>
      <c r="B686">
        <v>1014440</v>
      </c>
      <c r="C686">
        <v>503</v>
      </c>
      <c r="D686">
        <v>104</v>
      </c>
      <c r="E686" s="318">
        <f t="shared" si="10"/>
        <v>607</v>
      </c>
    </row>
    <row r="687" spans="1:5">
      <c r="A687" s="63" t="s">
        <v>821</v>
      </c>
      <c r="B687">
        <v>1124440</v>
      </c>
      <c r="C687">
        <v>852</v>
      </c>
      <c r="D687">
        <v>227</v>
      </c>
      <c r="E687" s="318">
        <f t="shared" si="10"/>
        <v>1079</v>
      </c>
    </row>
    <row r="688" spans="1:5">
      <c r="A688" s="63" t="s">
        <v>821</v>
      </c>
      <c r="B688">
        <v>1304440</v>
      </c>
      <c r="C688">
        <v>355</v>
      </c>
      <c r="D688">
        <v>352</v>
      </c>
      <c r="E688" s="318">
        <f t="shared" si="10"/>
        <v>707</v>
      </c>
    </row>
    <row r="689" spans="1:5">
      <c r="A689" s="63" t="s">
        <v>821</v>
      </c>
      <c r="B689">
        <v>1274440</v>
      </c>
      <c r="C689">
        <v>5031</v>
      </c>
      <c r="D689">
        <v>2792</v>
      </c>
      <c r="E689" s="318">
        <f t="shared" si="10"/>
        <v>7823</v>
      </c>
    </row>
    <row r="690" spans="1:5">
      <c r="A690" s="63" t="s">
        <v>822</v>
      </c>
      <c r="B690">
        <v>4033431</v>
      </c>
      <c r="C690">
        <v>564</v>
      </c>
      <c r="D690">
        <v>188</v>
      </c>
      <c r="E690" s="318">
        <f t="shared" si="10"/>
        <v>752</v>
      </c>
    </row>
    <row r="691" spans="1:5">
      <c r="A691" s="63" t="s">
        <v>822</v>
      </c>
      <c r="B691">
        <v>9073232</v>
      </c>
      <c r="C691">
        <v>434</v>
      </c>
      <c r="D691">
        <v>309</v>
      </c>
      <c r="E691" s="318">
        <f t="shared" si="10"/>
        <v>743</v>
      </c>
    </row>
    <row r="692" spans="1:5">
      <c r="A692" s="63" t="s">
        <v>822</v>
      </c>
      <c r="B692">
        <v>16033535</v>
      </c>
      <c r="C692">
        <v>241</v>
      </c>
      <c r="D692">
        <v>152</v>
      </c>
      <c r="E692" s="318">
        <f t="shared" si="10"/>
        <v>393</v>
      </c>
    </row>
    <row r="693" spans="1:5">
      <c r="A693" s="63" t="s">
        <v>822</v>
      </c>
      <c r="B693">
        <v>12143333</v>
      </c>
      <c r="C693">
        <v>386</v>
      </c>
      <c r="D693">
        <v>323</v>
      </c>
      <c r="E693" s="318">
        <f t="shared" si="10"/>
        <v>709</v>
      </c>
    </row>
    <row r="694" spans="1:5">
      <c r="A694" s="63" t="s">
        <v>822</v>
      </c>
      <c r="B694">
        <v>14193335</v>
      </c>
      <c r="C694">
        <v>228</v>
      </c>
      <c r="D694">
        <v>224</v>
      </c>
      <c r="E694" s="318">
        <f t="shared" si="10"/>
        <v>452</v>
      </c>
    </row>
    <row r="695" spans="1:5">
      <c r="A695" s="63" t="s">
        <v>822</v>
      </c>
      <c r="B695">
        <v>16183536</v>
      </c>
      <c r="C695">
        <v>564</v>
      </c>
      <c r="D695">
        <v>88</v>
      </c>
      <c r="E695" s="318">
        <f t="shared" si="10"/>
        <v>652</v>
      </c>
    </row>
    <row r="696" spans="1:5">
      <c r="A696" s="63" t="s">
        <v>822</v>
      </c>
      <c r="B696">
        <v>9003437</v>
      </c>
      <c r="C696">
        <v>700</v>
      </c>
      <c r="D696">
        <v>66</v>
      </c>
      <c r="E696" s="318">
        <f t="shared" si="10"/>
        <v>766</v>
      </c>
    </row>
    <row r="697" spans="1:5">
      <c r="A697" s="63" t="s">
        <v>822</v>
      </c>
      <c r="B697">
        <v>7193232</v>
      </c>
      <c r="C697">
        <v>300</v>
      </c>
      <c r="D697">
        <v>220</v>
      </c>
      <c r="E697" s="318">
        <f t="shared" si="10"/>
        <v>520</v>
      </c>
    </row>
    <row r="698" spans="1:5">
      <c r="A698" s="63" t="s">
        <v>822</v>
      </c>
      <c r="B698">
        <v>19033437</v>
      </c>
      <c r="C698">
        <v>526</v>
      </c>
      <c r="D698">
        <v>204</v>
      </c>
      <c r="E698" s="318">
        <f t="shared" si="10"/>
        <v>730</v>
      </c>
    </row>
    <row r="699" spans="1:5">
      <c r="A699" s="63" t="s">
        <v>822</v>
      </c>
      <c r="B699">
        <v>14143335</v>
      </c>
      <c r="C699">
        <v>486</v>
      </c>
      <c r="D699">
        <v>194</v>
      </c>
      <c r="E699" s="318">
        <f t="shared" si="10"/>
        <v>680</v>
      </c>
    </row>
    <row r="700" spans="1:5">
      <c r="A700" s="63" t="s">
        <v>822</v>
      </c>
      <c r="B700">
        <v>2199999</v>
      </c>
      <c r="C700">
        <v>2</v>
      </c>
      <c r="D700">
        <v>1</v>
      </c>
      <c r="E700" s="318">
        <f t="shared" si="10"/>
        <v>3</v>
      </c>
    </row>
    <row r="701" spans="1:5">
      <c r="A701" s="63" t="s">
        <v>822</v>
      </c>
      <c r="B701">
        <v>14013334</v>
      </c>
      <c r="C701">
        <v>284</v>
      </c>
      <c r="D701">
        <v>271</v>
      </c>
      <c r="E701" s="318">
        <f t="shared" si="10"/>
        <v>555</v>
      </c>
    </row>
    <row r="702" spans="1:5">
      <c r="A702" s="63" t="s">
        <v>822</v>
      </c>
      <c r="B702">
        <v>1123430</v>
      </c>
      <c r="C702">
        <v>550</v>
      </c>
      <c r="D702">
        <v>392</v>
      </c>
      <c r="E702" s="318">
        <f t="shared" si="10"/>
        <v>942</v>
      </c>
    </row>
    <row r="703" spans="1:5">
      <c r="A703" s="63" t="s">
        <v>822</v>
      </c>
      <c r="B703">
        <v>10253334</v>
      </c>
      <c r="C703">
        <v>276</v>
      </c>
      <c r="D703">
        <v>178</v>
      </c>
      <c r="E703" s="318">
        <f t="shared" si="10"/>
        <v>454</v>
      </c>
    </row>
    <row r="704" spans="1:5">
      <c r="A704" s="63" t="s">
        <v>822</v>
      </c>
      <c r="B704">
        <v>13103334</v>
      </c>
      <c r="C704">
        <v>595</v>
      </c>
      <c r="D704">
        <v>233</v>
      </c>
      <c r="E704" s="318">
        <f t="shared" si="10"/>
        <v>828</v>
      </c>
    </row>
    <row r="705" spans="1:5">
      <c r="A705" s="63" t="s">
        <v>822</v>
      </c>
      <c r="B705">
        <v>16053536</v>
      </c>
      <c r="C705">
        <v>249</v>
      </c>
      <c r="D705">
        <v>209</v>
      </c>
      <c r="E705" s="318">
        <f t="shared" si="10"/>
        <v>458</v>
      </c>
    </row>
    <row r="706" spans="1:5">
      <c r="A706" s="63" t="s">
        <v>822</v>
      </c>
      <c r="B706">
        <v>16003535</v>
      </c>
      <c r="C706">
        <v>400</v>
      </c>
      <c r="D706">
        <v>136</v>
      </c>
      <c r="E706" s="318">
        <f t="shared" si="10"/>
        <v>536</v>
      </c>
    </row>
    <row r="707" spans="1:5">
      <c r="A707" s="63" t="s">
        <v>822</v>
      </c>
      <c r="B707">
        <v>9053437</v>
      </c>
      <c r="C707">
        <v>271</v>
      </c>
      <c r="D707">
        <v>226</v>
      </c>
      <c r="E707" s="318">
        <f t="shared" si="10"/>
        <v>497</v>
      </c>
    </row>
    <row r="708" spans="1:5">
      <c r="A708" s="63" t="s">
        <v>822</v>
      </c>
      <c r="B708">
        <v>1213430</v>
      </c>
      <c r="C708">
        <v>291</v>
      </c>
      <c r="D708">
        <v>112</v>
      </c>
      <c r="E708" s="318">
        <f t="shared" ref="E708:E771" si="11">SUM(C708:D708)</f>
        <v>403</v>
      </c>
    </row>
    <row r="709" spans="1:5">
      <c r="A709" s="63" t="s">
        <v>822</v>
      </c>
      <c r="B709">
        <v>8199999</v>
      </c>
      <c r="C709">
        <v>1</v>
      </c>
      <c r="D709">
        <v>1</v>
      </c>
      <c r="E709" s="318">
        <f t="shared" si="11"/>
        <v>2</v>
      </c>
    </row>
    <row r="710" spans="1:5">
      <c r="A710" s="63" t="s">
        <v>822</v>
      </c>
      <c r="B710">
        <v>20199999</v>
      </c>
      <c r="C710">
        <v>1</v>
      </c>
      <c r="D710">
        <v>4</v>
      </c>
      <c r="E710" s="318">
        <f t="shared" si="11"/>
        <v>5</v>
      </c>
    </row>
    <row r="711" spans="1:5">
      <c r="A711" s="63" t="s">
        <v>822</v>
      </c>
      <c r="B711">
        <v>15033437</v>
      </c>
      <c r="C711">
        <v>1143</v>
      </c>
      <c r="D711">
        <v>55</v>
      </c>
      <c r="E711" s="318">
        <f t="shared" si="11"/>
        <v>1198</v>
      </c>
    </row>
    <row r="712" spans="1:5">
      <c r="A712" s="63" t="s">
        <v>822</v>
      </c>
      <c r="B712">
        <v>20113438</v>
      </c>
      <c r="C712">
        <v>353</v>
      </c>
      <c r="D712">
        <v>325</v>
      </c>
      <c r="E712" s="318">
        <f t="shared" si="11"/>
        <v>678</v>
      </c>
    </row>
    <row r="713" spans="1:5">
      <c r="A713" s="63" t="s">
        <v>822</v>
      </c>
      <c r="B713">
        <v>7213232</v>
      </c>
      <c r="C713">
        <v>288</v>
      </c>
      <c r="D713">
        <v>201</v>
      </c>
      <c r="E713" s="318">
        <f t="shared" si="11"/>
        <v>489</v>
      </c>
    </row>
    <row r="714" spans="1:5">
      <c r="A714" s="63" t="s">
        <v>822</v>
      </c>
      <c r="B714">
        <v>10103334</v>
      </c>
      <c r="C714">
        <v>634</v>
      </c>
      <c r="D714">
        <v>131</v>
      </c>
      <c r="E714" s="318">
        <f t="shared" si="11"/>
        <v>765</v>
      </c>
    </row>
    <row r="715" spans="1:5">
      <c r="A715" s="63" t="s">
        <v>822</v>
      </c>
      <c r="B715">
        <v>20083438</v>
      </c>
      <c r="C715">
        <v>435</v>
      </c>
      <c r="D715">
        <v>329</v>
      </c>
      <c r="E715" s="318">
        <f t="shared" si="11"/>
        <v>764</v>
      </c>
    </row>
    <row r="716" spans="1:5">
      <c r="A716" s="63" t="s">
        <v>822</v>
      </c>
      <c r="B716">
        <v>15123535</v>
      </c>
      <c r="C716">
        <v>466</v>
      </c>
      <c r="D716">
        <v>100</v>
      </c>
      <c r="E716" s="318">
        <f t="shared" si="11"/>
        <v>566</v>
      </c>
    </row>
    <row r="717" spans="1:5">
      <c r="A717" s="63" t="s">
        <v>822</v>
      </c>
      <c r="B717">
        <v>14253335</v>
      </c>
      <c r="C717">
        <v>286</v>
      </c>
      <c r="D717">
        <v>269</v>
      </c>
      <c r="E717" s="318">
        <f t="shared" si="11"/>
        <v>555</v>
      </c>
    </row>
    <row r="718" spans="1:5">
      <c r="A718" s="63" t="s">
        <v>822</v>
      </c>
      <c r="B718">
        <v>14053335</v>
      </c>
      <c r="C718">
        <v>577</v>
      </c>
      <c r="D718">
        <v>493</v>
      </c>
      <c r="E718" s="318">
        <f t="shared" si="11"/>
        <v>1070</v>
      </c>
    </row>
    <row r="719" spans="1:5">
      <c r="A719" s="63" t="s">
        <v>822</v>
      </c>
      <c r="B719">
        <v>10023334</v>
      </c>
      <c r="C719">
        <v>248</v>
      </c>
      <c r="D719">
        <v>148</v>
      </c>
      <c r="E719" s="318">
        <f t="shared" si="11"/>
        <v>396</v>
      </c>
    </row>
    <row r="720" spans="1:5">
      <c r="A720" s="63" t="s">
        <v>822</v>
      </c>
      <c r="B720">
        <v>7153232</v>
      </c>
      <c r="C720">
        <v>191</v>
      </c>
      <c r="D720">
        <v>168</v>
      </c>
      <c r="E720" s="318">
        <f t="shared" si="11"/>
        <v>359</v>
      </c>
    </row>
    <row r="721" spans="1:5">
      <c r="A721" s="63" t="s">
        <v>822</v>
      </c>
      <c r="B721">
        <v>11033233</v>
      </c>
      <c r="C721">
        <v>311</v>
      </c>
      <c r="D721">
        <v>263</v>
      </c>
      <c r="E721" s="318">
        <f t="shared" si="11"/>
        <v>574</v>
      </c>
    </row>
    <row r="722" spans="1:5">
      <c r="A722" s="63" t="s">
        <v>822</v>
      </c>
      <c r="B722">
        <v>20143438</v>
      </c>
      <c r="C722">
        <v>438</v>
      </c>
      <c r="D722">
        <v>374</v>
      </c>
      <c r="E722" s="318">
        <f t="shared" si="11"/>
        <v>812</v>
      </c>
    </row>
    <row r="723" spans="1:5">
      <c r="A723" s="63" t="s">
        <v>822</v>
      </c>
      <c r="B723">
        <v>1153430</v>
      </c>
      <c r="C723">
        <v>377</v>
      </c>
      <c r="D723">
        <v>218</v>
      </c>
      <c r="E723" s="318">
        <f t="shared" si="11"/>
        <v>595</v>
      </c>
    </row>
    <row r="724" spans="1:5">
      <c r="A724" s="63" t="s">
        <v>822</v>
      </c>
      <c r="B724">
        <v>10233334</v>
      </c>
      <c r="C724">
        <v>392</v>
      </c>
      <c r="D724">
        <v>355</v>
      </c>
      <c r="E724" s="318">
        <f t="shared" si="11"/>
        <v>747</v>
      </c>
    </row>
    <row r="725" spans="1:5">
      <c r="A725" s="63" t="s">
        <v>822</v>
      </c>
      <c r="B725">
        <v>20183438</v>
      </c>
      <c r="C725">
        <v>386</v>
      </c>
      <c r="D725">
        <v>347</v>
      </c>
      <c r="E725" s="318">
        <f t="shared" si="11"/>
        <v>733</v>
      </c>
    </row>
    <row r="726" spans="1:5">
      <c r="A726" s="63" t="s">
        <v>822</v>
      </c>
      <c r="B726">
        <v>15013437</v>
      </c>
      <c r="C726">
        <v>1692</v>
      </c>
      <c r="D726">
        <v>276</v>
      </c>
      <c r="E726" s="318">
        <f t="shared" si="11"/>
        <v>1968</v>
      </c>
    </row>
    <row r="727" spans="1:5">
      <c r="A727" s="63" t="s">
        <v>822</v>
      </c>
      <c r="B727">
        <v>14213334</v>
      </c>
      <c r="C727">
        <v>271</v>
      </c>
      <c r="D727">
        <v>193</v>
      </c>
      <c r="E727" s="318">
        <f t="shared" si="11"/>
        <v>464</v>
      </c>
    </row>
    <row r="728" spans="1:5">
      <c r="A728" s="63" t="s">
        <v>822</v>
      </c>
      <c r="B728">
        <v>11023333</v>
      </c>
      <c r="C728">
        <v>428</v>
      </c>
      <c r="D728">
        <v>86</v>
      </c>
      <c r="E728" s="318">
        <f t="shared" si="11"/>
        <v>514</v>
      </c>
    </row>
    <row r="729" spans="1:5">
      <c r="A729" s="63" t="s">
        <v>822</v>
      </c>
      <c r="B729">
        <v>16223536</v>
      </c>
      <c r="C729">
        <v>291</v>
      </c>
      <c r="D729">
        <v>196</v>
      </c>
      <c r="E729" s="318">
        <f t="shared" si="11"/>
        <v>487</v>
      </c>
    </row>
    <row r="730" spans="1:5">
      <c r="A730" s="63" t="s">
        <v>822</v>
      </c>
      <c r="B730">
        <v>13153333</v>
      </c>
      <c r="C730">
        <v>721</v>
      </c>
      <c r="D730">
        <v>242</v>
      </c>
      <c r="E730" s="318">
        <f t="shared" si="11"/>
        <v>963</v>
      </c>
    </row>
    <row r="731" spans="1:5">
      <c r="A731" s="63" t="s">
        <v>822</v>
      </c>
      <c r="B731">
        <v>9033437</v>
      </c>
      <c r="C731">
        <v>294</v>
      </c>
      <c r="D731">
        <v>148</v>
      </c>
      <c r="E731" s="318">
        <f t="shared" si="11"/>
        <v>442</v>
      </c>
    </row>
    <row r="732" spans="1:5">
      <c r="A732" s="63" t="s">
        <v>822</v>
      </c>
      <c r="B732">
        <v>12103333</v>
      </c>
      <c r="C732">
        <v>1000</v>
      </c>
      <c r="D732">
        <v>100</v>
      </c>
      <c r="E732" s="318">
        <f t="shared" si="11"/>
        <v>1100</v>
      </c>
    </row>
    <row r="733" spans="1:5">
      <c r="A733" s="63" t="s">
        <v>822</v>
      </c>
      <c r="B733">
        <v>16023535</v>
      </c>
      <c r="C733">
        <v>229</v>
      </c>
      <c r="D733">
        <v>138</v>
      </c>
      <c r="E733" s="318">
        <f t="shared" si="11"/>
        <v>367</v>
      </c>
    </row>
    <row r="734" spans="1:5">
      <c r="A734" s="63" t="s">
        <v>822</v>
      </c>
      <c r="B734">
        <v>16073535</v>
      </c>
      <c r="C734">
        <v>307</v>
      </c>
      <c r="D734">
        <v>179</v>
      </c>
      <c r="E734" s="318">
        <f t="shared" si="11"/>
        <v>486</v>
      </c>
    </row>
    <row r="735" spans="1:5">
      <c r="A735" s="63" t="s">
        <v>822</v>
      </c>
      <c r="B735">
        <v>13073334</v>
      </c>
      <c r="C735">
        <v>267</v>
      </c>
      <c r="D735">
        <v>255</v>
      </c>
      <c r="E735" s="318">
        <f t="shared" si="11"/>
        <v>522</v>
      </c>
    </row>
    <row r="736" spans="1:5">
      <c r="A736" s="63" t="s">
        <v>822</v>
      </c>
      <c r="B736">
        <v>20023431</v>
      </c>
      <c r="C736">
        <v>953</v>
      </c>
      <c r="D736">
        <v>411</v>
      </c>
      <c r="E736" s="318">
        <f t="shared" si="11"/>
        <v>1364</v>
      </c>
    </row>
    <row r="737" spans="1:5">
      <c r="A737" s="63" t="s">
        <v>822</v>
      </c>
      <c r="B737">
        <v>20013438</v>
      </c>
      <c r="C737">
        <v>290</v>
      </c>
      <c r="D737">
        <v>286</v>
      </c>
      <c r="E737" s="318">
        <f t="shared" si="11"/>
        <v>576</v>
      </c>
    </row>
    <row r="738" spans="1:5">
      <c r="A738" s="63" t="s">
        <v>822</v>
      </c>
      <c r="B738">
        <v>16163536</v>
      </c>
      <c r="C738">
        <v>209</v>
      </c>
      <c r="D738">
        <v>185</v>
      </c>
      <c r="E738" s="318">
        <f t="shared" si="11"/>
        <v>394</v>
      </c>
    </row>
    <row r="739" spans="1:5">
      <c r="A739" s="63" t="s">
        <v>822</v>
      </c>
      <c r="B739">
        <v>20153438</v>
      </c>
      <c r="C739">
        <v>263</v>
      </c>
      <c r="D739">
        <v>260</v>
      </c>
      <c r="E739" s="318">
        <f t="shared" si="11"/>
        <v>523</v>
      </c>
    </row>
    <row r="740" spans="1:5">
      <c r="A740" s="63" t="s">
        <v>822</v>
      </c>
      <c r="B740">
        <v>1133430</v>
      </c>
      <c r="C740">
        <v>639</v>
      </c>
      <c r="D740">
        <v>572</v>
      </c>
      <c r="E740" s="318">
        <f t="shared" si="11"/>
        <v>1211</v>
      </c>
    </row>
    <row r="741" spans="1:5">
      <c r="A741" s="63" t="s">
        <v>822</v>
      </c>
      <c r="B741">
        <v>13063333</v>
      </c>
      <c r="C741">
        <v>260</v>
      </c>
      <c r="D741">
        <v>226</v>
      </c>
      <c r="E741" s="318">
        <f t="shared" si="11"/>
        <v>486</v>
      </c>
    </row>
    <row r="742" spans="1:5">
      <c r="A742" s="63" t="s">
        <v>822</v>
      </c>
      <c r="B742">
        <v>10173334</v>
      </c>
      <c r="C742">
        <v>607</v>
      </c>
      <c r="D742">
        <v>562</v>
      </c>
      <c r="E742" s="318">
        <f t="shared" si="11"/>
        <v>1169</v>
      </c>
    </row>
    <row r="743" spans="1:5">
      <c r="A743" s="63" t="s">
        <v>822</v>
      </c>
      <c r="B743">
        <v>6053232</v>
      </c>
      <c r="C743">
        <v>411</v>
      </c>
      <c r="D743">
        <v>146</v>
      </c>
      <c r="E743" s="318">
        <f t="shared" si="11"/>
        <v>557</v>
      </c>
    </row>
    <row r="744" spans="1:5">
      <c r="A744" s="63" t="s">
        <v>822</v>
      </c>
      <c r="B744">
        <v>6043232</v>
      </c>
      <c r="C744">
        <v>276</v>
      </c>
      <c r="D744">
        <v>273</v>
      </c>
      <c r="E744" s="318">
        <f t="shared" si="11"/>
        <v>549</v>
      </c>
    </row>
    <row r="745" spans="1:5">
      <c r="A745" s="63" t="s">
        <v>822</v>
      </c>
      <c r="B745">
        <v>12083333</v>
      </c>
      <c r="C745">
        <v>401</v>
      </c>
      <c r="D745">
        <v>302</v>
      </c>
      <c r="E745" s="318">
        <f t="shared" si="11"/>
        <v>703</v>
      </c>
    </row>
    <row r="746" spans="1:5">
      <c r="A746" s="63" t="s">
        <v>822</v>
      </c>
      <c r="B746">
        <v>1033430</v>
      </c>
      <c r="C746">
        <v>235</v>
      </c>
      <c r="D746">
        <v>187</v>
      </c>
      <c r="E746" s="318">
        <f t="shared" si="11"/>
        <v>422</v>
      </c>
    </row>
    <row r="747" spans="1:5">
      <c r="A747" s="63" t="s">
        <v>822</v>
      </c>
      <c r="B747">
        <v>11113233</v>
      </c>
      <c r="C747">
        <v>292</v>
      </c>
      <c r="D747">
        <v>168</v>
      </c>
      <c r="E747" s="318">
        <f t="shared" si="11"/>
        <v>460</v>
      </c>
    </row>
    <row r="748" spans="1:5">
      <c r="A748" s="63" t="s">
        <v>822</v>
      </c>
      <c r="B748">
        <v>13003334</v>
      </c>
      <c r="C748">
        <v>228</v>
      </c>
      <c r="D748">
        <v>202</v>
      </c>
      <c r="E748" s="318">
        <f t="shared" si="11"/>
        <v>430</v>
      </c>
    </row>
    <row r="749" spans="1:5">
      <c r="A749" s="63" t="s">
        <v>822</v>
      </c>
      <c r="B749">
        <v>13013334</v>
      </c>
      <c r="C749">
        <v>225</v>
      </c>
      <c r="D749">
        <v>180</v>
      </c>
      <c r="E749" s="318">
        <f t="shared" si="11"/>
        <v>405</v>
      </c>
    </row>
    <row r="750" spans="1:5">
      <c r="A750" s="63" t="s">
        <v>822</v>
      </c>
      <c r="B750">
        <v>7203232</v>
      </c>
      <c r="C750">
        <v>371</v>
      </c>
      <c r="D750">
        <v>123</v>
      </c>
      <c r="E750" s="318">
        <f t="shared" si="11"/>
        <v>494</v>
      </c>
    </row>
    <row r="751" spans="1:5">
      <c r="A751" s="63" t="s">
        <v>822</v>
      </c>
      <c r="B751">
        <v>20073431</v>
      </c>
      <c r="C751">
        <v>402</v>
      </c>
      <c r="D751">
        <v>360</v>
      </c>
      <c r="E751" s="318">
        <f t="shared" si="11"/>
        <v>762</v>
      </c>
    </row>
    <row r="752" spans="1:5">
      <c r="A752" s="63" t="s">
        <v>822</v>
      </c>
      <c r="B752">
        <v>14023335</v>
      </c>
      <c r="C752">
        <v>337</v>
      </c>
      <c r="D752">
        <v>304</v>
      </c>
      <c r="E752" s="318">
        <f t="shared" si="11"/>
        <v>641</v>
      </c>
    </row>
    <row r="753" spans="1:5">
      <c r="A753" s="63" t="s">
        <v>822</v>
      </c>
      <c r="B753">
        <v>14273335</v>
      </c>
      <c r="C753">
        <v>560</v>
      </c>
      <c r="D753">
        <v>411</v>
      </c>
      <c r="E753" s="318">
        <f t="shared" si="11"/>
        <v>971</v>
      </c>
    </row>
    <row r="754" spans="1:5">
      <c r="A754" s="63" t="s">
        <v>822</v>
      </c>
      <c r="B754">
        <v>11003333</v>
      </c>
      <c r="C754">
        <v>1070</v>
      </c>
      <c r="D754">
        <v>422</v>
      </c>
      <c r="E754" s="318">
        <f t="shared" si="11"/>
        <v>1492</v>
      </c>
    </row>
    <row r="755" spans="1:5">
      <c r="A755" s="63" t="s">
        <v>822</v>
      </c>
      <c r="B755">
        <v>4163431</v>
      </c>
      <c r="C755">
        <v>616</v>
      </c>
      <c r="D755">
        <v>354</v>
      </c>
      <c r="E755" s="318">
        <f t="shared" si="11"/>
        <v>970</v>
      </c>
    </row>
    <row r="756" spans="1:5">
      <c r="A756" s="63" t="s">
        <v>822</v>
      </c>
      <c r="B756">
        <v>19093438</v>
      </c>
      <c r="C756">
        <v>479</v>
      </c>
      <c r="D756">
        <v>215</v>
      </c>
      <c r="E756" s="318">
        <f t="shared" si="11"/>
        <v>694</v>
      </c>
    </row>
    <row r="757" spans="1:5">
      <c r="A757" s="63" t="s">
        <v>822</v>
      </c>
      <c r="B757">
        <v>18003537</v>
      </c>
      <c r="C757">
        <v>271</v>
      </c>
      <c r="D757">
        <v>201</v>
      </c>
      <c r="E757" s="318">
        <f t="shared" si="11"/>
        <v>472</v>
      </c>
    </row>
    <row r="758" spans="1:5">
      <c r="A758" s="63" t="s">
        <v>822</v>
      </c>
      <c r="B758">
        <v>20103431</v>
      </c>
      <c r="C758">
        <v>392</v>
      </c>
      <c r="D758">
        <v>235</v>
      </c>
      <c r="E758" s="318">
        <f t="shared" si="11"/>
        <v>627</v>
      </c>
    </row>
    <row r="759" spans="1:5">
      <c r="A759" s="63" t="s">
        <v>822</v>
      </c>
      <c r="B759">
        <v>11083233</v>
      </c>
      <c r="C759">
        <v>111</v>
      </c>
      <c r="D759">
        <v>25</v>
      </c>
      <c r="E759" s="318">
        <f t="shared" si="11"/>
        <v>136</v>
      </c>
    </row>
    <row r="760" spans="1:5">
      <c r="A760" s="63" t="s">
        <v>822</v>
      </c>
      <c r="B760">
        <v>14093334</v>
      </c>
      <c r="C760">
        <v>262</v>
      </c>
      <c r="D760">
        <v>244</v>
      </c>
      <c r="E760" s="318">
        <f t="shared" si="11"/>
        <v>506</v>
      </c>
    </row>
    <row r="761" spans="1:5">
      <c r="A761" s="63" t="s">
        <v>822</v>
      </c>
      <c r="B761">
        <v>4103431</v>
      </c>
      <c r="C761">
        <v>427</v>
      </c>
      <c r="D761">
        <v>248</v>
      </c>
      <c r="E761" s="318">
        <f t="shared" si="11"/>
        <v>675</v>
      </c>
    </row>
    <row r="762" spans="1:5">
      <c r="A762" s="63" t="s">
        <v>822</v>
      </c>
      <c r="B762">
        <v>16153536</v>
      </c>
      <c r="C762">
        <v>259</v>
      </c>
      <c r="D762">
        <v>197</v>
      </c>
      <c r="E762" s="318">
        <f t="shared" si="11"/>
        <v>456</v>
      </c>
    </row>
    <row r="763" spans="1:5">
      <c r="A763" s="63" t="s">
        <v>822</v>
      </c>
      <c r="B763">
        <v>10123334</v>
      </c>
      <c r="C763">
        <v>250</v>
      </c>
      <c r="D763">
        <v>195</v>
      </c>
      <c r="E763" s="318">
        <f t="shared" si="11"/>
        <v>445</v>
      </c>
    </row>
    <row r="764" spans="1:5">
      <c r="A764" s="63" t="s">
        <v>822</v>
      </c>
      <c r="B764">
        <v>14133334</v>
      </c>
      <c r="C764">
        <v>234</v>
      </c>
      <c r="D764">
        <v>222</v>
      </c>
      <c r="E764" s="318">
        <f t="shared" si="11"/>
        <v>456</v>
      </c>
    </row>
    <row r="765" spans="1:5">
      <c r="A765" s="63" t="s">
        <v>822</v>
      </c>
      <c r="B765">
        <v>14163335</v>
      </c>
      <c r="C765">
        <v>855</v>
      </c>
      <c r="D765">
        <v>96</v>
      </c>
      <c r="E765" s="318">
        <f t="shared" si="11"/>
        <v>951</v>
      </c>
    </row>
    <row r="766" spans="1:5">
      <c r="A766" s="63" t="s">
        <v>822</v>
      </c>
      <c r="B766">
        <v>15053437</v>
      </c>
      <c r="C766">
        <v>787</v>
      </c>
      <c r="D766">
        <v>42</v>
      </c>
      <c r="E766" s="318">
        <f t="shared" si="11"/>
        <v>829</v>
      </c>
    </row>
    <row r="767" spans="1:5">
      <c r="A767" s="63" t="s">
        <v>822</v>
      </c>
      <c r="B767">
        <v>10313334</v>
      </c>
      <c r="C767">
        <v>669</v>
      </c>
      <c r="D767">
        <v>53</v>
      </c>
      <c r="E767" s="318">
        <f t="shared" si="11"/>
        <v>722</v>
      </c>
    </row>
    <row r="768" spans="1:5">
      <c r="A768" s="63" t="s">
        <v>822</v>
      </c>
      <c r="B768">
        <v>14053334</v>
      </c>
      <c r="C768">
        <v>632</v>
      </c>
      <c r="D768">
        <v>128</v>
      </c>
      <c r="E768" s="318">
        <f t="shared" si="11"/>
        <v>760</v>
      </c>
    </row>
    <row r="769" spans="1:5">
      <c r="A769" s="63" t="s">
        <v>822</v>
      </c>
      <c r="B769">
        <v>14043334</v>
      </c>
      <c r="C769">
        <v>385</v>
      </c>
      <c r="D769">
        <v>235</v>
      </c>
      <c r="E769" s="318">
        <f t="shared" si="11"/>
        <v>620</v>
      </c>
    </row>
    <row r="770" spans="1:5">
      <c r="A770" s="63" t="s">
        <v>822</v>
      </c>
      <c r="B770">
        <v>8043232</v>
      </c>
      <c r="C770">
        <v>517</v>
      </c>
      <c r="D770">
        <v>140</v>
      </c>
      <c r="E770" s="318">
        <f t="shared" si="11"/>
        <v>657</v>
      </c>
    </row>
    <row r="771" spans="1:5">
      <c r="A771" s="63" t="s">
        <v>822</v>
      </c>
      <c r="B771">
        <v>11033333</v>
      </c>
      <c r="C771">
        <v>606</v>
      </c>
      <c r="D771">
        <v>100</v>
      </c>
      <c r="E771" s="318">
        <f t="shared" si="11"/>
        <v>706</v>
      </c>
    </row>
    <row r="772" spans="1:5">
      <c r="A772" s="63" t="s">
        <v>822</v>
      </c>
      <c r="B772">
        <v>20043431</v>
      </c>
      <c r="C772">
        <v>1053</v>
      </c>
      <c r="D772">
        <v>88</v>
      </c>
      <c r="E772" s="318">
        <f t="shared" ref="E772:E835" si="12">SUM(C772:D772)</f>
        <v>1141</v>
      </c>
    </row>
    <row r="773" spans="1:5">
      <c r="A773" s="63" t="s">
        <v>822</v>
      </c>
      <c r="B773">
        <v>14013335</v>
      </c>
      <c r="C773">
        <v>337</v>
      </c>
      <c r="D773">
        <v>190</v>
      </c>
      <c r="E773" s="318">
        <f t="shared" si="12"/>
        <v>527</v>
      </c>
    </row>
    <row r="774" spans="1:5">
      <c r="A774" s="63" t="s">
        <v>822</v>
      </c>
      <c r="B774">
        <v>7053232</v>
      </c>
      <c r="C774">
        <v>413</v>
      </c>
      <c r="D774">
        <v>76</v>
      </c>
      <c r="E774" s="318">
        <f t="shared" si="12"/>
        <v>489</v>
      </c>
    </row>
    <row r="775" spans="1:5">
      <c r="A775" s="63" t="s">
        <v>822</v>
      </c>
      <c r="B775">
        <v>12133333</v>
      </c>
      <c r="C775">
        <v>293</v>
      </c>
      <c r="D775">
        <v>263</v>
      </c>
      <c r="E775" s="318">
        <f t="shared" si="12"/>
        <v>556</v>
      </c>
    </row>
    <row r="776" spans="1:5">
      <c r="A776" s="63" t="s">
        <v>822</v>
      </c>
      <c r="B776">
        <v>17023536</v>
      </c>
      <c r="C776">
        <v>490</v>
      </c>
      <c r="D776">
        <v>179</v>
      </c>
      <c r="E776" s="318">
        <f t="shared" si="12"/>
        <v>669</v>
      </c>
    </row>
    <row r="777" spans="1:5">
      <c r="A777" s="63" t="s">
        <v>822</v>
      </c>
      <c r="B777">
        <v>8133232</v>
      </c>
      <c r="C777">
        <v>454</v>
      </c>
      <c r="D777">
        <v>202</v>
      </c>
      <c r="E777" s="318">
        <f t="shared" si="12"/>
        <v>656</v>
      </c>
    </row>
    <row r="778" spans="1:5">
      <c r="A778" s="63" t="s">
        <v>822</v>
      </c>
      <c r="B778">
        <v>9063232</v>
      </c>
      <c r="C778">
        <v>204</v>
      </c>
      <c r="D778">
        <v>94</v>
      </c>
      <c r="E778" s="318">
        <f t="shared" si="12"/>
        <v>298</v>
      </c>
    </row>
    <row r="779" spans="1:5">
      <c r="A779" s="63" t="s">
        <v>822</v>
      </c>
      <c r="B779">
        <v>14063334</v>
      </c>
      <c r="C779">
        <v>288</v>
      </c>
      <c r="D779">
        <v>248</v>
      </c>
      <c r="E779" s="318">
        <f t="shared" si="12"/>
        <v>536</v>
      </c>
    </row>
    <row r="780" spans="1:5">
      <c r="A780" s="63" t="s">
        <v>822</v>
      </c>
      <c r="B780">
        <v>20043438</v>
      </c>
      <c r="C780">
        <v>409</v>
      </c>
      <c r="D780">
        <v>227</v>
      </c>
      <c r="E780" s="318">
        <f t="shared" si="12"/>
        <v>636</v>
      </c>
    </row>
    <row r="781" spans="1:5">
      <c r="A781" s="63" t="s">
        <v>822</v>
      </c>
      <c r="B781">
        <v>10133334</v>
      </c>
      <c r="C781">
        <v>402</v>
      </c>
      <c r="D781">
        <v>344</v>
      </c>
      <c r="E781" s="318">
        <f t="shared" si="12"/>
        <v>746</v>
      </c>
    </row>
    <row r="782" spans="1:5">
      <c r="A782" s="63" t="s">
        <v>822</v>
      </c>
      <c r="B782">
        <v>19053437</v>
      </c>
      <c r="C782">
        <v>271</v>
      </c>
      <c r="D782">
        <v>189</v>
      </c>
      <c r="E782" s="318">
        <f t="shared" si="12"/>
        <v>460</v>
      </c>
    </row>
    <row r="783" spans="1:5">
      <c r="A783" s="63" t="s">
        <v>822</v>
      </c>
      <c r="B783">
        <v>12163333</v>
      </c>
      <c r="C783">
        <v>286</v>
      </c>
      <c r="D783">
        <v>276</v>
      </c>
      <c r="E783" s="318">
        <f t="shared" si="12"/>
        <v>562</v>
      </c>
    </row>
    <row r="784" spans="1:5">
      <c r="A784" s="63" t="s">
        <v>822</v>
      </c>
      <c r="B784">
        <v>19033438</v>
      </c>
      <c r="C784">
        <v>1484</v>
      </c>
      <c r="D784">
        <v>41</v>
      </c>
      <c r="E784" s="318">
        <f t="shared" si="12"/>
        <v>1525</v>
      </c>
    </row>
    <row r="785" spans="1:5">
      <c r="A785" s="63" t="s">
        <v>822</v>
      </c>
      <c r="B785">
        <v>20193438</v>
      </c>
      <c r="C785">
        <v>423</v>
      </c>
      <c r="D785">
        <v>419</v>
      </c>
      <c r="E785" s="318">
        <f t="shared" si="12"/>
        <v>842</v>
      </c>
    </row>
    <row r="786" spans="1:5">
      <c r="A786" s="63" t="s">
        <v>822</v>
      </c>
      <c r="B786">
        <v>7173232</v>
      </c>
      <c r="C786">
        <v>252</v>
      </c>
      <c r="D786">
        <v>368</v>
      </c>
      <c r="E786" s="318">
        <f t="shared" si="12"/>
        <v>620</v>
      </c>
    </row>
    <row r="787" spans="1:5">
      <c r="A787" s="63" t="s">
        <v>822</v>
      </c>
      <c r="B787">
        <v>15103535</v>
      </c>
      <c r="C787">
        <v>292</v>
      </c>
      <c r="D787">
        <v>188</v>
      </c>
      <c r="E787" s="318">
        <f t="shared" si="12"/>
        <v>480</v>
      </c>
    </row>
    <row r="788" spans="1:5">
      <c r="A788" s="63" t="s">
        <v>822</v>
      </c>
      <c r="B788">
        <v>14073335</v>
      </c>
      <c r="C788">
        <v>485</v>
      </c>
      <c r="D788">
        <v>145</v>
      </c>
      <c r="E788" s="318">
        <f t="shared" si="12"/>
        <v>630</v>
      </c>
    </row>
    <row r="789" spans="1:5">
      <c r="A789" s="63" t="s">
        <v>822</v>
      </c>
      <c r="B789">
        <v>19003438</v>
      </c>
      <c r="C789">
        <v>624</v>
      </c>
      <c r="D789">
        <v>129</v>
      </c>
      <c r="E789" s="318">
        <f t="shared" si="12"/>
        <v>753</v>
      </c>
    </row>
    <row r="790" spans="1:5">
      <c r="A790" s="63" t="s">
        <v>822</v>
      </c>
      <c r="B790">
        <v>14113334</v>
      </c>
      <c r="C790">
        <v>380</v>
      </c>
      <c r="D790">
        <v>166</v>
      </c>
      <c r="E790" s="318">
        <f t="shared" si="12"/>
        <v>546</v>
      </c>
    </row>
    <row r="791" spans="1:5">
      <c r="A791" s="63" t="s">
        <v>822</v>
      </c>
      <c r="B791">
        <v>8093232</v>
      </c>
      <c r="C791">
        <v>434</v>
      </c>
      <c r="D791">
        <v>218</v>
      </c>
      <c r="E791" s="318">
        <f t="shared" si="12"/>
        <v>652</v>
      </c>
    </row>
    <row r="792" spans="1:5">
      <c r="A792" s="63" t="s">
        <v>822</v>
      </c>
      <c r="B792">
        <v>15093535</v>
      </c>
      <c r="C792">
        <v>234</v>
      </c>
      <c r="D792">
        <v>213</v>
      </c>
      <c r="E792" s="318">
        <f t="shared" si="12"/>
        <v>447</v>
      </c>
    </row>
    <row r="793" spans="1:5">
      <c r="A793" s="63" t="s">
        <v>822</v>
      </c>
      <c r="B793">
        <v>17033536</v>
      </c>
      <c r="C793">
        <v>372</v>
      </c>
      <c r="D793">
        <v>209</v>
      </c>
      <c r="E793" s="318">
        <f t="shared" si="12"/>
        <v>581</v>
      </c>
    </row>
    <row r="794" spans="1:5">
      <c r="A794" s="63" t="s">
        <v>822</v>
      </c>
      <c r="B794">
        <v>19063437</v>
      </c>
      <c r="C794">
        <v>292</v>
      </c>
      <c r="D794">
        <v>215</v>
      </c>
      <c r="E794" s="318">
        <f t="shared" si="12"/>
        <v>507</v>
      </c>
    </row>
    <row r="795" spans="1:5">
      <c r="A795" s="63" t="s">
        <v>822</v>
      </c>
      <c r="B795">
        <v>16023536</v>
      </c>
      <c r="C795">
        <v>317</v>
      </c>
      <c r="D795">
        <v>202</v>
      </c>
      <c r="E795" s="318">
        <f t="shared" si="12"/>
        <v>519</v>
      </c>
    </row>
    <row r="796" spans="1:5">
      <c r="A796" s="63" t="s">
        <v>822</v>
      </c>
      <c r="B796">
        <v>10183334</v>
      </c>
      <c r="C796">
        <v>308</v>
      </c>
      <c r="D796">
        <v>301</v>
      </c>
      <c r="E796" s="318">
        <f t="shared" si="12"/>
        <v>609</v>
      </c>
    </row>
    <row r="797" spans="1:5">
      <c r="A797" s="63" t="s">
        <v>822</v>
      </c>
      <c r="B797">
        <v>19023437</v>
      </c>
      <c r="C797">
        <v>356</v>
      </c>
      <c r="D797">
        <v>189</v>
      </c>
      <c r="E797" s="318">
        <f t="shared" si="12"/>
        <v>545</v>
      </c>
    </row>
    <row r="798" spans="1:5">
      <c r="A798" s="63" t="s">
        <v>822</v>
      </c>
      <c r="B798">
        <v>9083232</v>
      </c>
      <c r="C798">
        <v>406</v>
      </c>
      <c r="D798">
        <v>284</v>
      </c>
      <c r="E798" s="318">
        <f t="shared" si="12"/>
        <v>690</v>
      </c>
    </row>
    <row r="799" spans="1:5">
      <c r="A799" s="63" t="s">
        <v>822</v>
      </c>
      <c r="B799">
        <v>12003415</v>
      </c>
      <c r="C799">
        <v>2</v>
      </c>
      <c r="D799">
        <v>2</v>
      </c>
      <c r="E799" s="318">
        <f t="shared" si="12"/>
        <v>4</v>
      </c>
    </row>
    <row r="800" spans="1:5">
      <c r="A800" s="63" t="s">
        <v>822</v>
      </c>
      <c r="B800">
        <v>10043334</v>
      </c>
      <c r="C800">
        <v>255</v>
      </c>
      <c r="D800">
        <v>212</v>
      </c>
      <c r="E800" s="318">
        <f t="shared" si="12"/>
        <v>467</v>
      </c>
    </row>
    <row r="801" spans="1:5">
      <c r="A801" s="63" t="s">
        <v>822</v>
      </c>
      <c r="B801">
        <v>12183333</v>
      </c>
      <c r="C801">
        <v>552</v>
      </c>
      <c r="D801">
        <v>107</v>
      </c>
      <c r="E801" s="318">
        <f t="shared" si="12"/>
        <v>659</v>
      </c>
    </row>
    <row r="802" spans="1:5">
      <c r="A802" s="63" t="s">
        <v>822</v>
      </c>
      <c r="B802">
        <v>9003232</v>
      </c>
      <c r="C802">
        <v>437</v>
      </c>
      <c r="D802">
        <v>224</v>
      </c>
      <c r="E802" s="318">
        <f t="shared" si="12"/>
        <v>661</v>
      </c>
    </row>
    <row r="803" spans="1:5">
      <c r="A803" s="63" t="s">
        <v>822</v>
      </c>
      <c r="B803">
        <v>4043431</v>
      </c>
      <c r="C803">
        <v>509</v>
      </c>
      <c r="D803">
        <v>451</v>
      </c>
      <c r="E803" s="318">
        <f t="shared" si="12"/>
        <v>960</v>
      </c>
    </row>
    <row r="804" spans="1:5">
      <c r="A804" s="63" t="s">
        <v>822</v>
      </c>
      <c r="B804">
        <v>4033231</v>
      </c>
      <c r="C804">
        <v>227</v>
      </c>
      <c r="D804">
        <v>207</v>
      </c>
      <c r="E804" s="318">
        <f t="shared" si="12"/>
        <v>434</v>
      </c>
    </row>
    <row r="805" spans="1:5">
      <c r="A805" s="63" t="s">
        <v>822</v>
      </c>
      <c r="B805">
        <v>4003438</v>
      </c>
      <c r="C805">
        <v>172</v>
      </c>
      <c r="D805">
        <v>47</v>
      </c>
      <c r="E805" s="318">
        <f t="shared" si="12"/>
        <v>219</v>
      </c>
    </row>
    <row r="806" spans="1:5">
      <c r="A806" s="63" t="s">
        <v>822</v>
      </c>
      <c r="B806">
        <v>4083431</v>
      </c>
      <c r="C806">
        <v>405</v>
      </c>
      <c r="D806">
        <v>338</v>
      </c>
      <c r="E806" s="318">
        <f t="shared" si="12"/>
        <v>743</v>
      </c>
    </row>
    <row r="807" spans="1:5">
      <c r="A807" s="63" t="s">
        <v>822</v>
      </c>
      <c r="B807">
        <v>14243335</v>
      </c>
      <c r="C807">
        <v>271</v>
      </c>
      <c r="D807">
        <v>267</v>
      </c>
      <c r="E807" s="318">
        <f t="shared" si="12"/>
        <v>538</v>
      </c>
    </row>
    <row r="808" spans="1:5">
      <c r="A808" s="63" t="s">
        <v>822</v>
      </c>
      <c r="B808">
        <v>13063334</v>
      </c>
      <c r="C808">
        <v>426</v>
      </c>
      <c r="D808">
        <v>198</v>
      </c>
      <c r="E808" s="318">
        <f t="shared" si="12"/>
        <v>624</v>
      </c>
    </row>
    <row r="809" spans="1:5">
      <c r="A809" s="63" t="s">
        <v>822</v>
      </c>
      <c r="B809">
        <v>4143431</v>
      </c>
      <c r="C809">
        <v>321</v>
      </c>
      <c r="D809">
        <v>261</v>
      </c>
      <c r="E809" s="318">
        <f t="shared" si="12"/>
        <v>582</v>
      </c>
    </row>
    <row r="810" spans="1:5">
      <c r="A810" s="63" t="s">
        <v>822</v>
      </c>
      <c r="B810">
        <v>8153232</v>
      </c>
      <c r="C810">
        <v>646</v>
      </c>
      <c r="D810">
        <v>180</v>
      </c>
      <c r="E810" s="318">
        <f t="shared" si="12"/>
        <v>826</v>
      </c>
    </row>
    <row r="811" spans="1:5">
      <c r="A811" s="63" t="s">
        <v>822</v>
      </c>
      <c r="B811">
        <v>16213536</v>
      </c>
      <c r="C811">
        <v>305</v>
      </c>
      <c r="D811">
        <v>195</v>
      </c>
      <c r="E811" s="318">
        <f t="shared" si="12"/>
        <v>500</v>
      </c>
    </row>
    <row r="812" spans="1:5">
      <c r="A812" s="63" t="s">
        <v>822</v>
      </c>
      <c r="B812">
        <v>13163333</v>
      </c>
      <c r="C812">
        <v>294</v>
      </c>
      <c r="D812">
        <v>301</v>
      </c>
      <c r="E812" s="318">
        <f t="shared" si="12"/>
        <v>595</v>
      </c>
    </row>
    <row r="813" spans="1:5">
      <c r="A813" s="63" t="s">
        <v>822</v>
      </c>
      <c r="B813">
        <v>8143232</v>
      </c>
      <c r="C813">
        <v>343</v>
      </c>
      <c r="D813">
        <v>208</v>
      </c>
      <c r="E813" s="318">
        <f t="shared" si="12"/>
        <v>551</v>
      </c>
    </row>
    <row r="814" spans="1:5">
      <c r="A814" s="63" t="s">
        <v>822</v>
      </c>
      <c r="B814">
        <v>13033334</v>
      </c>
      <c r="C814">
        <v>278</v>
      </c>
      <c r="D814">
        <v>254</v>
      </c>
      <c r="E814" s="318">
        <f t="shared" si="12"/>
        <v>532</v>
      </c>
    </row>
    <row r="815" spans="1:5">
      <c r="A815" s="63" t="s">
        <v>822</v>
      </c>
      <c r="B815">
        <v>16103536</v>
      </c>
      <c r="C815">
        <v>87</v>
      </c>
      <c r="D815">
        <v>38</v>
      </c>
      <c r="E815" s="318">
        <f t="shared" si="12"/>
        <v>125</v>
      </c>
    </row>
    <row r="816" spans="1:5">
      <c r="A816" s="63" t="s">
        <v>822</v>
      </c>
      <c r="B816">
        <v>1199999</v>
      </c>
      <c r="C816">
        <v>2</v>
      </c>
      <c r="D816">
        <v>1</v>
      </c>
      <c r="E816" s="318">
        <f t="shared" si="12"/>
        <v>3</v>
      </c>
    </row>
    <row r="817" spans="1:5">
      <c r="A817" s="63" t="s">
        <v>822</v>
      </c>
      <c r="B817">
        <v>5003232</v>
      </c>
      <c r="C817">
        <v>408</v>
      </c>
      <c r="D817">
        <v>199</v>
      </c>
      <c r="E817" s="318">
        <f t="shared" si="12"/>
        <v>607</v>
      </c>
    </row>
    <row r="818" spans="1:5">
      <c r="A818" s="63" t="s">
        <v>822</v>
      </c>
      <c r="B818">
        <v>16113536</v>
      </c>
      <c r="C818">
        <v>396</v>
      </c>
      <c r="D818">
        <v>293</v>
      </c>
      <c r="E818" s="318">
        <f t="shared" si="12"/>
        <v>689</v>
      </c>
    </row>
    <row r="819" spans="1:5">
      <c r="A819" s="63" t="s">
        <v>822</v>
      </c>
      <c r="B819">
        <v>11133233</v>
      </c>
      <c r="C819">
        <v>459</v>
      </c>
      <c r="D819">
        <v>303</v>
      </c>
      <c r="E819" s="318">
        <f t="shared" si="12"/>
        <v>762</v>
      </c>
    </row>
    <row r="820" spans="1:5">
      <c r="A820" s="63" t="s">
        <v>822</v>
      </c>
      <c r="B820">
        <v>17073536</v>
      </c>
      <c r="C820">
        <v>287</v>
      </c>
      <c r="D820">
        <v>150</v>
      </c>
      <c r="E820" s="318">
        <f t="shared" si="12"/>
        <v>437</v>
      </c>
    </row>
    <row r="821" spans="1:5">
      <c r="A821" s="63" t="s">
        <v>822</v>
      </c>
      <c r="B821">
        <v>1203430</v>
      </c>
      <c r="C821">
        <v>219</v>
      </c>
      <c r="D821">
        <v>59</v>
      </c>
      <c r="E821" s="318">
        <f t="shared" si="12"/>
        <v>278</v>
      </c>
    </row>
    <row r="822" spans="1:5">
      <c r="A822" s="63" t="s">
        <v>822</v>
      </c>
      <c r="B822">
        <v>13083334</v>
      </c>
      <c r="C822">
        <v>238</v>
      </c>
      <c r="D822">
        <v>162</v>
      </c>
      <c r="E822" s="318">
        <f t="shared" si="12"/>
        <v>400</v>
      </c>
    </row>
    <row r="823" spans="1:5">
      <c r="A823" s="63" t="s">
        <v>822</v>
      </c>
      <c r="B823">
        <v>16253536</v>
      </c>
      <c r="C823">
        <v>257</v>
      </c>
      <c r="D823">
        <v>218</v>
      </c>
      <c r="E823" s="318">
        <f t="shared" si="12"/>
        <v>475</v>
      </c>
    </row>
    <row r="824" spans="1:5">
      <c r="A824" s="63" t="s">
        <v>822</v>
      </c>
      <c r="B824">
        <v>17023537</v>
      </c>
      <c r="C824">
        <v>270</v>
      </c>
      <c r="D824">
        <v>222</v>
      </c>
      <c r="E824" s="318">
        <f t="shared" si="12"/>
        <v>492</v>
      </c>
    </row>
    <row r="825" spans="1:5">
      <c r="A825" s="63" t="s">
        <v>822</v>
      </c>
      <c r="B825">
        <v>11063233</v>
      </c>
      <c r="C825">
        <v>348</v>
      </c>
      <c r="D825">
        <v>288</v>
      </c>
      <c r="E825" s="318">
        <f t="shared" si="12"/>
        <v>636</v>
      </c>
    </row>
    <row r="826" spans="1:5">
      <c r="A826" s="63" t="s">
        <v>822</v>
      </c>
      <c r="B826">
        <v>14223335</v>
      </c>
      <c r="C826">
        <v>290</v>
      </c>
      <c r="D826">
        <v>265</v>
      </c>
      <c r="E826" s="318">
        <f t="shared" si="12"/>
        <v>555</v>
      </c>
    </row>
    <row r="827" spans="1:5">
      <c r="A827" s="63" t="s">
        <v>822</v>
      </c>
      <c r="B827">
        <v>14183334</v>
      </c>
      <c r="C827">
        <v>249</v>
      </c>
      <c r="D827">
        <v>240</v>
      </c>
      <c r="E827" s="318">
        <f t="shared" si="12"/>
        <v>489</v>
      </c>
    </row>
    <row r="828" spans="1:5">
      <c r="A828" s="63" t="s">
        <v>822</v>
      </c>
      <c r="B828">
        <v>19073438</v>
      </c>
      <c r="C828">
        <v>299</v>
      </c>
      <c r="D828">
        <v>269</v>
      </c>
      <c r="E828" s="318">
        <f t="shared" si="12"/>
        <v>568</v>
      </c>
    </row>
    <row r="829" spans="1:5">
      <c r="A829" s="63" t="s">
        <v>822</v>
      </c>
      <c r="B829">
        <v>20053438</v>
      </c>
      <c r="C829">
        <v>403</v>
      </c>
      <c r="D829">
        <v>289</v>
      </c>
      <c r="E829" s="318">
        <f t="shared" si="12"/>
        <v>692</v>
      </c>
    </row>
    <row r="830" spans="1:5">
      <c r="A830" s="63" t="s">
        <v>822</v>
      </c>
      <c r="B830">
        <v>10003334</v>
      </c>
      <c r="C830">
        <v>1327</v>
      </c>
      <c r="D830">
        <v>14</v>
      </c>
      <c r="E830" s="318">
        <f t="shared" si="12"/>
        <v>1341</v>
      </c>
    </row>
    <row r="831" spans="1:5">
      <c r="A831" s="63" t="s">
        <v>822</v>
      </c>
      <c r="B831">
        <v>13113334</v>
      </c>
      <c r="C831">
        <v>212</v>
      </c>
      <c r="D831">
        <v>139</v>
      </c>
      <c r="E831" s="318">
        <f t="shared" si="12"/>
        <v>351</v>
      </c>
    </row>
    <row r="832" spans="1:5">
      <c r="A832" s="63" t="s">
        <v>822</v>
      </c>
      <c r="B832">
        <v>19003437</v>
      </c>
      <c r="C832">
        <v>334</v>
      </c>
      <c r="D832">
        <v>200</v>
      </c>
      <c r="E832" s="318">
        <f t="shared" si="12"/>
        <v>534</v>
      </c>
    </row>
    <row r="833" spans="1:5">
      <c r="A833" s="63" t="s">
        <v>822</v>
      </c>
      <c r="B833">
        <v>11043333</v>
      </c>
      <c r="C833">
        <v>762</v>
      </c>
      <c r="D833">
        <v>109</v>
      </c>
      <c r="E833" s="318">
        <f t="shared" si="12"/>
        <v>871</v>
      </c>
    </row>
    <row r="834" spans="1:5">
      <c r="A834" s="63" t="s">
        <v>822</v>
      </c>
      <c r="B834">
        <v>19013438</v>
      </c>
      <c r="C834">
        <v>299</v>
      </c>
      <c r="D834">
        <v>258</v>
      </c>
      <c r="E834" s="318">
        <f t="shared" si="12"/>
        <v>557</v>
      </c>
    </row>
    <row r="835" spans="1:5">
      <c r="A835" s="63" t="s">
        <v>822</v>
      </c>
      <c r="B835">
        <v>19023438</v>
      </c>
      <c r="C835">
        <v>316</v>
      </c>
      <c r="D835">
        <v>131</v>
      </c>
      <c r="E835" s="318">
        <f t="shared" si="12"/>
        <v>447</v>
      </c>
    </row>
    <row r="836" spans="1:5">
      <c r="A836" s="63" t="s">
        <v>822</v>
      </c>
      <c r="B836">
        <v>11073233</v>
      </c>
      <c r="C836">
        <v>542</v>
      </c>
      <c r="D836">
        <v>410</v>
      </c>
      <c r="E836" s="318">
        <f t="shared" ref="E836:E899" si="13">SUM(C836:D836)</f>
        <v>952</v>
      </c>
    </row>
    <row r="837" spans="1:5">
      <c r="A837" s="63" t="s">
        <v>822</v>
      </c>
      <c r="B837">
        <v>10053334</v>
      </c>
      <c r="C837">
        <v>570</v>
      </c>
      <c r="D837">
        <v>121</v>
      </c>
      <c r="E837" s="318">
        <f t="shared" si="13"/>
        <v>691</v>
      </c>
    </row>
    <row r="838" spans="1:5">
      <c r="A838" s="63" t="s">
        <v>822</v>
      </c>
      <c r="B838">
        <v>20073438</v>
      </c>
      <c r="C838">
        <v>713</v>
      </c>
      <c r="D838">
        <v>318</v>
      </c>
      <c r="E838" s="318">
        <f t="shared" si="13"/>
        <v>1031</v>
      </c>
    </row>
    <row r="839" spans="1:5">
      <c r="A839" s="63" t="s">
        <v>822</v>
      </c>
      <c r="B839">
        <v>10283334</v>
      </c>
      <c r="C839">
        <v>393</v>
      </c>
      <c r="D839">
        <v>110</v>
      </c>
      <c r="E839" s="318">
        <f t="shared" si="13"/>
        <v>503</v>
      </c>
    </row>
    <row r="840" spans="1:5">
      <c r="A840" s="63" t="s">
        <v>822</v>
      </c>
      <c r="B840">
        <v>20003438</v>
      </c>
      <c r="C840">
        <v>971</v>
      </c>
      <c r="D840">
        <v>179</v>
      </c>
      <c r="E840" s="318">
        <f t="shared" si="13"/>
        <v>1150</v>
      </c>
    </row>
    <row r="841" spans="1:5">
      <c r="A841" s="63" t="s">
        <v>822</v>
      </c>
      <c r="B841">
        <v>7113232</v>
      </c>
      <c r="C841">
        <v>533</v>
      </c>
      <c r="D841">
        <v>399</v>
      </c>
      <c r="E841" s="318">
        <f t="shared" si="13"/>
        <v>932</v>
      </c>
    </row>
    <row r="842" spans="1:5">
      <c r="A842" s="63" t="s">
        <v>822</v>
      </c>
      <c r="B842">
        <v>1183430</v>
      </c>
      <c r="C842">
        <v>386</v>
      </c>
      <c r="D842">
        <v>289</v>
      </c>
      <c r="E842" s="318">
        <f t="shared" si="13"/>
        <v>675</v>
      </c>
    </row>
    <row r="843" spans="1:5">
      <c r="A843" s="63" t="s">
        <v>822</v>
      </c>
      <c r="B843">
        <v>14153334</v>
      </c>
      <c r="C843">
        <v>263</v>
      </c>
      <c r="D843">
        <v>250</v>
      </c>
      <c r="E843" s="318">
        <f t="shared" si="13"/>
        <v>513</v>
      </c>
    </row>
    <row r="844" spans="1:5">
      <c r="A844" s="63" t="s">
        <v>822</v>
      </c>
      <c r="B844">
        <v>7223232</v>
      </c>
      <c r="C844">
        <v>279</v>
      </c>
      <c r="D844">
        <v>213</v>
      </c>
      <c r="E844" s="318">
        <f t="shared" si="13"/>
        <v>492</v>
      </c>
    </row>
    <row r="845" spans="1:5">
      <c r="A845" s="63" t="s">
        <v>822</v>
      </c>
      <c r="B845">
        <v>1163430</v>
      </c>
      <c r="C845">
        <v>412</v>
      </c>
      <c r="D845">
        <v>383</v>
      </c>
      <c r="E845" s="318">
        <f t="shared" si="13"/>
        <v>795</v>
      </c>
    </row>
    <row r="846" spans="1:5">
      <c r="A846" s="63" t="s">
        <v>822</v>
      </c>
      <c r="B846">
        <v>6013232</v>
      </c>
      <c r="C846">
        <v>498</v>
      </c>
      <c r="D846">
        <v>46</v>
      </c>
      <c r="E846" s="318">
        <f t="shared" si="13"/>
        <v>544</v>
      </c>
    </row>
    <row r="847" spans="1:5">
      <c r="A847" s="63" t="s">
        <v>822</v>
      </c>
      <c r="B847">
        <v>9033232</v>
      </c>
      <c r="C847">
        <v>715</v>
      </c>
      <c r="D847">
        <v>293</v>
      </c>
      <c r="E847" s="318">
        <f t="shared" si="13"/>
        <v>1008</v>
      </c>
    </row>
    <row r="848" spans="1:5">
      <c r="A848" s="63" t="s">
        <v>822</v>
      </c>
      <c r="B848">
        <v>7033232</v>
      </c>
      <c r="C848">
        <v>817</v>
      </c>
      <c r="D848">
        <v>53</v>
      </c>
      <c r="E848" s="318">
        <f t="shared" si="13"/>
        <v>870</v>
      </c>
    </row>
    <row r="849" spans="1:5">
      <c r="A849" s="63" t="s">
        <v>822</v>
      </c>
      <c r="B849">
        <v>14163334</v>
      </c>
      <c r="C849">
        <v>226</v>
      </c>
      <c r="D849">
        <v>214</v>
      </c>
      <c r="E849" s="318">
        <f t="shared" si="13"/>
        <v>440</v>
      </c>
    </row>
    <row r="850" spans="1:5">
      <c r="A850" s="63" t="s">
        <v>822</v>
      </c>
      <c r="B850">
        <v>10193334</v>
      </c>
      <c r="C850">
        <v>242</v>
      </c>
      <c r="D850">
        <v>230</v>
      </c>
      <c r="E850" s="318">
        <f t="shared" si="13"/>
        <v>472</v>
      </c>
    </row>
    <row r="851" spans="1:5">
      <c r="A851" s="63" t="s">
        <v>822</v>
      </c>
      <c r="B851">
        <v>9013232</v>
      </c>
      <c r="C851">
        <v>400</v>
      </c>
      <c r="D851">
        <v>122</v>
      </c>
      <c r="E851" s="318">
        <f t="shared" si="13"/>
        <v>522</v>
      </c>
    </row>
    <row r="852" spans="1:5">
      <c r="A852" s="63" t="s">
        <v>822</v>
      </c>
      <c r="B852">
        <v>11003233</v>
      </c>
      <c r="C852">
        <v>386</v>
      </c>
      <c r="D852">
        <v>371</v>
      </c>
      <c r="E852" s="318">
        <f t="shared" si="13"/>
        <v>757</v>
      </c>
    </row>
    <row r="853" spans="1:5">
      <c r="A853" s="63" t="s">
        <v>822</v>
      </c>
      <c r="B853">
        <v>12003333</v>
      </c>
      <c r="C853">
        <v>830</v>
      </c>
      <c r="D853">
        <v>104</v>
      </c>
      <c r="E853" s="318">
        <f t="shared" si="13"/>
        <v>934</v>
      </c>
    </row>
    <row r="854" spans="1:5">
      <c r="A854" s="63" t="s">
        <v>822</v>
      </c>
      <c r="B854">
        <v>1053430</v>
      </c>
      <c r="C854">
        <v>233</v>
      </c>
      <c r="D854">
        <v>123</v>
      </c>
      <c r="E854" s="318">
        <f t="shared" si="13"/>
        <v>356</v>
      </c>
    </row>
    <row r="855" spans="1:5">
      <c r="A855" s="63" t="s">
        <v>822</v>
      </c>
      <c r="B855">
        <v>11123233</v>
      </c>
      <c r="C855">
        <v>236</v>
      </c>
      <c r="D855">
        <v>201</v>
      </c>
      <c r="E855" s="318">
        <f t="shared" si="13"/>
        <v>437</v>
      </c>
    </row>
    <row r="856" spans="1:5">
      <c r="A856" s="63" t="s">
        <v>822</v>
      </c>
      <c r="B856">
        <v>20003431</v>
      </c>
      <c r="C856">
        <v>293</v>
      </c>
      <c r="D856">
        <v>169</v>
      </c>
      <c r="E856" s="318">
        <f t="shared" si="13"/>
        <v>462</v>
      </c>
    </row>
    <row r="857" spans="1:5">
      <c r="A857" s="63" t="s">
        <v>822</v>
      </c>
      <c r="B857">
        <v>16173536</v>
      </c>
      <c r="C857">
        <v>464</v>
      </c>
      <c r="D857">
        <v>33</v>
      </c>
      <c r="E857" s="318">
        <f t="shared" si="13"/>
        <v>497</v>
      </c>
    </row>
    <row r="858" spans="1:5">
      <c r="A858" s="63" t="s">
        <v>822</v>
      </c>
      <c r="B858">
        <v>19083438</v>
      </c>
      <c r="C858">
        <v>314</v>
      </c>
      <c r="D858">
        <v>287</v>
      </c>
      <c r="E858" s="318">
        <f t="shared" si="13"/>
        <v>601</v>
      </c>
    </row>
    <row r="859" spans="1:5">
      <c r="A859" s="63" t="s">
        <v>822</v>
      </c>
      <c r="B859">
        <v>16193536</v>
      </c>
      <c r="C859">
        <v>273</v>
      </c>
      <c r="D859">
        <v>145</v>
      </c>
      <c r="E859" s="318">
        <f t="shared" si="13"/>
        <v>418</v>
      </c>
    </row>
    <row r="860" spans="1:5">
      <c r="A860" s="63" t="s">
        <v>822</v>
      </c>
      <c r="B860">
        <v>20103438</v>
      </c>
      <c r="C860">
        <v>249</v>
      </c>
      <c r="D860">
        <v>197</v>
      </c>
      <c r="E860" s="318">
        <f t="shared" si="13"/>
        <v>446</v>
      </c>
    </row>
    <row r="861" spans="1:5">
      <c r="A861" s="63" t="s">
        <v>822</v>
      </c>
      <c r="B861">
        <v>10013334</v>
      </c>
      <c r="C861">
        <v>1075</v>
      </c>
      <c r="D861">
        <v>13</v>
      </c>
      <c r="E861" s="318">
        <f t="shared" si="13"/>
        <v>1088</v>
      </c>
    </row>
    <row r="862" spans="1:5">
      <c r="A862" s="63" t="s">
        <v>822</v>
      </c>
      <c r="B862">
        <v>18199999</v>
      </c>
      <c r="C862">
        <v>1</v>
      </c>
      <c r="D862">
        <v>1</v>
      </c>
      <c r="E862" s="318">
        <f t="shared" si="13"/>
        <v>2</v>
      </c>
    </row>
    <row r="863" spans="1:5">
      <c r="A863" s="63" t="s">
        <v>822</v>
      </c>
      <c r="B863">
        <v>10063334</v>
      </c>
      <c r="C863">
        <v>229</v>
      </c>
      <c r="D863">
        <v>223</v>
      </c>
      <c r="E863" s="318">
        <f t="shared" si="13"/>
        <v>452</v>
      </c>
    </row>
    <row r="864" spans="1:5">
      <c r="A864" s="63" t="s">
        <v>822</v>
      </c>
      <c r="B864">
        <v>4023431</v>
      </c>
      <c r="C864">
        <v>400</v>
      </c>
      <c r="D864">
        <v>370</v>
      </c>
      <c r="E864" s="318">
        <f t="shared" si="13"/>
        <v>770</v>
      </c>
    </row>
    <row r="865" spans="1:5">
      <c r="A865" s="63" t="s">
        <v>822</v>
      </c>
      <c r="B865">
        <v>10073334</v>
      </c>
      <c r="C865">
        <v>404</v>
      </c>
      <c r="D865">
        <v>155</v>
      </c>
      <c r="E865" s="318">
        <f t="shared" si="13"/>
        <v>559</v>
      </c>
    </row>
    <row r="866" spans="1:5">
      <c r="A866" s="63" t="s">
        <v>822</v>
      </c>
      <c r="B866">
        <v>12153333</v>
      </c>
      <c r="C866">
        <v>305</v>
      </c>
      <c r="D866">
        <v>299</v>
      </c>
      <c r="E866" s="318">
        <f t="shared" si="13"/>
        <v>604</v>
      </c>
    </row>
    <row r="867" spans="1:5">
      <c r="A867" s="63" t="s">
        <v>822</v>
      </c>
      <c r="B867">
        <v>12113333</v>
      </c>
      <c r="C867">
        <v>494</v>
      </c>
      <c r="D867">
        <v>235</v>
      </c>
      <c r="E867" s="318">
        <f t="shared" si="13"/>
        <v>729</v>
      </c>
    </row>
    <row r="868" spans="1:5">
      <c r="A868" s="63" t="s">
        <v>822</v>
      </c>
      <c r="B868">
        <v>6023232</v>
      </c>
      <c r="C868">
        <v>312</v>
      </c>
      <c r="D868">
        <v>144</v>
      </c>
      <c r="E868" s="318">
        <f t="shared" si="13"/>
        <v>456</v>
      </c>
    </row>
    <row r="869" spans="1:5">
      <c r="A869" s="63" t="s">
        <v>822</v>
      </c>
      <c r="B869">
        <v>13023334</v>
      </c>
      <c r="C869">
        <v>628</v>
      </c>
      <c r="D869">
        <v>153</v>
      </c>
      <c r="E869" s="318">
        <f t="shared" si="13"/>
        <v>781</v>
      </c>
    </row>
    <row r="870" spans="1:5">
      <c r="A870" s="63" t="s">
        <v>822</v>
      </c>
      <c r="B870">
        <v>16123536</v>
      </c>
      <c r="C870">
        <v>923</v>
      </c>
      <c r="D870">
        <v>119</v>
      </c>
      <c r="E870" s="318">
        <f t="shared" si="13"/>
        <v>1042</v>
      </c>
    </row>
    <row r="871" spans="1:5">
      <c r="A871" s="63" t="s">
        <v>822</v>
      </c>
      <c r="B871">
        <v>14003334</v>
      </c>
      <c r="C871">
        <v>266</v>
      </c>
      <c r="D871">
        <v>179</v>
      </c>
      <c r="E871" s="318">
        <f t="shared" si="13"/>
        <v>445</v>
      </c>
    </row>
    <row r="872" spans="1:5">
      <c r="A872" s="63" t="s">
        <v>822</v>
      </c>
      <c r="B872">
        <v>14113335</v>
      </c>
      <c r="C872">
        <v>261</v>
      </c>
      <c r="D872">
        <v>199</v>
      </c>
      <c r="E872" s="318">
        <f t="shared" si="13"/>
        <v>460</v>
      </c>
    </row>
    <row r="873" spans="1:5">
      <c r="A873" s="63" t="s">
        <v>822</v>
      </c>
      <c r="B873">
        <v>9043437</v>
      </c>
      <c r="C873">
        <v>404</v>
      </c>
      <c r="D873">
        <v>177</v>
      </c>
      <c r="E873" s="318">
        <f t="shared" si="13"/>
        <v>581</v>
      </c>
    </row>
    <row r="874" spans="1:5">
      <c r="A874" s="63" t="s">
        <v>822</v>
      </c>
      <c r="B874">
        <v>10083334</v>
      </c>
      <c r="C874">
        <v>274</v>
      </c>
      <c r="D874">
        <v>228</v>
      </c>
      <c r="E874" s="318">
        <f t="shared" si="13"/>
        <v>502</v>
      </c>
    </row>
    <row r="875" spans="1:5">
      <c r="A875" s="63" t="s">
        <v>822</v>
      </c>
      <c r="B875">
        <v>15083535</v>
      </c>
      <c r="C875">
        <v>437</v>
      </c>
      <c r="D875">
        <v>146</v>
      </c>
      <c r="E875" s="318">
        <f t="shared" si="13"/>
        <v>583</v>
      </c>
    </row>
    <row r="876" spans="1:5">
      <c r="A876" s="63" t="s">
        <v>822</v>
      </c>
      <c r="B876">
        <v>20133431</v>
      </c>
      <c r="C876">
        <v>632</v>
      </c>
      <c r="D876">
        <v>297</v>
      </c>
      <c r="E876" s="318">
        <f t="shared" si="13"/>
        <v>929</v>
      </c>
    </row>
    <row r="877" spans="1:5">
      <c r="A877" s="63" t="s">
        <v>822</v>
      </c>
      <c r="B877">
        <v>10203334</v>
      </c>
      <c r="C877">
        <v>204</v>
      </c>
      <c r="D877">
        <v>204</v>
      </c>
      <c r="E877" s="318">
        <f t="shared" si="13"/>
        <v>408</v>
      </c>
    </row>
    <row r="878" spans="1:5">
      <c r="A878" s="63" t="s">
        <v>822</v>
      </c>
      <c r="B878">
        <v>15043437</v>
      </c>
      <c r="C878">
        <v>1046</v>
      </c>
      <c r="D878">
        <v>57</v>
      </c>
      <c r="E878" s="318">
        <f t="shared" si="13"/>
        <v>1103</v>
      </c>
    </row>
    <row r="879" spans="1:5">
      <c r="A879" s="63" t="s">
        <v>822</v>
      </c>
      <c r="B879">
        <v>16013536</v>
      </c>
      <c r="C879">
        <v>355</v>
      </c>
      <c r="D879">
        <v>257</v>
      </c>
      <c r="E879" s="318">
        <f t="shared" si="13"/>
        <v>612</v>
      </c>
    </row>
    <row r="880" spans="1:5">
      <c r="A880" s="63" t="s">
        <v>822</v>
      </c>
      <c r="B880">
        <v>10033334</v>
      </c>
      <c r="C880">
        <v>351</v>
      </c>
      <c r="D880">
        <v>363</v>
      </c>
      <c r="E880" s="318">
        <f t="shared" si="13"/>
        <v>714</v>
      </c>
    </row>
    <row r="881" spans="1:5">
      <c r="A881" s="63" t="s">
        <v>822</v>
      </c>
      <c r="B881">
        <v>15003535</v>
      </c>
      <c r="C881">
        <v>920</v>
      </c>
      <c r="D881">
        <v>176</v>
      </c>
      <c r="E881" s="318">
        <f t="shared" si="13"/>
        <v>1096</v>
      </c>
    </row>
    <row r="882" spans="1:5">
      <c r="A882" s="63" t="s">
        <v>822</v>
      </c>
      <c r="B882">
        <v>1083430</v>
      </c>
      <c r="C882">
        <v>235</v>
      </c>
      <c r="D882">
        <v>1</v>
      </c>
      <c r="E882" s="318">
        <f t="shared" si="13"/>
        <v>236</v>
      </c>
    </row>
    <row r="883" spans="1:5">
      <c r="A883" s="63" t="s">
        <v>822</v>
      </c>
      <c r="B883">
        <v>20093438</v>
      </c>
      <c r="C883">
        <v>381</v>
      </c>
      <c r="D883">
        <v>367</v>
      </c>
      <c r="E883" s="318">
        <f t="shared" si="13"/>
        <v>748</v>
      </c>
    </row>
    <row r="884" spans="1:5">
      <c r="A884" s="63" t="s">
        <v>822</v>
      </c>
      <c r="B884">
        <v>17063536</v>
      </c>
      <c r="C884">
        <v>396</v>
      </c>
      <c r="D884">
        <v>81</v>
      </c>
      <c r="E884" s="318">
        <f t="shared" si="13"/>
        <v>477</v>
      </c>
    </row>
    <row r="885" spans="1:5">
      <c r="A885" s="63" t="s">
        <v>822</v>
      </c>
      <c r="B885">
        <v>7043232</v>
      </c>
      <c r="C885">
        <v>382</v>
      </c>
      <c r="D885">
        <v>152</v>
      </c>
      <c r="E885" s="318">
        <f t="shared" si="13"/>
        <v>534</v>
      </c>
    </row>
    <row r="886" spans="1:5">
      <c r="A886" s="63" t="s">
        <v>822</v>
      </c>
      <c r="B886">
        <v>16043535</v>
      </c>
      <c r="C886">
        <v>248</v>
      </c>
      <c r="D886">
        <v>202</v>
      </c>
      <c r="E886" s="318">
        <f t="shared" si="13"/>
        <v>450</v>
      </c>
    </row>
    <row r="887" spans="1:5">
      <c r="A887" s="63" t="s">
        <v>822</v>
      </c>
      <c r="B887">
        <v>14103335</v>
      </c>
      <c r="C887">
        <v>361</v>
      </c>
      <c r="D887">
        <v>265</v>
      </c>
      <c r="E887" s="318">
        <f t="shared" si="13"/>
        <v>626</v>
      </c>
    </row>
    <row r="888" spans="1:5">
      <c r="A888" s="63" t="s">
        <v>822</v>
      </c>
      <c r="B888">
        <v>4073431</v>
      </c>
      <c r="C888">
        <v>223</v>
      </c>
      <c r="D888">
        <v>182</v>
      </c>
      <c r="E888" s="318">
        <f t="shared" si="13"/>
        <v>405</v>
      </c>
    </row>
    <row r="889" spans="1:5">
      <c r="A889" s="63" t="s">
        <v>822</v>
      </c>
      <c r="B889">
        <v>18063537</v>
      </c>
      <c r="C889">
        <v>302</v>
      </c>
      <c r="D889">
        <v>218</v>
      </c>
      <c r="E889" s="318">
        <f t="shared" si="13"/>
        <v>520</v>
      </c>
    </row>
    <row r="890" spans="1:5">
      <c r="A890" s="63" t="s">
        <v>822</v>
      </c>
      <c r="B890">
        <v>13103333</v>
      </c>
      <c r="C890">
        <v>320</v>
      </c>
      <c r="D890">
        <v>176</v>
      </c>
      <c r="E890" s="318">
        <f t="shared" si="13"/>
        <v>496</v>
      </c>
    </row>
    <row r="891" spans="1:5">
      <c r="A891" s="63" t="s">
        <v>822</v>
      </c>
      <c r="B891">
        <v>4153431</v>
      </c>
      <c r="C891">
        <v>206</v>
      </c>
      <c r="D891">
        <v>185</v>
      </c>
      <c r="E891" s="318">
        <f t="shared" si="13"/>
        <v>391</v>
      </c>
    </row>
    <row r="892" spans="1:5">
      <c r="A892" s="63" t="s">
        <v>822</v>
      </c>
      <c r="B892">
        <v>15003437</v>
      </c>
      <c r="C892">
        <v>794</v>
      </c>
      <c r="D892">
        <v>337</v>
      </c>
      <c r="E892" s="318">
        <f t="shared" si="13"/>
        <v>1131</v>
      </c>
    </row>
    <row r="893" spans="1:5">
      <c r="A893" s="63" t="s">
        <v>822</v>
      </c>
      <c r="B893">
        <v>12073333</v>
      </c>
      <c r="C893">
        <v>253</v>
      </c>
      <c r="D893">
        <v>165</v>
      </c>
      <c r="E893" s="318">
        <f t="shared" si="13"/>
        <v>418</v>
      </c>
    </row>
    <row r="894" spans="1:5">
      <c r="A894" s="63" t="s">
        <v>822</v>
      </c>
      <c r="B894">
        <v>4003431</v>
      </c>
      <c r="C894">
        <v>1139</v>
      </c>
      <c r="D894">
        <v>189</v>
      </c>
      <c r="E894" s="318">
        <f t="shared" si="13"/>
        <v>1328</v>
      </c>
    </row>
    <row r="895" spans="1:5">
      <c r="A895" s="63" t="s">
        <v>822</v>
      </c>
      <c r="B895">
        <v>20063431</v>
      </c>
      <c r="C895">
        <v>604</v>
      </c>
      <c r="D895">
        <v>433</v>
      </c>
      <c r="E895" s="318">
        <f t="shared" si="13"/>
        <v>1037</v>
      </c>
    </row>
    <row r="896" spans="1:5">
      <c r="A896" s="63" t="s">
        <v>822</v>
      </c>
      <c r="B896">
        <v>20203438</v>
      </c>
      <c r="C896">
        <v>290</v>
      </c>
      <c r="D896">
        <v>246</v>
      </c>
      <c r="E896" s="318">
        <f t="shared" si="13"/>
        <v>536</v>
      </c>
    </row>
    <row r="897" spans="1:5">
      <c r="A897" s="63" t="s">
        <v>822</v>
      </c>
      <c r="B897">
        <v>14123334</v>
      </c>
      <c r="C897">
        <v>233</v>
      </c>
      <c r="D897">
        <v>208</v>
      </c>
      <c r="E897" s="318">
        <f t="shared" si="13"/>
        <v>441</v>
      </c>
    </row>
    <row r="898" spans="1:5">
      <c r="A898" s="63" t="s">
        <v>822</v>
      </c>
      <c r="B898">
        <v>19123438</v>
      </c>
      <c r="C898">
        <v>506</v>
      </c>
      <c r="D898">
        <v>282</v>
      </c>
      <c r="E898" s="318">
        <f t="shared" si="13"/>
        <v>788</v>
      </c>
    </row>
    <row r="899" spans="1:5">
      <c r="A899" s="63" t="s">
        <v>822</v>
      </c>
      <c r="B899">
        <v>15063535</v>
      </c>
      <c r="C899">
        <v>759</v>
      </c>
      <c r="D899">
        <v>82</v>
      </c>
      <c r="E899" s="318">
        <f t="shared" si="13"/>
        <v>841</v>
      </c>
    </row>
    <row r="900" spans="1:5">
      <c r="A900" s="63" t="s">
        <v>822</v>
      </c>
      <c r="B900">
        <v>17013537</v>
      </c>
      <c r="C900">
        <v>269</v>
      </c>
      <c r="D900">
        <v>200</v>
      </c>
      <c r="E900" s="318">
        <f t="shared" ref="E900:E963" si="14">SUM(C900:D900)</f>
        <v>469</v>
      </c>
    </row>
    <row r="901" spans="1:5">
      <c r="A901" s="63" t="s">
        <v>822</v>
      </c>
      <c r="B901">
        <v>14199999</v>
      </c>
      <c r="C901">
        <v>1</v>
      </c>
      <c r="D901">
        <v>1</v>
      </c>
      <c r="E901" s="318">
        <f t="shared" si="14"/>
        <v>2</v>
      </c>
    </row>
    <row r="902" spans="1:5">
      <c r="A902" s="63" t="s">
        <v>822</v>
      </c>
      <c r="B902">
        <v>20093431</v>
      </c>
      <c r="C902">
        <v>458</v>
      </c>
      <c r="D902">
        <v>459</v>
      </c>
      <c r="E902" s="318">
        <f t="shared" si="14"/>
        <v>917</v>
      </c>
    </row>
    <row r="903" spans="1:5">
      <c r="A903" s="63" t="s">
        <v>822</v>
      </c>
      <c r="B903">
        <v>14123335</v>
      </c>
      <c r="C903">
        <v>455</v>
      </c>
      <c r="D903">
        <v>181</v>
      </c>
      <c r="E903" s="318">
        <f t="shared" si="14"/>
        <v>636</v>
      </c>
    </row>
    <row r="904" spans="1:5">
      <c r="A904" s="63" t="s">
        <v>822</v>
      </c>
      <c r="B904">
        <v>20223438</v>
      </c>
      <c r="C904">
        <v>463</v>
      </c>
      <c r="D904">
        <v>282</v>
      </c>
      <c r="E904" s="318">
        <f t="shared" si="14"/>
        <v>745</v>
      </c>
    </row>
    <row r="905" spans="1:5">
      <c r="A905" s="63" t="s">
        <v>822</v>
      </c>
      <c r="B905">
        <v>8123232</v>
      </c>
      <c r="C905">
        <v>582</v>
      </c>
      <c r="D905">
        <v>361</v>
      </c>
      <c r="E905" s="318">
        <f t="shared" si="14"/>
        <v>943</v>
      </c>
    </row>
    <row r="906" spans="1:5">
      <c r="A906" s="63" t="s">
        <v>822</v>
      </c>
      <c r="B906">
        <v>19063438</v>
      </c>
      <c r="C906">
        <v>363</v>
      </c>
      <c r="D906">
        <v>191</v>
      </c>
      <c r="E906" s="318">
        <f t="shared" si="14"/>
        <v>554</v>
      </c>
    </row>
    <row r="907" spans="1:5">
      <c r="A907" s="63" t="s">
        <v>822</v>
      </c>
      <c r="B907">
        <v>18033537</v>
      </c>
      <c r="C907">
        <v>1072</v>
      </c>
      <c r="D907">
        <v>12</v>
      </c>
      <c r="E907" s="318">
        <f t="shared" si="14"/>
        <v>1084</v>
      </c>
    </row>
    <row r="908" spans="1:5">
      <c r="A908" s="63" t="s">
        <v>822</v>
      </c>
      <c r="B908">
        <v>14043335</v>
      </c>
      <c r="C908">
        <v>283</v>
      </c>
      <c r="D908">
        <v>218</v>
      </c>
      <c r="E908" s="318">
        <f t="shared" si="14"/>
        <v>501</v>
      </c>
    </row>
    <row r="909" spans="1:5">
      <c r="A909" s="63" t="s">
        <v>822</v>
      </c>
      <c r="B909">
        <v>7063232</v>
      </c>
      <c r="C909">
        <v>466</v>
      </c>
      <c r="D909">
        <v>79</v>
      </c>
      <c r="E909" s="318">
        <f t="shared" si="14"/>
        <v>545</v>
      </c>
    </row>
    <row r="910" spans="1:5">
      <c r="A910" s="63" t="s">
        <v>822</v>
      </c>
      <c r="B910">
        <v>20133438</v>
      </c>
      <c r="C910">
        <v>278</v>
      </c>
      <c r="D910">
        <v>256</v>
      </c>
      <c r="E910" s="318">
        <f t="shared" si="14"/>
        <v>534</v>
      </c>
    </row>
    <row r="911" spans="1:5">
      <c r="A911" s="63" t="s">
        <v>822</v>
      </c>
      <c r="B911">
        <v>13113333</v>
      </c>
      <c r="C911">
        <v>267</v>
      </c>
      <c r="D911">
        <v>261</v>
      </c>
      <c r="E911" s="318">
        <f t="shared" si="14"/>
        <v>528</v>
      </c>
    </row>
    <row r="912" spans="1:5">
      <c r="A912" s="63" t="s">
        <v>822</v>
      </c>
      <c r="B912">
        <v>1143430</v>
      </c>
      <c r="C912">
        <v>552</v>
      </c>
      <c r="D912">
        <v>486</v>
      </c>
      <c r="E912" s="318">
        <f t="shared" si="14"/>
        <v>1038</v>
      </c>
    </row>
    <row r="913" spans="1:5">
      <c r="A913" s="63" t="s">
        <v>822</v>
      </c>
      <c r="B913">
        <v>17043536</v>
      </c>
      <c r="C913">
        <v>1281</v>
      </c>
      <c r="D913">
        <v>389</v>
      </c>
      <c r="E913" s="318">
        <f t="shared" si="14"/>
        <v>1670</v>
      </c>
    </row>
    <row r="914" spans="1:5">
      <c r="A914" s="63" t="s">
        <v>822</v>
      </c>
      <c r="B914">
        <v>1173430</v>
      </c>
      <c r="C914">
        <v>281</v>
      </c>
      <c r="D914">
        <v>267</v>
      </c>
      <c r="E914" s="318">
        <f t="shared" si="14"/>
        <v>548</v>
      </c>
    </row>
    <row r="915" spans="1:5">
      <c r="A915" s="63" t="s">
        <v>822</v>
      </c>
      <c r="B915">
        <v>13013333</v>
      </c>
      <c r="C915">
        <v>381</v>
      </c>
      <c r="D915">
        <v>338</v>
      </c>
      <c r="E915" s="318">
        <f t="shared" si="14"/>
        <v>719</v>
      </c>
    </row>
    <row r="916" spans="1:5">
      <c r="A916" s="63" t="s">
        <v>822</v>
      </c>
      <c r="B916">
        <v>17033537</v>
      </c>
      <c r="C916">
        <v>510</v>
      </c>
      <c r="D916">
        <v>136</v>
      </c>
      <c r="E916" s="318">
        <f t="shared" si="14"/>
        <v>646</v>
      </c>
    </row>
    <row r="917" spans="1:5">
      <c r="A917" s="63" t="s">
        <v>822</v>
      </c>
      <c r="B917">
        <v>9023232</v>
      </c>
      <c r="C917">
        <v>663</v>
      </c>
      <c r="D917">
        <v>148</v>
      </c>
      <c r="E917" s="318">
        <f t="shared" si="14"/>
        <v>811</v>
      </c>
    </row>
    <row r="918" spans="1:5">
      <c r="A918" s="63" t="s">
        <v>822</v>
      </c>
      <c r="B918">
        <v>10153334</v>
      </c>
      <c r="C918">
        <v>238</v>
      </c>
      <c r="D918">
        <v>220</v>
      </c>
      <c r="E918" s="318">
        <f t="shared" si="14"/>
        <v>458</v>
      </c>
    </row>
    <row r="919" spans="1:5">
      <c r="A919" s="63" t="s">
        <v>822</v>
      </c>
      <c r="B919">
        <v>16243536</v>
      </c>
      <c r="C919">
        <v>304</v>
      </c>
      <c r="D919">
        <v>169</v>
      </c>
      <c r="E919" s="318">
        <f t="shared" si="14"/>
        <v>473</v>
      </c>
    </row>
    <row r="920" spans="1:5">
      <c r="A920" s="63" t="s">
        <v>822</v>
      </c>
      <c r="B920">
        <v>1113430</v>
      </c>
      <c r="C920">
        <v>243</v>
      </c>
      <c r="D920">
        <v>22</v>
      </c>
      <c r="E920" s="318">
        <f t="shared" si="14"/>
        <v>265</v>
      </c>
    </row>
    <row r="921" spans="1:5">
      <c r="A921" s="63" t="s">
        <v>822</v>
      </c>
      <c r="B921">
        <v>12063333</v>
      </c>
      <c r="C921">
        <v>356</v>
      </c>
      <c r="D921">
        <v>197</v>
      </c>
      <c r="E921" s="318">
        <f t="shared" si="14"/>
        <v>553</v>
      </c>
    </row>
    <row r="922" spans="1:5">
      <c r="A922" s="63" t="s">
        <v>822</v>
      </c>
      <c r="B922">
        <v>10093334</v>
      </c>
      <c r="C922">
        <v>229</v>
      </c>
      <c r="D922">
        <v>210</v>
      </c>
      <c r="E922" s="318">
        <f t="shared" si="14"/>
        <v>439</v>
      </c>
    </row>
    <row r="923" spans="1:5">
      <c r="A923" s="63" t="s">
        <v>822</v>
      </c>
      <c r="B923">
        <v>16143536</v>
      </c>
      <c r="C923">
        <v>260</v>
      </c>
      <c r="D923">
        <v>215</v>
      </c>
      <c r="E923" s="318">
        <f t="shared" si="14"/>
        <v>475</v>
      </c>
    </row>
    <row r="924" spans="1:5">
      <c r="A924" s="63" t="s">
        <v>822</v>
      </c>
      <c r="B924">
        <v>16203536</v>
      </c>
      <c r="C924">
        <v>538</v>
      </c>
      <c r="D924">
        <v>141</v>
      </c>
      <c r="E924" s="318">
        <f t="shared" si="14"/>
        <v>679</v>
      </c>
    </row>
    <row r="925" spans="1:5">
      <c r="A925" s="63" t="s">
        <v>822</v>
      </c>
      <c r="B925">
        <v>9013437</v>
      </c>
      <c r="C925">
        <v>509</v>
      </c>
      <c r="D925">
        <v>163</v>
      </c>
      <c r="E925" s="318">
        <f t="shared" si="14"/>
        <v>672</v>
      </c>
    </row>
    <row r="926" spans="1:5">
      <c r="A926" s="63" t="s">
        <v>822</v>
      </c>
      <c r="B926">
        <v>13083333</v>
      </c>
      <c r="C926">
        <v>258</v>
      </c>
      <c r="D926">
        <v>244</v>
      </c>
      <c r="E926" s="318">
        <f t="shared" si="14"/>
        <v>502</v>
      </c>
    </row>
    <row r="927" spans="1:5">
      <c r="A927" s="63" t="s">
        <v>822</v>
      </c>
      <c r="B927">
        <v>4123431</v>
      </c>
      <c r="C927">
        <v>1189</v>
      </c>
      <c r="D927">
        <v>1126</v>
      </c>
      <c r="E927" s="318">
        <f t="shared" si="14"/>
        <v>2315</v>
      </c>
    </row>
    <row r="928" spans="1:5">
      <c r="A928" s="63" t="s">
        <v>822</v>
      </c>
      <c r="B928">
        <v>8113232</v>
      </c>
      <c r="C928">
        <v>392</v>
      </c>
      <c r="D928">
        <v>206</v>
      </c>
      <c r="E928" s="318">
        <f t="shared" si="14"/>
        <v>598</v>
      </c>
    </row>
    <row r="929" spans="1:5">
      <c r="A929" s="63" t="s">
        <v>822</v>
      </c>
      <c r="B929">
        <v>13073333</v>
      </c>
      <c r="C929">
        <v>252</v>
      </c>
      <c r="D929">
        <v>248</v>
      </c>
      <c r="E929" s="318">
        <f t="shared" si="14"/>
        <v>500</v>
      </c>
    </row>
    <row r="930" spans="1:5">
      <c r="A930" s="63" t="s">
        <v>822</v>
      </c>
      <c r="B930">
        <v>14033335</v>
      </c>
      <c r="C930">
        <v>268</v>
      </c>
      <c r="D930">
        <v>261</v>
      </c>
      <c r="E930" s="318">
        <f t="shared" si="14"/>
        <v>529</v>
      </c>
    </row>
    <row r="931" spans="1:5">
      <c r="A931" s="63" t="s">
        <v>822</v>
      </c>
      <c r="B931">
        <v>15013535</v>
      </c>
      <c r="C931">
        <v>814</v>
      </c>
      <c r="D931">
        <v>47</v>
      </c>
      <c r="E931" s="318">
        <f t="shared" si="14"/>
        <v>861</v>
      </c>
    </row>
    <row r="932" spans="1:5">
      <c r="A932" s="63" t="s">
        <v>822</v>
      </c>
      <c r="B932">
        <v>21199999</v>
      </c>
      <c r="C932">
        <v>16</v>
      </c>
      <c r="D932">
        <v>16</v>
      </c>
      <c r="E932" s="318">
        <f t="shared" si="14"/>
        <v>32</v>
      </c>
    </row>
    <row r="933" spans="1:5">
      <c r="A933" s="63" t="s">
        <v>822</v>
      </c>
      <c r="B933">
        <v>14083334</v>
      </c>
      <c r="C933">
        <v>850</v>
      </c>
      <c r="D933">
        <v>81</v>
      </c>
      <c r="E933" s="318">
        <f t="shared" si="14"/>
        <v>931</v>
      </c>
    </row>
    <row r="934" spans="1:5">
      <c r="A934" s="63" t="s">
        <v>822</v>
      </c>
      <c r="B934">
        <v>16083536</v>
      </c>
      <c r="C934">
        <v>333</v>
      </c>
      <c r="D934">
        <v>271</v>
      </c>
      <c r="E934" s="318">
        <f t="shared" si="14"/>
        <v>604</v>
      </c>
    </row>
    <row r="935" spans="1:5">
      <c r="A935" s="63" t="s">
        <v>822</v>
      </c>
      <c r="B935">
        <v>17053536</v>
      </c>
      <c r="C935">
        <v>491</v>
      </c>
      <c r="D935">
        <v>225</v>
      </c>
      <c r="E935" s="318">
        <f t="shared" si="14"/>
        <v>716</v>
      </c>
    </row>
    <row r="936" spans="1:5">
      <c r="A936" s="63" t="s">
        <v>822</v>
      </c>
      <c r="B936">
        <v>10263334</v>
      </c>
      <c r="C936">
        <v>484</v>
      </c>
      <c r="D936">
        <v>152</v>
      </c>
      <c r="E936" s="318">
        <f t="shared" si="14"/>
        <v>636</v>
      </c>
    </row>
    <row r="937" spans="1:5">
      <c r="A937" s="63" t="s">
        <v>822</v>
      </c>
      <c r="B937">
        <v>20213438</v>
      </c>
      <c r="C937">
        <v>568</v>
      </c>
      <c r="D937">
        <v>506</v>
      </c>
      <c r="E937" s="318">
        <f t="shared" si="14"/>
        <v>1074</v>
      </c>
    </row>
    <row r="938" spans="1:5">
      <c r="A938" s="63" t="s">
        <v>822</v>
      </c>
      <c r="B938">
        <v>14023334</v>
      </c>
      <c r="C938">
        <v>283</v>
      </c>
      <c r="D938">
        <v>227</v>
      </c>
      <c r="E938" s="318">
        <f t="shared" si="14"/>
        <v>510</v>
      </c>
    </row>
    <row r="939" spans="1:5">
      <c r="A939" s="63" t="s">
        <v>822</v>
      </c>
      <c r="B939">
        <v>14003335</v>
      </c>
      <c r="C939">
        <v>288</v>
      </c>
      <c r="D939">
        <v>218</v>
      </c>
      <c r="E939" s="318">
        <f t="shared" si="14"/>
        <v>506</v>
      </c>
    </row>
    <row r="940" spans="1:5">
      <c r="A940" s="63" t="s">
        <v>822</v>
      </c>
      <c r="B940">
        <v>14093335</v>
      </c>
      <c r="C940">
        <v>305</v>
      </c>
      <c r="D940">
        <v>241</v>
      </c>
      <c r="E940" s="318">
        <f t="shared" si="14"/>
        <v>546</v>
      </c>
    </row>
    <row r="941" spans="1:5">
      <c r="A941" s="63" t="s">
        <v>822</v>
      </c>
      <c r="B941">
        <v>19113438</v>
      </c>
      <c r="C941">
        <v>329</v>
      </c>
      <c r="D941">
        <v>298</v>
      </c>
      <c r="E941" s="318">
        <f t="shared" si="14"/>
        <v>627</v>
      </c>
    </row>
    <row r="942" spans="1:5">
      <c r="A942" s="63" t="s">
        <v>822</v>
      </c>
      <c r="B942">
        <v>19103438</v>
      </c>
      <c r="C942">
        <v>363</v>
      </c>
      <c r="D942">
        <v>312</v>
      </c>
      <c r="E942" s="318">
        <f t="shared" si="14"/>
        <v>675</v>
      </c>
    </row>
    <row r="943" spans="1:5">
      <c r="A943" s="63" t="s">
        <v>822</v>
      </c>
      <c r="B943">
        <v>7183232</v>
      </c>
      <c r="C943">
        <v>450</v>
      </c>
      <c r="D943">
        <v>161</v>
      </c>
      <c r="E943" s="318">
        <f t="shared" si="14"/>
        <v>611</v>
      </c>
    </row>
    <row r="944" spans="1:5">
      <c r="A944" s="63" t="s">
        <v>822</v>
      </c>
      <c r="B944">
        <v>1013430</v>
      </c>
      <c r="C944">
        <v>399</v>
      </c>
      <c r="D944">
        <v>218</v>
      </c>
      <c r="E944" s="318">
        <f t="shared" si="14"/>
        <v>617</v>
      </c>
    </row>
    <row r="945" spans="1:5">
      <c r="A945" s="63" t="s">
        <v>822</v>
      </c>
      <c r="B945">
        <v>15053535</v>
      </c>
      <c r="C945">
        <v>51</v>
      </c>
      <c r="D945">
        <v>26</v>
      </c>
      <c r="E945" s="318">
        <f t="shared" si="14"/>
        <v>77</v>
      </c>
    </row>
    <row r="946" spans="1:5">
      <c r="A946" s="63" t="s">
        <v>822</v>
      </c>
      <c r="B946">
        <v>11013233</v>
      </c>
      <c r="C946">
        <v>382</v>
      </c>
      <c r="D946">
        <v>325</v>
      </c>
      <c r="E946" s="318">
        <f t="shared" si="14"/>
        <v>707</v>
      </c>
    </row>
    <row r="947" spans="1:5">
      <c r="A947" s="63" t="s">
        <v>822</v>
      </c>
      <c r="B947">
        <v>8013232</v>
      </c>
      <c r="C947">
        <v>540</v>
      </c>
      <c r="D947">
        <v>153</v>
      </c>
      <c r="E947" s="318">
        <f t="shared" si="14"/>
        <v>693</v>
      </c>
    </row>
    <row r="948" spans="1:5">
      <c r="A948" s="63" t="s">
        <v>822</v>
      </c>
      <c r="B948">
        <v>1023430</v>
      </c>
      <c r="C948">
        <v>679</v>
      </c>
      <c r="D948">
        <v>498</v>
      </c>
      <c r="E948" s="318">
        <f t="shared" si="14"/>
        <v>1177</v>
      </c>
    </row>
    <row r="949" spans="1:5">
      <c r="A949" s="63" t="s">
        <v>822</v>
      </c>
      <c r="B949">
        <v>13043334</v>
      </c>
      <c r="C949">
        <v>706</v>
      </c>
      <c r="D949">
        <v>141</v>
      </c>
      <c r="E949" s="318">
        <f t="shared" si="14"/>
        <v>847</v>
      </c>
    </row>
    <row r="950" spans="1:5">
      <c r="A950" s="63" t="s">
        <v>822</v>
      </c>
      <c r="B950">
        <v>19043437</v>
      </c>
      <c r="C950">
        <v>391</v>
      </c>
      <c r="D950">
        <v>154</v>
      </c>
      <c r="E950" s="318">
        <f t="shared" si="14"/>
        <v>545</v>
      </c>
    </row>
    <row r="951" spans="1:5">
      <c r="A951" s="63" t="s">
        <v>822</v>
      </c>
      <c r="B951">
        <v>19073437</v>
      </c>
      <c r="C951">
        <v>385</v>
      </c>
      <c r="D951">
        <v>215</v>
      </c>
      <c r="E951" s="318">
        <f t="shared" si="14"/>
        <v>600</v>
      </c>
    </row>
    <row r="952" spans="1:5">
      <c r="A952" s="63" t="s">
        <v>822</v>
      </c>
      <c r="B952">
        <v>16063536</v>
      </c>
      <c r="C952">
        <v>474</v>
      </c>
      <c r="D952">
        <v>182</v>
      </c>
      <c r="E952" s="318">
        <f t="shared" si="14"/>
        <v>656</v>
      </c>
    </row>
    <row r="953" spans="1:5">
      <c r="A953" s="63" t="s">
        <v>822</v>
      </c>
      <c r="B953">
        <v>13003333</v>
      </c>
      <c r="C953">
        <v>274</v>
      </c>
      <c r="D953">
        <v>261</v>
      </c>
      <c r="E953" s="318">
        <f t="shared" si="14"/>
        <v>535</v>
      </c>
    </row>
    <row r="954" spans="1:5">
      <c r="A954" s="63" t="s">
        <v>822</v>
      </c>
      <c r="B954">
        <v>14143334</v>
      </c>
      <c r="C954">
        <v>255</v>
      </c>
      <c r="D954">
        <v>214</v>
      </c>
      <c r="E954" s="318">
        <f t="shared" si="14"/>
        <v>469</v>
      </c>
    </row>
    <row r="955" spans="1:5">
      <c r="A955" s="63" t="s">
        <v>822</v>
      </c>
      <c r="B955">
        <v>17003536</v>
      </c>
      <c r="C955">
        <v>334</v>
      </c>
      <c r="D955">
        <v>222</v>
      </c>
      <c r="E955" s="318">
        <f t="shared" si="14"/>
        <v>556</v>
      </c>
    </row>
    <row r="956" spans="1:5">
      <c r="A956" s="63" t="s">
        <v>822</v>
      </c>
      <c r="B956">
        <v>16053535</v>
      </c>
      <c r="C956">
        <v>279</v>
      </c>
      <c r="D956">
        <v>189</v>
      </c>
      <c r="E956" s="318">
        <f t="shared" si="14"/>
        <v>468</v>
      </c>
    </row>
    <row r="957" spans="1:5">
      <c r="A957" s="63" t="s">
        <v>822</v>
      </c>
      <c r="B957">
        <v>1193430</v>
      </c>
      <c r="C957">
        <v>584</v>
      </c>
      <c r="D957">
        <v>483</v>
      </c>
      <c r="E957" s="318">
        <f t="shared" si="14"/>
        <v>1067</v>
      </c>
    </row>
    <row r="958" spans="1:5">
      <c r="A958" s="63" t="s">
        <v>822</v>
      </c>
      <c r="B958">
        <v>12013333</v>
      </c>
      <c r="C958">
        <v>1237</v>
      </c>
      <c r="D958">
        <v>5</v>
      </c>
      <c r="E958" s="318">
        <f t="shared" si="14"/>
        <v>1242</v>
      </c>
    </row>
    <row r="959" spans="1:5">
      <c r="A959" s="63" t="s">
        <v>822</v>
      </c>
      <c r="B959">
        <v>20013431</v>
      </c>
      <c r="C959">
        <v>462</v>
      </c>
      <c r="D959">
        <v>203</v>
      </c>
      <c r="E959" s="318">
        <f t="shared" si="14"/>
        <v>665</v>
      </c>
    </row>
    <row r="960" spans="1:5">
      <c r="A960" s="63" t="s">
        <v>822</v>
      </c>
      <c r="B960">
        <v>4063431</v>
      </c>
      <c r="C960">
        <v>361</v>
      </c>
      <c r="D960">
        <v>347</v>
      </c>
      <c r="E960" s="318">
        <f t="shared" si="14"/>
        <v>708</v>
      </c>
    </row>
    <row r="961" spans="1:5">
      <c r="A961" s="63" t="s">
        <v>822</v>
      </c>
      <c r="B961">
        <v>13053333</v>
      </c>
      <c r="C961">
        <v>229</v>
      </c>
      <c r="D961">
        <v>186</v>
      </c>
      <c r="E961" s="318">
        <f t="shared" si="14"/>
        <v>415</v>
      </c>
    </row>
    <row r="962" spans="1:5">
      <c r="A962" s="63" t="s">
        <v>822</v>
      </c>
      <c r="B962">
        <v>16233536</v>
      </c>
      <c r="C962">
        <v>285</v>
      </c>
      <c r="D962">
        <v>196</v>
      </c>
      <c r="E962" s="318">
        <f t="shared" si="14"/>
        <v>481</v>
      </c>
    </row>
    <row r="963" spans="1:5">
      <c r="A963" s="63" t="s">
        <v>822</v>
      </c>
      <c r="B963">
        <v>19043438</v>
      </c>
      <c r="C963">
        <v>307</v>
      </c>
      <c r="D963">
        <v>237</v>
      </c>
      <c r="E963" s="318">
        <f t="shared" si="14"/>
        <v>544</v>
      </c>
    </row>
    <row r="964" spans="1:5">
      <c r="A964" s="63" t="s">
        <v>822</v>
      </c>
      <c r="B964">
        <v>7073232</v>
      </c>
      <c r="C964">
        <v>560</v>
      </c>
      <c r="D964">
        <v>73</v>
      </c>
      <c r="E964" s="318">
        <f t="shared" ref="E964:E1027" si="15">SUM(C964:D964)</f>
        <v>633</v>
      </c>
    </row>
    <row r="965" spans="1:5">
      <c r="A965" s="63" t="s">
        <v>822</v>
      </c>
      <c r="B965">
        <v>16003536</v>
      </c>
      <c r="C965">
        <v>267</v>
      </c>
      <c r="D965">
        <v>166</v>
      </c>
      <c r="E965" s="318">
        <f t="shared" si="15"/>
        <v>433</v>
      </c>
    </row>
    <row r="966" spans="1:5">
      <c r="A966" s="63" t="s">
        <v>822</v>
      </c>
      <c r="B966">
        <v>13093334</v>
      </c>
      <c r="C966">
        <v>272</v>
      </c>
      <c r="D966">
        <v>227</v>
      </c>
      <c r="E966" s="318">
        <f t="shared" si="15"/>
        <v>499</v>
      </c>
    </row>
    <row r="967" spans="1:5">
      <c r="A967" s="63" t="s">
        <v>822</v>
      </c>
      <c r="B967">
        <v>7003232</v>
      </c>
      <c r="C967">
        <v>286</v>
      </c>
      <c r="D967">
        <v>198</v>
      </c>
      <c r="E967" s="318">
        <f t="shared" si="15"/>
        <v>484</v>
      </c>
    </row>
    <row r="968" spans="1:5">
      <c r="A968" s="63" t="s">
        <v>822</v>
      </c>
      <c r="B968">
        <v>14033334</v>
      </c>
      <c r="C968">
        <v>282</v>
      </c>
      <c r="D968">
        <v>274</v>
      </c>
      <c r="E968" s="318">
        <f t="shared" si="15"/>
        <v>556</v>
      </c>
    </row>
    <row r="969" spans="1:5">
      <c r="A969" s="63" t="s">
        <v>822</v>
      </c>
      <c r="B969">
        <v>11093233</v>
      </c>
      <c r="C969">
        <v>492</v>
      </c>
      <c r="D969">
        <v>159</v>
      </c>
      <c r="E969" s="318">
        <f t="shared" si="15"/>
        <v>651</v>
      </c>
    </row>
    <row r="970" spans="1:5">
      <c r="A970" s="63" t="s">
        <v>822</v>
      </c>
      <c r="B970">
        <v>8023232</v>
      </c>
      <c r="C970">
        <v>334</v>
      </c>
      <c r="D970">
        <v>207</v>
      </c>
      <c r="E970" s="318">
        <f t="shared" si="15"/>
        <v>541</v>
      </c>
    </row>
    <row r="971" spans="1:5">
      <c r="A971" s="63" t="s">
        <v>822</v>
      </c>
      <c r="B971">
        <v>12193333</v>
      </c>
      <c r="C971">
        <v>452</v>
      </c>
      <c r="D971">
        <v>259</v>
      </c>
      <c r="E971" s="318">
        <f t="shared" si="15"/>
        <v>711</v>
      </c>
    </row>
    <row r="972" spans="1:5">
      <c r="A972" s="63" t="s">
        <v>822</v>
      </c>
      <c r="B972">
        <v>13053334</v>
      </c>
      <c r="C972">
        <v>390</v>
      </c>
      <c r="D972">
        <v>282</v>
      </c>
      <c r="E972" s="318">
        <f t="shared" si="15"/>
        <v>672</v>
      </c>
    </row>
    <row r="973" spans="1:5">
      <c r="A973" s="63" t="s">
        <v>822</v>
      </c>
      <c r="B973">
        <v>1103430</v>
      </c>
      <c r="C973">
        <v>233</v>
      </c>
      <c r="D973">
        <v>25</v>
      </c>
      <c r="E973" s="318">
        <f t="shared" si="15"/>
        <v>258</v>
      </c>
    </row>
    <row r="974" spans="1:5">
      <c r="A974" s="63" t="s">
        <v>822</v>
      </c>
      <c r="B974">
        <v>16133536</v>
      </c>
      <c r="C974">
        <v>402</v>
      </c>
      <c r="D974">
        <v>169</v>
      </c>
      <c r="E974" s="318">
        <f t="shared" si="15"/>
        <v>571</v>
      </c>
    </row>
    <row r="975" spans="1:5">
      <c r="A975" s="63" t="s">
        <v>822</v>
      </c>
      <c r="B975">
        <v>15113535</v>
      </c>
      <c r="C975">
        <v>303</v>
      </c>
      <c r="D975">
        <v>160</v>
      </c>
      <c r="E975" s="318">
        <f t="shared" si="15"/>
        <v>463</v>
      </c>
    </row>
    <row r="976" spans="1:5">
      <c r="A976" s="63" t="s">
        <v>822</v>
      </c>
      <c r="B976">
        <v>15023535</v>
      </c>
      <c r="C976">
        <v>314</v>
      </c>
      <c r="D976">
        <v>104</v>
      </c>
      <c r="E976" s="318">
        <f t="shared" si="15"/>
        <v>418</v>
      </c>
    </row>
    <row r="977" spans="1:5">
      <c r="A977" s="63" t="s">
        <v>822</v>
      </c>
      <c r="B977">
        <v>10303334</v>
      </c>
      <c r="C977">
        <v>381</v>
      </c>
      <c r="D977">
        <v>166</v>
      </c>
      <c r="E977" s="318">
        <f t="shared" si="15"/>
        <v>547</v>
      </c>
    </row>
    <row r="978" spans="1:5">
      <c r="A978" s="63" t="s">
        <v>822</v>
      </c>
      <c r="B978">
        <v>4013431</v>
      </c>
      <c r="C978">
        <v>597</v>
      </c>
      <c r="D978">
        <v>151</v>
      </c>
      <c r="E978" s="318">
        <f t="shared" si="15"/>
        <v>748</v>
      </c>
    </row>
    <row r="979" spans="1:5">
      <c r="A979" s="63" t="s">
        <v>822</v>
      </c>
      <c r="B979">
        <v>4053231</v>
      </c>
      <c r="C979">
        <v>1052</v>
      </c>
      <c r="D979">
        <v>161</v>
      </c>
      <c r="E979" s="318">
        <f t="shared" si="15"/>
        <v>1213</v>
      </c>
    </row>
    <row r="980" spans="1:5">
      <c r="A980" s="63" t="s">
        <v>822</v>
      </c>
      <c r="B980">
        <v>12033333</v>
      </c>
      <c r="C980">
        <v>655</v>
      </c>
      <c r="D980">
        <v>217</v>
      </c>
      <c r="E980" s="318">
        <f t="shared" si="15"/>
        <v>872</v>
      </c>
    </row>
    <row r="981" spans="1:5">
      <c r="A981" s="63" t="s">
        <v>822</v>
      </c>
      <c r="B981">
        <v>8053232</v>
      </c>
      <c r="C981">
        <v>404</v>
      </c>
      <c r="D981">
        <v>120</v>
      </c>
      <c r="E981" s="318">
        <f t="shared" si="15"/>
        <v>524</v>
      </c>
    </row>
    <row r="982" spans="1:5">
      <c r="A982" s="63" t="s">
        <v>822</v>
      </c>
      <c r="B982">
        <v>10273334</v>
      </c>
      <c r="C982">
        <v>333</v>
      </c>
      <c r="D982">
        <v>248</v>
      </c>
      <c r="E982" s="318">
        <f t="shared" si="15"/>
        <v>581</v>
      </c>
    </row>
    <row r="983" spans="1:5">
      <c r="A983" s="63" t="s">
        <v>822</v>
      </c>
      <c r="B983">
        <v>16073536</v>
      </c>
      <c r="C983">
        <v>285</v>
      </c>
      <c r="D983">
        <v>183</v>
      </c>
      <c r="E983" s="318">
        <f t="shared" si="15"/>
        <v>468</v>
      </c>
    </row>
    <row r="984" spans="1:5">
      <c r="A984" s="63" t="s">
        <v>822</v>
      </c>
      <c r="B984">
        <v>14173334</v>
      </c>
      <c r="C984">
        <v>255</v>
      </c>
      <c r="D984">
        <v>248</v>
      </c>
      <c r="E984" s="318">
        <f t="shared" si="15"/>
        <v>503</v>
      </c>
    </row>
    <row r="985" spans="1:5">
      <c r="A985" s="63" t="s">
        <v>822</v>
      </c>
      <c r="B985">
        <v>13043333</v>
      </c>
      <c r="C985">
        <v>284</v>
      </c>
      <c r="D985">
        <v>280</v>
      </c>
      <c r="E985" s="318">
        <f t="shared" si="15"/>
        <v>564</v>
      </c>
    </row>
    <row r="986" spans="1:5">
      <c r="A986" s="63" t="s">
        <v>822</v>
      </c>
      <c r="B986">
        <v>17043537</v>
      </c>
      <c r="C986">
        <v>239</v>
      </c>
      <c r="D986">
        <v>188</v>
      </c>
      <c r="E986" s="318">
        <f t="shared" si="15"/>
        <v>427</v>
      </c>
    </row>
    <row r="987" spans="1:5">
      <c r="A987" s="63" t="s">
        <v>822</v>
      </c>
      <c r="B987">
        <v>7093232</v>
      </c>
      <c r="C987">
        <v>2646</v>
      </c>
      <c r="D987">
        <v>1919</v>
      </c>
      <c r="E987" s="318">
        <f t="shared" si="15"/>
        <v>4565</v>
      </c>
    </row>
    <row r="988" spans="1:5">
      <c r="A988" s="63" t="s">
        <v>822</v>
      </c>
      <c r="B988">
        <v>20113431</v>
      </c>
      <c r="C988">
        <v>660</v>
      </c>
      <c r="D988">
        <v>323</v>
      </c>
      <c r="E988" s="318">
        <f t="shared" si="15"/>
        <v>983</v>
      </c>
    </row>
    <row r="989" spans="1:5">
      <c r="A989" s="63" t="s">
        <v>822</v>
      </c>
      <c r="B989">
        <v>1063430</v>
      </c>
      <c r="C989">
        <v>457</v>
      </c>
      <c r="D989">
        <v>396</v>
      </c>
      <c r="E989" s="318">
        <f t="shared" si="15"/>
        <v>853</v>
      </c>
    </row>
    <row r="990" spans="1:5">
      <c r="A990" s="63" t="s">
        <v>822</v>
      </c>
      <c r="B990">
        <v>16093536</v>
      </c>
      <c r="C990">
        <v>183</v>
      </c>
      <c r="D990">
        <v>123</v>
      </c>
      <c r="E990" s="318">
        <f t="shared" si="15"/>
        <v>306</v>
      </c>
    </row>
    <row r="991" spans="1:5">
      <c r="A991" s="63" t="s">
        <v>822</v>
      </c>
      <c r="B991">
        <v>15099999</v>
      </c>
      <c r="C991">
        <v>323</v>
      </c>
      <c r="D991">
        <v>27</v>
      </c>
      <c r="E991" s="318">
        <f t="shared" si="15"/>
        <v>350</v>
      </c>
    </row>
    <row r="992" spans="1:5">
      <c r="A992" s="63" t="s">
        <v>822</v>
      </c>
      <c r="B992">
        <v>20033438</v>
      </c>
      <c r="C992">
        <v>506</v>
      </c>
      <c r="D992">
        <v>147</v>
      </c>
      <c r="E992" s="318">
        <f t="shared" si="15"/>
        <v>653</v>
      </c>
    </row>
    <row r="993" spans="1:5">
      <c r="A993" s="63" t="s">
        <v>822</v>
      </c>
      <c r="B993">
        <v>7023232</v>
      </c>
      <c r="C993">
        <v>485</v>
      </c>
      <c r="D993">
        <v>263</v>
      </c>
      <c r="E993" s="318">
        <f t="shared" si="15"/>
        <v>748</v>
      </c>
    </row>
    <row r="994" spans="1:5">
      <c r="A994" s="63" t="s">
        <v>822</v>
      </c>
      <c r="B994">
        <v>11103233</v>
      </c>
      <c r="C994">
        <v>295</v>
      </c>
      <c r="D994">
        <v>98</v>
      </c>
      <c r="E994" s="318">
        <f t="shared" si="15"/>
        <v>393</v>
      </c>
    </row>
    <row r="995" spans="1:5">
      <c r="A995" s="63" t="s">
        <v>822</v>
      </c>
      <c r="B995">
        <v>14263335</v>
      </c>
      <c r="C995">
        <v>228</v>
      </c>
      <c r="D995">
        <v>202</v>
      </c>
      <c r="E995" s="318">
        <f t="shared" si="15"/>
        <v>430</v>
      </c>
    </row>
    <row r="996" spans="1:5">
      <c r="A996" s="63" t="s">
        <v>822</v>
      </c>
      <c r="B996">
        <v>7143232</v>
      </c>
      <c r="C996">
        <v>698</v>
      </c>
      <c r="D996">
        <v>51</v>
      </c>
      <c r="E996" s="318">
        <f t="shared" si="15"/>
        <v>749</v>
      </c>
    </row>
    <row r="997" spans="1:5">
      <c r="A997" s="63" t="s">
        <v>822</v>
      </c>
      <c r="B997">
        <v>20063438</v>
      </c>
      <c r="C997">
        <v>866</v>
      </c>
      <c r="D997">
        <v>171</v>
      </c>
      <c r="E997" s="318">
        <f t="shared" si="15"/>
        <v>1037</v>
      </c>
    </row>
    <row r="998" spans="1:5">
      <c r="A998" s="63" t="s">
        <v>822</v>
      </c>
      <c r="B998">
        <v>16013535</v>
      </c>
      <c r="C998">
        <v>600</v>
      </c>
      <c r="D998">
        <v>171</v>
      </c>
      <c r="E998" s="318">
        <f t="shared" si="15"/>
        <v>771</v>
      </c>
    </row>
    <row r="999" spans="1:5">
      <c r="A999" s="63" t="s">
        <v>822</v>
      </c>
      <c r="B999">
        <v>4093431</v>
      </c>
      <c r="C999">
        <v>329</v>
      </c>
      <c r="D999">
        <v>273</v>
      </c>
      <c r="E999" s="318">
        <f t="shared" si="15"/>
        <v>602</v>
      </c>
    </row>
    <row r="1000" spans="1:5">
      <c r="A1000" s="63" t="s">
        <v>822</v>
      </c>
      <c r="B1000">
        <v>14103334</v>
      </c>
      <c r="C1000">
        <v>269</v>
      </c>
      <c r="D1000">
        <v>231</v>
      </c>
      <c r="E1000" s="318">
        <f t="shared" si="15"/>
        <v>500</v>
      </c>
    </row>
    <row r="1001" spans="1:5">
      <c r="A1001" s="63" t="s">
        <v>822</v>
      </c>
      <c r="B1001">
        <v>4023231</v>
      </c>
      <c r="C1001">
        <v>400</v>
      </c>
      <c r="D1001">
        <v>104</v>
      </c>
      <c r="E1001" s="318">
        <f t="shared" si="15"/>
        <v>504</v>
      </c>
    </row>
    <row r="1002" spans="1:5">
      <c r="A1002" s="63" t="s">
        <v>822</v>
      </c>
      <c r="B1002">
        <v>11013333</v>
      </c>
      <c r="C1002">
        <v>560</v>
      </c>
      <c r="D1002">
        <v>126</v>
      </c>
      <c r="E1002" s="318">
        <f t="shared" si="15"/>
        <v>686</v>
      </c>
    </row>
    <row r="1003" spans="1:5">
      <c r="A1003" s="63" t="s">
        <v>822</v>
      </c>
      <c r="B1003">
        <v>8073232</v>
      </c>
      <c r="C1003">
        <v>182</v>
      </c>
      <c r="D1003">
        <v>123</v>
      </c>
      <c r="E1003" s="318">
        <f t="shared" si="15"/>
        <v>305</v>
      </c>
    </row>
    <row r="1004" spans="1:5">
      <c r="A1004" s="63" t="s">
        <v>822</v>
      </c>
      <c r="B1004">
        <v>8063232</v>
      </c>
      <c r="C1004">
        <v>818</v>
      </c>
      <c r="D1004">
        <v>157</v>
      </c>
      <c r="E1004" s="318">
        <f t="shared" si="15"/>
        <v>975</v>
      </c>
    </row>
    <row r="1005" spans="1:5">
      <c r="A1005" s="63" t="s">
        <v>822</v>
      </c>
      <c r="B1005">
        <v>16043536</v>
      </c>
      <c r="C1005">
        <v>209</v>
      </c>
      <c r="D1005">
        <v>165</v>
      </c>
      <c r="E1005" s="318">
        <f t="shared" si="15"/>
        <v>374</v>
      </c>
    </row>
    <row r="1006" spans="1:5">
      <c r="A1006" s="63" t="s">
        <v>822</v>
      </c>
      <c r="B1006">
        <v>7083232</v>
      </c>
      <c r="C1006">
        <v>2062</v>
      </c>
      <c r="D1006">
        <v>924</v>
      </c>
      <c r="E1006" s="318">
        <f t="shared" si="15"/>
        <v>2986</v>
      </c>
    </row>
    <row r="1007" spans="1:5">
      <c r="A1007" s="63" t="s">
        <v>822</v>
      </c>
      <c r="B1007">
        <v>10113334</v>
      </c>
      <c r="C1007">
        <v>267</v>
      </c>
      <c r="D1007">
        <v>213</v>
      </c>
      <c r="E1007" s="318">
        <f t="shared" si="15"/>
        <v>480</v>
      </c>
    </row>
    <row r="1008" spans="1:5">
      <c r="A1008" s="63" t="s">
        <v>822</v>
      </c>
      <c r="B1008">
        <v>4113431</v>
      </c>
      <c r="C1008">
        <v>640</v>
      </c>
      <c r="D1008">
        <v>508</v>
      </c>
      <c r="E1008" s="318">
        <f t="shared" si="15"/>
        <v>1148</v>
      </c>
    </row>
    <row r="1009" spans="1:5">
      <c r="A1009" s="63" t="s">
        <v>822</v>
      </c>
      <c r="B1009">
        <v>15073535</v>
      </c>
      <c r="C1009">
        <v>791</v>
      </c>
      <c r="D1009">
        <v>100</v>
      </c>
      <c r="E1009" s="318">
        <f t="shared" si="15"/>
        <v>891</v>
      </c>
    </row>
    <row r="1010" spans="1:5">
      <c r="A1010" s="63" t="s">
        <v>822</v>
      </c>
      <c r="B1010">
        <v>8103232</v>
      </c>
      <c r="C1010">
        <v>436</v>
      </c>
      <c r="D1010">
        <v>184</v>
      </c>
      <c r="E1010" s="318">
        <f t="shared" si="15"/>
        <v>620</v>
      </c>
    </row>
    <row r="1011" spans="1:5">
      <c r="A1011" s="63" t="s">
        <v>822</v>
      </c>
      <c r="B1011">
        <v>13123333</v>
      </c>
      <c r="C1011">
        <v>273</v>
      </c>
      <c r="D1011">
        <v>263</v>
      </c>
      <c r="E1011" s="318">
        <f t="shared" si="15"/>
        <v>536</v>
      </c>
    </row>
    <row r="1012" spans="1:5">
      <c r="A1012" s="63" t="s">
        <v>822</v>
      </c>
      <c r="B1012">
        <v>6003232</v>
      </c>
      <c r="C1012">
        <v>512</v>
      </c>
      <c r="D1012">
        <v>230</v>
      </c>
      <c r="E1012" s="318">
        <f t="shared" si="15"/>
        <v>742</v>
      </c>
    </row>
    <row r="1013" spans="1:5">
      <c r="A1013" s="63" t="s">
        <v>822</v>
      </c>
      <c r="B1013">
        <v>20123438</v>
      </c>
      <c r="C1013">
        <v>370</v>
      </c>
      <c r="D1013">
        <v>296</v>
      </c>
      <c r="E1013" s="318">
        <f t="shared" si="15"/>
        <v>666</v>
      </c>
    </row>
    <row r="1014" spans="1:5">
      <c r="A1014" s="63" t="s">
        <v>822</v>
      </c>
      <c r="B1014">
        <v>4173431</v>
      </c>
      <c r="C1014">
        <v>716</v>
      </c>
      <c r="D1014">
        <v>396</v>
      </c>
      <c r="E1014" s="318">
        <f t="shared" si="15"/>
        <v>1112</v>
      </c>
    </row>
    <row r="1015" spans="1:5">
      <c r="A1015" s="63" t="s">
        <v>822</v>
      </c>
      <c r="B1015">
        <v>16083535</v>
      </c>
      <c r="C1015">
        <v>311</v>
      </c>
      <c r="D1015">
        <v>122</v>
      </c>
      <c r="E1015" s="318">
        <f t="shared" si="15"/>
        <v>433</v>
      </c>
    </row>
    <row r="1016" spans="1:5">
      <c r="A1016" s="63" t="s">
        <v>822</v>
      </c>
      <c r="B1016">
        <v>17003537</v>
      </c>
      <c r="C1016">
        <v>327</v>
      </c>
      <c r="D1016">
        <v>210</v>
      </c>
      <c r="E1016" s="318">
        <f t="shared" si="15"/>
        <v>537</v>
      </c>
    </row>
    <row r="1017" spans="1:5">
      <c r="A1017" s="63" t="s">
        <v>822</v>
      </c>
      <c r="B1017">
        <v>14193334</v>
      </c>
      <c r="C1017">
        <v>427</v>
      </c>
      <c r="D1017">
        <v>160</v>
      </c>
      <c r="E1017" s="318">
        <f t="shared" si="15"/>
        <v>587</v>
      </c>
    </row>
    <row r="1018" spans="1:5">
      <c r="A1018" s="63" t="s">
        <v>822</v>
      </c>
      <c r="B1018">
        <v>14233335</v>
      </c>
      <c r="C1018">
        <v>1429</v>
      </c>
      <c r="D1018">
        <v>853</v>
      </c>
      <c r="E1018" s="318">
        <f t="shared" si="15"/>
        <v>2282</v>
      </c>
    </row>
    <row r="1019" spans="1:5">
      <c r="A1019" s="63" t="s">
        <v>822</v>
      </c>
      <c r="B1019">
        <v>15043535</v>
      </c>
      <c r="C1019">
        <v>217</v>
      </c>
      <c r="D1019">
        <v>133</v>
      </c>
      <c r="E1019" s="318">
        <f t="shared" si="15"/>
        <v>350</v>
      </c>
    </row>
    <row r="1020" spans="1:5">
      <c r="A1020" s="63" t="s">
        <v>822</v>
      </c>
      <c r="B1020">
        <v>8163232</v>
      </c>
      <c r="C1020">
        <v>258</v>
      </c>
      <c r="D1020">
        <v>202</v>
      </c>
      <c r="E1020" s="318">
        <f t="shared" si="15"/>
        <v>460</v>
      </c>
    </row>
    <row r="1021" spans="1:5">
      <c r="A1021" s="63" t="s">
        <v>822</v>
      </c>
      <c r="B1021">
        <v>15063437</v>
      </c>
      <c r="C1021">
        <v>442</v>
      </c>
      <c r="D1021">
        <v>76</v>
      </c>
      <c r="E1021" s="318">
        <f t="shared" si="15"/>
        <v>518</v>
      </c>
    </row>
    <row r="1022" spans="1:5">
      <c r="A1022" s="63" t="s">
        <v>822</v>
      </c>
      <c r="B1022">
        <v>12053333</v>
      </c>
      <c r="C1022">
        <v>341</v>
      </c>
      <c r="D1022">
        <v>327</v>
      </c>
      <c r="E1022" s="318">
        <f t="shared" si="15"/>
        <v>668</v>
      </c>
    </row>
    <row r="1023" spans="1:5">
      <c r="A1023" s="63" t="s">
        <v>822</v>
      </c>
      <c r="B1023">
        <v>12023333</v>
      </c>
      <c r="C1023">
        <v>747</v>
      </c>
      <c r="D1023">
        <v>29</v>
      </c>
      <c r="E1023" s="318">
        <f t="shared" si="15"/>
        <v>776</v>
      </c>
    </row>
    <row r="1024" spans="1:5">
      <c r="A1024" s="63" t="s">
        <v>822</v>
      </c>
      <c r="B1024">
        <v>20173438</v>
      </c>
      <c r="C1024">
        <v>374</v>
      </c>
      <c r="D1024">
        <v>344</v>
      </c>
      <c r="E1024" s="318">
        <f t="shared" si="15"/>
        <v>718</v>
      </c>
    </row>
    <row r="1025" spans="1:5">
      <c r="A1025" s="63" t="s">
        <v>822</v>
      </c>
      <c r="B1025">
        <v>4183431</v>
      </c>
      <c r="C1025">
        <v>584</v>
      </c>
      <c r="D1025">
        <v>313</v>
      </c>
      <c r="E1025" s="318">
        <f t="shared" si="15"/>
        <v>897</v>
      </c>
    </row>
    <row r="1026" spans="1:5">
      <c r="A1026" s="63" t="s">
        <v>822</v>
      </c>
      <c r="B1026">
        <v>20053431</v>
      </c>
      <c r="C1026">
        <v>1309</v>
      </c>
      <c r="D1026">
        <v>86</v>
      </c>
      <c r="E1026" s="318">
        <f t="shared" si="15"/>
        <v>1395</v>
      </c>
    </row>
    <row r="1027" spans="1:5">
      <c r="A1027" s="63" t="s">
        <v>822</v>
      </c>
      <c r="B1027">
        <v>11053233</v>
      </c>
      <c r="C1027">
        <v>302</v>
      </c>
      <c r="D1027">
        <v>234</v>
      </c>
      <c r="E1027" s="318">
        <f t="shared" si="15"/>
        <v>536</v>
      </c>
    </row>
    <row r="1028" spans="1:5">
      <c r="A1028" s="63" t="s">
        <v>822</v>
      </c>
      <c r="B1028">
        <v>19013437</v>
      </c>
      <c r="C1028">
        <v>588</v>
      </c>
      <c r="D1028">
        <v>139</v>
      </c>
      <c r="E1028" s="318">
        <f t="shared" ref="E1028:E1091" si="16">SUM(C1028:D1028)</f>
        <v>727</v>
      </c>
    </row>
    <row r="1029" spans="1:5">
      <c r="A1029" s="63" t="s">
        <v>822</v>
      </c>
      <c r="B1029">
        <v>11023233</v>
      </c>
      <c r="C1029">
        <v>508</v>
      </c>
      <c r="D1029">
        <v>128</v>
      </c>
      <c r="E1029" s="318">
        <f t="shared" si="16"/>
        <v>636</v>
      </c>
    </row>
    <row r="1030" spans="1:5">
      <c r="A1030" s="63" t="s">
        <v>822</v>
      </c>
      <c r="B1030">
        <v>7123232</v>
      </c>
      <c r="C1030">
        <v>164</v>
      </c>
      <c r="D1030">
        <v>155</v>
      </c>
      <c r="E1030" s="318">
        <f t="shared" si="16"/>
        <v>319</v>
      </c>
    </row>
    <row r="1031" spans="1:5">
      <c r="A1031" s="63" t="s">
        <v>822</v>
      </c>
      <c r="B1031">
        <v>13143333</v>
      </c>
      <c r="C1031">
        <v>596</v>
      </c>
      <c r="D1031">
        <v>149</v>
      </c>
      <c r="E1031" s="318">
        <f t="shared" si="16"/>
        <v>745</v>
      </c>
    </row>
    <row r="1032" spans="1:5">
      <c r="A1032" s="63" t="s">
        <v>822</v>
      </c>
      <c r="B1032">
        <v>14073334</v>
      </c>
      <c r="C1032">
        <v>266</v>
      </c>
      <c r="D1032">
        <v>223</v>
      </c>
      <c r="E1032" s="318">
        <f t="shared" si="16"/>
        <v>489</v>
      </c>
    </row>
    <row r="1033" spans="1:5">
      <c r="A1033" s="63" t="s">
        <v>822</v>
      </c>
      <c r="B1033">
        <v>7013232</v>
      </c>
      <c r="C1033">
        <v>393</v>
      </c>
      <c r="D1033">
        <v>251</v>
      </c>
      <c r="E1033" s="318">
        <f t="shared" si="16"/>
        <v>644</v>
      </c>
    </row>
    <row r="1034" spans="1:5">
      <c r="A1034" s="63" t="s">
        <v>822</v>
      </c>
      <c r="B1034">
        <v>10223334</v>
      </c>
      <c r="C1034">
        <v>369</v>
      </c>
      <c r="D1034">
        <v>303</v>
      </c>
      <c r="E1034" s="318">
        <f t="shared" si="16"/>
        <v>672</v>
      </c>
    </row>
    <row r="1035" spans="1:5">
      <c r="A1035" s="63" t="s">
        <v>822</v>
      </c>
      <c r="B1035">
        <v>14173335</v>
      </c>
      <c r="C1035">
        <v>785</v>
      </c>
      <c r="D1035">
        <v>231</v>
      </c>
      <c r="E1035" s="318">
        <f t="shared" si="16"/>
        <v>1016</v>
      </c>
    </row>
    <row r="1036" spans="1:5">
      <c r="A1036" s="63" t="s">
        <v>822</v>
      </c>
      <c r="B1036">
        <v>17013536</v>
      </c>
      <c r="C1036">
        <v>386</v>
      </c>
      <c r="D1036">
        <v>172</v>
      </c>
      <c r="E1036" s="318">
        <f t="shared" si="16"/>
        <v>558</v>
      </c>
    </row>
    <row r="1037" spans="1:5">
      <c r="A1037" s="63" t="s">
        <v>822</v>
      </c>
      <c r="B1037">
        <v>9053232</v>
      </c>
      <c r="C1037">
        <v>436</v>
      </c>
      <c r="D1037">
        <v>339</v>
      </c>
      <c r="E1037" s="318">
        <f t="shared" si="16"/>
        <v>775</v>
      </c>
    </row>
    <row r="1038" spans="1:5">
      <c r="A1038" s="63" t="s">
        <v>822</v>
      </c>
      <c r="B1038">
        <v>4043231</v>
      </c>
      <c r="C1038">
        <v>243</v>
      </c>
      <c r="D1038">
        <v>216</v>
      </c>
      <c r="E1038" s="318">
        <f t="shared" si="16"/>
        <v>459</v>
      </c>
    </row>
    <row r="1039" spans="1:5">
      <c r="A1039" s="63" t="s">
        <v>822</v>
      </c>
      <c r="B1039">
        <v>16063535</v>
      </c>
      <c r="C1039">
        <v>338</v>
      </c>
      <c r="D1039">
        <v>185</v>
      </c>
      <c r="E1039" s="318">
        <f t="shared" si="16"/>
        <v>523</v>
      </c>
    </row>
    <row r="1040" spans="1:5">
      <c r="A1040" s="63" t="s">
        <v>822</v>
      </c>
      <c r="B1040">
        <v>1003430</v>
      </c>
      <c r="C1040">
        <v>357</v>
      </c>
      <c r="D1040">
        <v>295</v>
      </c>
      <c r="E1040" s="318">
        <f t="shared" si="16"/>
        <v>652</v>
      </c>
    </row>
    <row r="1041" spans="1:5">
      <c r="A1041" s="63" t="s">
        <v>822</v>
      </c>
      <c r="B1041">
        <v>10293334</v>
      </c>
      <c r="C1041">
        <v>266</v>
      </c>
      <c r="D1041">
        <v>161</v>
      </c>
      <c r="E1041" s="318">
        <f t="shared" si="16"/>
        <v>427</v>
      </c>
    </row>
    <row r="1042" spans="1:5">
      <c r="A1042" s="63" t="s">
        <v>822</v>
      </c>
      <c r="B1042">
        <v>16033536</v>
      </c>
      <c r="C1042">
        <v>231</v>
      </c>
      <c r="D1042">
        <v>206</v>
      </c>
      <c r="E1042" s="318">
        <f t="shared" si="16"/>
        <v>437</v>
      </c>
    </row>
    <row r="1043" spans="1:5">
      <c r="A1043" s="63" t="s">
        <v>822</v>
      </c>
      <c r="B1043">
        <v>8003232</v>
      </c>
      <c r="C1043">
        <v>470</v>
      </c>
      <c r="D1043">
        <v>109</v>
      </c>
      <c r="E1043" s="318">
        <f t="shared" si="16"/>
        <v>579</v>
      </c>
    </row>
    <row r="1044" spans="1:5">
      <c r="A1044" s="63" t="s">
        <v>822</v>
      </c>
      <c r="B1044">
        <v>18043537</v>
      </c>
      <c r="C1044">
        <v>276</v>
      </c>
      <c r="D1044">
        <v>150</v>
      </c>
      <c r="E1044" s="318">
        <f t="shared" si="16"/>
        <v>426</v>
      </c>
    </row>
    <row r="1045" spans="1:5">
      <c r="A1045" s="63" t="s">
        <v>822</v>
      </c>
      <c r="B1045">
        <v>4003231</v>
      </c>
      <c r="C1045">
        <v>474</v>
      </c>
      <c r="D1045">
        <v>128</v>
      </c>
      <c r="E1045" s="318">
        <f t="shared" si="16"/>
        <v>602</v>
      </c>
    </row>
    <row r="1046" spans="1:5">
      <c r="A1046" s="63" t="s">
        <v>822</v>
      </c>
      <c r="B1046">
        <v>20033431</v>
      </c>
      <c r="C1046">
        <v>943</v>
      </c>
      <c r="D1046">
        <v>44</v>
      </c>
      <c r="E1046" s="318">
        <f t="shared" si="16"/>
        <v>987</v>
      </c>
    </row>
    <row r="1047" spans="1:5">
      <c r="A1047" s="63" t="s">
        <v>822</v>
      </c>
      <c r="B1047">
        <v>20123431</v>
      </c>
      <c r="C1047">
        <v>640</v>
      </c>
      <c r="D1047">
        <v>500</v>
      </c>
      <c r="E1047" s="318">
        <f t="shared" si="16"/>
        <v>1140</v>
      </c>
    </row>
    <row r="1048" spans="1:5">
      <c r="A1048" s="63" t="s">
        <v>822</v>
      </c>
      <c r="B1048">
        <v>20163438</v>
      </c>
      <c r="C1048">
        <v>397</v>
      </c>
      <c r="D1048">
        <v>240</v>
      </c>
      <c r="E1048" s="318">
        <f t="shared" si="16"/>
        <v>637</v>
      </c>
    </row>
    <row r="1049" spans="1:5">
      <c r="A1049" s="63" t="s">
        <v>822</v>
      </c>
      <c r="B1049">
        <v>1043430</v>
      </c>
      <c r="C1049">
        <v>481</v>
      </c>
      <c r="D1049">
        <v>239</v>
      </c>
      <c r="E1049" s="318">
        <f t="shared" si="16"/>
        <v>720</v>
      </c>
    </row>
    <row r="1050" spans="1:5">
      <c r="A1050" s="63" t="s">
        <v>822</v>
      </c>
      <c r="B1050">
        <v>11043233</v>
      </c>
      <c r="C1050">
        <v>597</v>
      </c>
      <c r="D1050">
        <v>155</v>
      </c>
      <c r="E1050" s="318">
        <f t="shared" si="16"/>
        <v>752</v>
      </c>
    </row>
    <row r="1051" spans="1:5">
      <c r="A1051" s="63" t="s">
        <v>822</v>
      </c>
      <c r="B1051">
        <v>4053431</v>
      </c>
      <c r="C1051">
        <v>322</v>
      </c>
      <c r="D1051">
        <v>300</v>
      </c>
      <c r="E1051" s="318">
        <f t="shared" si="16"/>
        <v>622</v>
      </c>
    </row>
    <row r="1052" spans="1:5">
      <c r="A1052" s="63" t="s">
        <v>822</v>
      </c>
      <c r="B1052">
        <v>10243334</v>
      </c>
      <c r="C1052">
        <v>445</v>
      </c>
      <c r="D1052">
        <v>277</v>
      </c>
      <c r="E1052" s="318">
        <f t="shared" si="16"/>
        <v>722</v>
      </c>
    </row>
    <row r="1053" spans="1:5">
      <c r="A1053" s="63" t="s">
        <v>822</v>
      </c>
      <c r="B1053">
        <v>7103232</v>
      </c>
      <c r="C1053">
        <v>532</v>
      </c>
      <c r="D1053">
        <v>319</v>
      </c>
      <c r="E1053" s="318">
        <f t="shared" si="16"/>
        <v>851</v>
      </c>
    </row>
    <row r="1054" spans="1:5">
      <c r="A1054" s="63" t="s">
        <v>822</v>
      </c>
      <c r="B1054">
        <v>11143233</v>
      </c>
      <c r="C1054">
        <v>262</v>
      </c>
      <c r="D1054">
        <v>205</v>
      </c>
      <c r="E1054" s="318">
        <f t="shared" si="16"/>
        <v>467</v>
      </c>
    </row>
    <row r="1055" spans="1:5">
      <c r="A1055" s="63" t="s">
        <v>822</v>
      </c>
      <c r="B1055">
        <v>14133335</v>
      </c>
      <c r="C1055">
        <v>645</v>
      </c>
      <c r="D1055">
        <v>148</v>
      </c>
      <c r="E1055" s="318">
        <f t="shared" si="16"/>
        <v>793</v>
      </c>
    </row>
    <row r="1056" spans="1:5">
      <c r="A1056" s="63" t="s">
        <v>822</v>
      </c>
      <c r="B1056">
        <v>14153335</v>
      </c>
      <c r="C1056">
        <v>499</v>
      </c>
      <c r="D1056">
        <v>136</v>
      </c>
      <c r="E1056" s="318">
        <f t="shared" si="16"/>
        <v>635</v>
      </c>
    </row>
    <row r="1057" spans="1:5">
      <c r="A1057" s="63" t="s">
        <v>822</v>
      </c>
      <c r="B1057">
        <v>20023438</v>
      </c>
      <c r="C1057">
        <v>516</v>
      </c>
      <c r="D1057">
        <v>324</v>
      </c>
      <c r="E1057" s="318">
        <f t="shared" si="16"/>
        <v>840</v>
      </c>
    </row>
    <row r="1058" spans="1:5">
      <c r="A1058" s="63" t="s">
        <v>822</v>
      </c>
      <c r="B1058">
        <v>8173232</v>
      </c>
      <c r="C1058">
        <v>434</v>
      </c>
      <c r="D1058">
        <v>236</v>
      </c>
      <c r="E1058" s="318">
        <f t="shared" si="16"/>
        <v>670</v>
      </c>
    </row>
    <row r="1059" spans="1:5">
      <c r="A1059" s="63" t="s">
        <v>822</v>
      </c>
      <c r="B1059">
        <v>7163232</v>
      </c>
      <c r="C1059">
        <v>318</v>
      </c>
      <c r="D1059">
        <v>287</v>
      </c>
      <c r="E1059" s="318">
        <f t="shared" si="16"/>
        <v>605</v>
      </c>
    </row>
    <row r="1060" spans="1:5">
      <c r="A1060" s="63" t="s">
        <v>822</v>
      </c>
      <c r="B1060">
        <v>14213335</v>
      </c>
      <c r="C1060">
        <v>497</v>
      </c>
      <c r="D1060">
        <v>210</v>
      </c>
      <c r="E1060" s="318">
        <f t="shared" si="16"/>
        <v>707</v>
      </c>
    </row>
    <row r="1061" spans="1:5">
      <c r="A1061" s="63" t="s">
        <v>822</v>
      </c>
      <c r="B1061">
        <v>9063437</v>
      </c>
      <c r="C1061">
        <v>275</v>
      </c>
      <c r="D1061">
        <v>250</v>
      </c>
      <c r="E1061" s="318">
        <f t="shared" si="16"/>
        <v>525</v>
      </c>
    </row>
    <row r="1062" spans="1:5">
      <c r="A1062" s="63" t="s">
        <v>822</v>
      </c>
      <c r="B1062">
        <v>18023537</v>
      </c>
      <c r="C1062">
        <v>568</v>
      </c>
      <c r="D1062">
        <v>93</v>
      </c>
      <c r="E1062" s="318">
        <f t="shared" si="16"/>
        <v>661</v>
      </c>
    </row>
    <row r="1063" spans="1:5">
      <c r="A1063" s="63" t="s">
        <v>822</v>
      </c>
      <c r="B1063">
        <v>4133431</v>
      </c>
      <c r="C1063">
        <v>270</v>
      </c>
      <c r="D1063">
        <v>116</v>
      </c>
      <c r="E1063" s="318">
        <f t="shared" si="16"/>
        <v>386</v>
      </c>
    </row>
    <row r="1064" spans="1:5">
      <c r="A1064" s="63" t="s">
        <v>822</v>
      </c>
      <c r="B1064">
        <v>4013231</v>
      </c>
      <c r="C1064">
        <v>583</v>
      </c>
      <c r="D1064">
        <v>518</v>
      </c>
      <c r="E1064" s="318">
        <f t="shared" si="16"/>
        <v>1101</v>
      </c>
    </row>
    <row r="1065" spans="1:5">
      <c r="A1065" s="63" t="s">
        <v>822</v>
      </c>
      <c r="B1065">
        <v>15133535</v>
      </c>
      <c r="C1065">
        <v>291</v>
      </c>
      <c r="D1065">
        <v>118</v>
      </c>
      <c r="E1065" s="318">
        <f t="shared" si="16"/>
        <v>409</v>
      </c>
    </row>
    <row r="1066" spans="1:5">
      <c r="A1066" s="63" t="s">
        <v>822</v>
      </c>
      <c r="B1066">
        <v>14203334</v>
      </c>
      <c r="C1066">
        <v>401</v>
      </c>
      <c r="D1066">
        <v>220</v>
      </c>
      <c r="E1066" s="318">
        <f t="shared" si="16"/>
        <v>621</v>
      </c>
    </row>
    <row r="1067" spans="1:5">
      <c r="A1067" s="63" t="s">
        <v>822</v>
      </c>
      <c r="B1067">
        <v>19053438</v>
      </c>
      <c r="C1067">
        <v>595</v>
      </c>
      <c r="D1067">
        <v>411</v>
      </c>
      <c r="E1067" s="318">
        <f t="shared" si="16"/>
        <v>1006</v>
      </c>
    </row>
    <row r="1068" spans="1:5">
      <c r="A1068" s="63" t="s">
        <v>822</v>
      </c>
      <c r="B1068">
        <v>12093333</v>
      </c>
      <c r="C1068">
        <v>341</v>
      </c>
      <c r="D1068">
        <v>279</v>
      </c>
      <c r="E1068" s="318">
        <f t="shared" si="16"/>
        <v>620</v>
      </c>
    </row>
    <row r="1069" spans="1:5">
      <c r="A1069" s="63" t="s">
        <v>822</v>
      </c>
      <c r="B1069">
        <v>7133232</v>
      </c>
      <c r="C1069">
        <v>450</v>
      </c>
      <c r="D1069">
        <v>159</v>
      </c>
      <c r="E1069" s="318">
        <f t="shared" si="16"/>
        <v>609</v>
      </c>
    </row>
    <row r="1070" spans="1:5">
      <c r="A1070" s="63" t="s">
        <v>822</v>
      </c>
      <c r="B1070">
        <v>11063333</v>
      </c>
      <c r="C1070">
        <v>629</v>
      </c>
      <c r="D1070">
        <v>37</v>
      </c>
      <c r="E1070" s="318">
        <f t="shared" si="16"/>
        <v>666</v>
      </c>
    </row>
    <row r="1071" spans="1:5">
      <c r="A1071" s="63" t="s">
        <v>822</v>
      </c>
      <c r="B1071">
        <v>11053333</v>
      </c>
      <c r="C1071">
        <v>601</v>
      </c>
      <c r="D1071">
        <v>234</v>
      </c>
      <c r="E1071" s="318">
        <f t="shared" si="16"/>
        <v>835</v>
      </c>
    </row>
    <row r="1072" spans="1:5">
      <c r="A1072" s="63" t="s">
        <v>822</v>
      </c>
      <c r="B1072">
        <v>14203335</v>
      </c>
      <c r="C1072">
        <v>273</v>
      </c>
      <c r="D1072">
        <v>236</v>
      </c>
      <c r="E1072" s="318">
        <f t="shared" si="16"/>
        <v>509</v>
      </c>
    </row>
    <row r="1073" spans="1:5">
      <c r="A1073" s="63" t="s">
        <v>822</v>
      </c>
      <c r="B1073">
        <v>14183335</v>
      </c>
      <c r="C1073">
        <v>282</v>
      </c>
      <c r="D1073">
        <v>209</v>
      </c>
      <c r="E1073" s="318">
        <f t="shared" si="16"/>
        <v>491</v>
      </c>
    </row>
    <row r="1074" spans="1:5">
      <c r="A1074" s="63" t="s">
        <v>822</v>
      </c>
      <c r="B1074">
        <v>14083335</v>
      </c>
      <c r="C1074">
        <v>317</v>
      </c>
      <c r="D1074">
        <v>228</v>
      </c>
      <c r="E1074" s="318">
        <f t="shared" si="16"/>
        <v>545</v>
      </c>
    </row>
    <row r="1075" spans="1:5">
      <c r="A1075" s="63" t="s">
        <v>822</v>
      </c>
      <c r="B1075">
        <v>10163334</v>
      </c>
      <c r="C1075">
        <v>327</v>
      </c>
      <c r="D1075">
        <v>301</v>
      </c>
      <c r="E1075" s="318">
        <f t="shared" si="16"/>
        <v>628</v>
      </c>
    </row>
    <row r="1076" spans="1:5">
      <c r="A1076" s="63" t="s">
        <v>822</v>
      </c>
      <c r="B1076">
        <v>13023333</v>
      </c>
      <c r="C1076">
        <v>463</v>
      </c>
      <c r="D1076">
        <v>262</v>
      </c>
      <c r="E1076" s="318">
        <f t="shared" si="16"/>
        <v>725</v>
      </c>
    </row>
    <row r="1077" spans="1:5">
      <c r="A1077" s="63" t="s">
        <v>822</v>
      </c>
      <c r="B1077">
        <v>9093232</v>
      </c>
      <c r="C1077">
        <v>1126</v>
      </c>
      <c r="D1077">
        <v>617</v>
      </c>
      <c r="E1077" s="318">
        <f t="shared" si="16"/>
        <v>1743</v>
      </c>
    </row>
    <row r="1078" spans="1:5">
      <c r="A1078" s="63" t="s">
        <v>822</v>
      </c>
      <c r="B1078">
        <v>9043232</v>
      </c>
      <c r="C1078">
        <v>596</v>
      </c>
      <c r="D1078">
        <v>37</v>
      </c>
      <c r="E1078" s="318">
        <f t="shared" si="16"/>
        <v>633</v>
      </c>
    </row>
    <row r="1079" spans="1:5">
      <c r="A1079" s="63" t="s">
        <v>822</v>
      </c>
      <c r="B1079">
        <v>12173333</v>
      </c>
      <c r="C1079">
        <v>929</v>
      </c>
      <c r="D1079">
        <v>92</v>
      </c>
      <c r="E1079" s="318">
        <f t="shared" si="16"/>
        <v>1021</v>
      </c>
    </row>
    <row r="1080" spans="1:5">
      <c r="A1080" s="63" t="s">
        <v>822</v>
      </c>
      <c r="B1080">
        <v>10213334</v>
      </c>
      <c r="C1080">
        <v>376</v>
      </c>
      <c r="D1080">
        <v>198</v>
      </c>
      <c r="E1080" s="318">
        <f t="shared" si="16"/>
        <v>574</v>
      </c>
    </row>
    <row r="1081" spans="1:5">
      <c r="A1081" s="63" t="s">
        <v>822</v>
      </c>
      <c r="B1081">
        <v>13033333</v>
      </c>
      <c r="C1081">
        <v>327</v>
      </c>
      <c r="D1081">
        <v>278</v>
      </c>
      <c r="E1081" s="318">
        <f t="shared" si="16"/>
        <v>605</v>
      </c>
    </row>
    <row r="1082" spans="1:5">
      <c r="A1082" s="63" t="s">
        <v>822</v>
      </c>
      <c r="B1082">
        <v>6033232</v>
      </c>
      <c r="C1082">
        <v>535</v>
      </c>
      <c r="D1082">
        <v>252</v>
      </c>
      <c r="E1082" s="318">
        <f t="shared" si="16"/>
        <v>787</v>
      </c>
    </row>
    <row r="1083" spans="1:5">
      <c r="A1083" s="63" t="s">
        <v>822</v>
      </c>
      <c r="B1083">
        <v>8083232</v>
      </c>
      <c r="C1083">
        <v>276</v>
      </c>
      <c r="D1083">
        <v>182</v>
      </c>
      <c r="E1083" s="318">
        <f t="shared" si="16"/>
        <v>458</v>
      </c>
    </row>
    <row r="1084" spans="1:5">
      <c r="A1084" s="63" t="s">
        <v>822</v>
      </c>
      <c r="B1084">
        <v>14063335</v>
      </c>
      <c r="C1084">
        <v>463</v>
      </c>
      <c r="D1084">
        <v>312</v>
      </c>
      <c r="E1084" s="318">
        <f t="shared" si="16"/>
        <v>775</v>
      </c>
    </row>
    <row r="1085" spans="1:5">
      <c r="A1085" s="63" t="s">
        <v>822</v>
      </c>
      <c r="B1085">
        <v>12043333</v>
      </c>
      <c r="C1085">
        <v>369</v>
      </c>
      <c r="D1085">
        <v>355</v>
      </c>
      <c r="E1085" s="318">
        <f t="shared" si="16"/>
        <v>724</v>
      </c>
    </row>
    <row r="1086" spans="1:5">
      <c r="A1086" s="63" t="s">
        <v>822</v>
      </c>
      <c r="B1086">
        <v>20083431</v>
      </c>
      <c r="C1086">
        <v>330</v>
      </c>
      <c r="D1086">
        <v>293</v>
      </c>
      <c r="E1086" s="318">
        <f t="shared" si="16"/>
        <v>623</v>
      </c>
    </row>
    <row r="1087" spans="1:5">
      <c r="A1087" s="63" t="s">
        <v>822</v>
      </c>
      <c r="B1087">
        <v>1073430</v>
      </c>
      <c r="C1087">
        <v>222</v>
      </c>
      <c r="D1087">
        <v>80</v>
      </c>
      <c r="E1087" s="318">
        <f t="shared" si="16"/>
        <v>302</v>
      </c>
    </row>
    <row r="1088" spans="1:5">
      <c r="A1088" s="63" t="s">
        <v>822</v>
      </c>
      <c r="B1088">
        <v>10143334</v>
      </c>
      <c r="C1088">
        <v>438</v>
      </c>
      <c r="D1088">
        <v>354</v>
      </c>
      <c r="E1088" s="318">
        <f t="shared" si="16"/>
        <v>792</v>
      </c>
    </row>
    <row r="1089" spans="1:5">
      <c r="A1089" s="63" t="s">
        <v>822</v>
      </c>
      <c r="B1089">
        <v>13093333</v>
      </c>
      <c r="C1089">
        <v>242</v>
      </c>
      <c r="D1089">
        <v>236</v>
      </c>
      <c r="E1089" s="318">
        <f t="shared" si="16"/>
        <v>478</v>
      </c>
    </row>
    <row r="1090" spans="1:5">
      <c r="A1090" s="63" t="s">
        <v>822</v>
      </c>
      <c r="B1090">
        <v>9023437</v>
      </c>
      <c r="C1090">
        <v>396</v>
      </c>
      <c r="D1090">
        <v>153</v>
      </c>
      <c r="E1090" s="318">
        <f t="shared" si="16"/>
        <v>549</v>
      </c>
    </row>
    <row r="1091" spans="1:5">
      <c r="A1091" s="63" t="s">
        <v>822</v>
      </c>
      <c r="B1091">
        <v>18013537</v>
      </c>
      <c r="C1091">
        <v>368</v>
      </c>
      <c r="D1091">
        <v>140</v>
      </c>
      <c r="E1091" s="318">
        <f t="shared" si="16"/>
        <v>508</v>
      </c>
    </row>
    <row r="1092" spans="1:5">
      <c r="A1092" s="63" t="s">
        <v>822</v>
      </c>
      <c r="B1092">
        <v>15033535</v>
      </c>
      <c r="C1092">
        <v>1018</v>
      </c>
      <c r="D1092">
        <v>76</v>
      </c>
      <c r="E1092" s="318">
        <f t="shared" ref="E1092:E1155" si="17">SUM(C1092:D1092)</f>
        <v>1094</v>
      </c>
    </row>
    <row r="1093" spans="1:5">
      <c r="A1093" s="63" t="s">
        <v>822</v>
      </c>
      <c r="B1093">
        <v>8033232</v>
      </c>
      <c r="C1093">
        <v>310</v>
      </c>
      <c r="D1093">
        <v>220</v>
      </c>
      <c r="E1093" s="318">
        <f t="shared" si="17"/>
        <v>530</v>
      </c>
    </row>
    <row r="1094" spans="1:5">
      <c r="A1094" s="63" t="s">
        <v>822</v>
      </c>
      <c r="B1094">
        <v>13133333</v>
      </c>
      <c r="C1094">
        <v>284</v>
      </c>
      <c r="D1094">
        <v>275</v>
      </c>
      <c r="E1094" s="318">
        <f t="shared" si="17"/>
        <v>559</v>
      </c>
    </row>
    <row r="1095" spans="1:5">
      <c r="A1095" s="63" t="s">
        <v>822</v>
      </c>
      <c r="B1095">
        <v>18053537</v>
      </c>
      <c r="C1095">
        <v>464</v>
      </c>
      <c r="D1095">
        <v>312</v>
      </c>
      <c r="E1095" s="318">
        <f t="shared" si="17"/>
        <v>776</v>
      </c>
    </row>
    <row r="1096" spans="1:5">
      <c r="A1096" s="63" t="s">
        <v>822</v>
      </c>
      <c r="B1096">
        <v>15023437</v>
      </c>
      <c r="C1096">
        <v>903</v>
      </c>
      <c r="D1096">
        <v>46</v>
      </c>
      <c r="E1096" s="318">
        <f t="shared" si="17"/>
        <v>949</v>
      </c>
    </row>
    <row r="1097" spans="1:5">
      <c r="A1097" s="63" t="s">
        <v>822</v>
      </c>
      <c r="B1097">
        <v>5199999</v>
      </c>
      <c r="C1097">
        <v>1</v>
      </c>
      <c r="D1097">
        <v>2</v>
      </c>
      <c r="E1097" s="318">
        <f t="shared" si="17"/>
        <v>3</v>
      </c>
    </row>
    <row r="1098" spans="1:5">
      <c r="A1098" s="63" t="s">
        <v>822</v>
      </c>
      <c r="B1098">
        <v>10323334</v>
      </c>
      <c r="C1098">
        <v>1082</v>
      </c>
      <c r="D1098">
        <v>123</v>
      </c>
      <c r="E1098" s="318">
        <f t="shared" si="17"/>
        <v>1205</v>
      </c>
    </row>
    <row r="1099" spans="1:5">
      <c r="A1099" s="63" t="s">
        <v>822</v>
      </c>
      <c r="B1099">
        <v>12123333</v>
      </c>
      <c r="C1099">
        <v>312</v>
      </c>
      <c r="D1099">
        <v>305</v>
      </c>
      <c r="E1099" s="318">
        <f t="shared" si="17"/>
        <v>617</v>
      </c>
    </row>
    <row r="1100" spans="1:5">
      <c r="A1100" s="63" t="s">
        <v>823</v>
      </c>
      <c r="B1100">
        <v>17005725</v>
      </c>
      <c r="C1100">
        <v>2</v>
      </c>
      <c r="D1100">
        <v>691</v>
      </c>
      <c r="E1100" s="318">
        <f t="shared" si="17"/>
        <v>693</v>
      </c>
    </row>
    <row r="1101" spans="1:5">
      <c r="A1101" s="63" t="s">
        <v>823</v>
      </c>
      <c r="B1101">
        <v>2005620</v>
      </c>
      <c r="C1101">
        <v>1</v>
      </c>
      <c r="D1101">
        <v>254</v>
      </c>
      <c r="E1101" s="318">
        <f t="shared" si="17"/>
        <v>255</v>
      </c>
    </row>
    <row r="1102" spans="1:5">
      <c r="A1102" s="63" t="s">
        <v>823</v>
      </c>
      <c r="B1102">
        <v>18005723</v>
      </c>
      <c r="C1102">
        <v>1</v>
      </c>
      <c r="D1102">
        <v>1163</v>
      </c>
      <c r="E1102" s="318">
        <f t="shared" si="17"/>
        <v>1164</v>
      </c>
    </row>
    <row r="1103" spans="1:5">
      <c r="A1103" s="63" t="s">
        <v>823</v>
      </c>
      <c r="B1103">
        <v>17005726</v>
      </c>
      <c r="C1103">
        <v>2</v>
      </c>
      <c r="D1103">
        <v>122</v>
      </c>
      <c r="E1103" s="318">
        <f t="shared" si="17"/>
        <v>124</v>
      </c>
    </row>
    <row r="1104" spans="1:5">
      <c r="A1104" s="63" t="s">
        <v>823</v>
      </c>
      <c r="B1104">
        <v>11005724</v>
      </c>
      <c r="C1104">
        <v>1</v>
      </c>
      <c r="D1104">
        <v>665</v>
      </c>
      <c r="E1104" s="318">
        <f t="shared" si="17"/>
        <v>666</v>
      </c>
    </row>
    <row r="1105" spans="1:5">
      <c r="A1105" s="63" t="s">
        <v>824</v>
      </c>
      <c r="B1105">
        <v>2003126</v>
      </c>
      <c r="C1105">
        <v>285</v>
      </c>
      <c r="D1105">
        <v>40</v>
      </c>
      <c r="E1105" s="318">
        <f t="shared" si="17"/>
        <v>325</v>
      </c>
    </row>
    <row r="1106" spans="1:5">
      <c r="A1106" s="63" t="s">
        <v>824</v>
      </c>
      <c r="B1106">
        <v>3103127</v>
      </c>
      <c r="C1106">
        <v>331</v>
      </c>
      <c r="D1106">
        <v>205</v>
      </c>
      <c r="E1106" s="318">
        <f t="shared" si="17"/>
        <v>536</v>
      </c>
    </row>
    <row r="1107" spans="1:5">
      <c r="A1107" s="63" t="s">
        <v>824</v>
      </c>
      <c r="B1107">
        <v>3053128</v>
      </c>
      <c r="C1107">
        <v>464</v>
      </c>
      <c r="D1107">
        <v>358</v>
      </c>
      <c r="E1107" s="318">
        <f t="shared" si="17"/>
        <v>822</v>
      </c>
    </row>
    <row r="1108" spans="1:5">
      <c r="A1108" s="63" t="s">
        <v>824</v>
      </c>
      <c r="B1108">
        <v>2043126</v>
      </c>
      <c r="C1108">
        <v>266</v>
      </c>
      <c r="D1108">
        <v>222</v>
      </c>
      <c r="E1108" s="318">
        <f t="shared" si="17"/>
        <v>488</v>
      </c>
    </row>
    <row r="1109" spans="1:5">
      <c r="A1109" s="63" t="s">
        <v>824</v>
      </c>
      <c r="B1109">
        <v>2143126</v>
      </c>
      <c r="C1109">
        <v>524</v>
      </c>
      <c r="D1109">
        <v>306</v>
      </c>
      <c r="E1109" s="318">
        <f t="shared" si="17"/>
        <v>830</v>
      </c>
    </row>
    <row r="1110" spans="1:5">
      <c r="A1110" s="63" t="s">
        <v>824</v>
      </c>
      <c r="B1110">
        <v>3073127</v>
      </c>
      <c r="C1110">
        <v>263</v>
      </c>
      <c r="D1110">
        <v>203</v>
      </c>
      <c r="E1110" s="318">
        <f t="shared" si="17"/>
        <v>466</v>
      </c>
    </row>
    <row r="1111" spans="1:5">
      <c r="A1111" s="63" t="s">
        <v>824</v>
      </c>
      <c r="B1111">
        <v>3083127</v>
      </c>
      <c r="C1111">
        <v>374</v>
      </c>
      <c r="D1111">
        <v>283</v>
      </c>
      <c r="E1111" s="318">
        <f t="shared" si="17"/>
        <v>657</v>
      </c>
    </row>
    <row r="1112" spans="1:5">
      <c r="A1112" s="63" t="s">
        <v>824</v>
      </c>
      <c r="B1112">
        <v>3003127</v>
      </c>
      <c r="C1112">
        <v>387</v>
      </c>
      <c r="D1112">
        <v>318</v>
      </c>
      <c r="E1112" s="318">
        <f t="shared" si="17"/>
        <v>705</v>
      </c>
    </row>
    <row r="1113" spans="1:5">
      <c r="A1113" s="63" t="s">
        <v>824</v>
      </c>
      <c r="B1113">
        <v>3053127</v>
      </c>
      <c r="C1113">
        <v>295</v>
      </c>
      <c r="D1113">
        <v>246</v>
      </c>
      <c r="E1113" s="318">
        <f t="shared" si="17"/>
        <v>541</v>
      </c>
    </row>
    <row r="1114" spans="1:5">
      <c r="A1114" s="63" t="s">
        <v>824</v>
      </c>
      <c r="B1114">
        <v>5043128</v>
      </c>
      <c r="C1114">
        <v>206</v>
      </c>
      <c r="D1114">
        <v>59</v>
      </c>
      <c r="E1114" s="318">
        <f t="shared" si="17"/>
        <v>265</v>
      </c>
    </row>
    <row r="1115" spans="1:5">
      <c r="A1115" s="63" t="s">
        <v>824</v>
      </c>
      <c r="B1115">
        <v>3173127</v>
      </c>
      <c r="C1115">
        <v>453</v>
      </c>
      <c r="D1115">
        <v>270</v>
      </c>
      <c r="E1115" s="318">
        <f t="shared" si="17"/>
        <v>723</v>
      </c>
    </row>
    <row r="1116" spans="1:5">
      <c r="A1116" s="63" t="s">
        <v>824</v>
      </c>
      <c r="B1116">
        <v>3143127</v>
      </c>
      <c r="C1116">
        <v>227</v>
      </c>
      <c r="D1116">
        <v>105</v>
      </c>
      <c r="E1116" s="318">
        <f t="shared" si="17"/>
        <v>332</v>
      </c>
    </row>
    <row r="1117" spans="1:5">
      <c r="A1117" s="63" t="s">
        <v>824</v>
      </c>
      <c r="B1117">
        <v>3163128</v>
      </c>
      <c r="C1117">
        <v>239</v>
      </c>
      <c r="D1117">
        <v>131</v>
      </c>
      <c r="E1117" s="318">
        <f t="shared" si="17"/>
        <v>370</v>
      </c>
    </row>
    <row r="1118" spans="1:5">
      <c r="A1118" s="63" t="s">
        <v>824</v>
      </c>
      <c r="B1118">
        <v>5013128</v>
      </c>
      <c r="C1118">
        <v>394</v>
      </c>
      <c r="D1118">
        <v>169</v>
      </c>
      <c r="E1118" s="318">
        <f t="shared" si="17"/>
        <v>563</v>
      </c>
    </row>
    <row r="1119" spans="1:5">
      <c r="A1119" s="63" t="s">
        <v>824</v>
      </c>
      <c r="B1119">
        <v>3153128</v>
      </c>
      <c r="C1119">
        <v>177</v>
      </c>
      <c r="D1119">
        <v>131</v>
      </c>
      <c r="E1119" s="318">
        <f t="shared" si="17"/>
        <v>308</v>
      </c>
    </row>
    <row r="1120" spans="1:5">
      <c r="A1120" s="63" t="s">
        <v>824</v>
      </c>
      <c r="B1120">
        <v>3093128</v>
      </c>
      <c r="C1120">
        <v>378</v>
      </c>
      <c r="D1120">
        <v>183</v>
      </c>
      <c r="E1120" s="318">
        <f t="shared" si="17"/>
        <v>561</v>
      </c>
    </row>
    <row r="1121" spans="1:5">
      <c r="A1121" s="63" t="s">
        <v>824</v>
      </c>
      <c r="B1121">
        <v>3143128</v>
      </c>
      <c r="C1121">
        <v>406</v>
      </c>
      <c r="D1121">
        <v>373</v>
      </c>
      <c r="E1121" s="318">
        <f t="shared" si="17"/>
        <v>779</v>
      </c>
    </row>
    <row r="1122" spans="1:5">
      <c r="A1122" s="63" t="s">
        <v>824</v>
      </c>
      <c r="B1122">
        <v>2003128</v>
      </c>
      <c r="C1122">
        <v>1023</v>
      </c>
      <c r="D1122">
        <v>660</v>
      </c>
      <c r="E1122" s="318">
        <f t="shared" si="17"/>
        <v>1683</v>
      </c>
    </row>
    <row r="1123" spans="1:5">
      <c r="A1123" s="63" t="s">
        <v>824</v>
      </c>
      <c r="B1123">
        <v>4043128</v>
      </c>
      <c r="C1123">
        <v>244</v>
      </c>
      <c r="D1123">
        <v>196</v>
      </c>
      <c r="E1123" s="318">
        <f t="shared" si="17"/>
        <v>440</v>
      </c>
    </row>
    <row r="1124" spans="1:5">
      <c r="A1124" s="63" t="s">
        <v>824</v>
      </c>
      <c r="B1124">
        <v>1033126</v>
      </c>
      <c r="C1124">
        <v>144</v>
      </c>
      <c r="D1124">
        <v>4</v>
      </c>
      <c r="E1124" s="318">
        <f t="shared" si="17"/>
        <v>148</v>
      </c>
    </row>
    <row r="1125" spans="1:5">
      <c r="A1125" s="63" t="s">
        <v>824</v>
      </c>
      <c r="B1125">
        <v>3173128</v>
      </c>
      <c r="C1125">
        <v>222</v>
      </c>
      <c r="D1125">
        <v>131</v>
      </c>
      <c r="E1125" s="318">
        <f t="shared" si="17"/>
        <v>353</v>
      </c>
    </row>
    <row r="1126" spans="1:5">
      <c r="A1126" s="63" t="s">
        <v>824</v>
      </c>
      <c r="B1126">
        <v>3133128</v>
      </c>
      <c r="C1126">
        <v>231</v>
      </c>
      <c r="D1126">
        <v>147</v>
      </c>
      <c r="E1126" s="318">
        <f t="shared" si="17"/>
        <v>378</v>
      </c>
    </row>
    <row r="1127" spans="1:5">
      <c r="A1127" s="63" t="s">
        <v>824</v>
      </c>
      <c r="B1127">
        <v>2053126</v>
      </c>
      <c r="C1127">
        <v>238</v>
      </c>
      <c r="D1127">
        <v>2</v>
      </c>
      <c r="E1127" s="318">
        <f t="shared" si="17"/>
        <v>240</v>
      </c>
    </row>
    <row r="1128" spans="1:5">
      <c r="A1128" s="63" t="s">
        <v>824</v>
      </c>
      <c r="B1128">
        <v>3013127</v>
      </c>
      <c r="C1128">
        <v>355</v>
      </c>
      <c r="D1128">
        <v>345</v>
      </c>
      <c r="E1128" s="318">
        <f t="shared" si="17"/>
        <v>700</v>
      </c>
    </row>
    <row r="1129" spans="1:5">
      <c r="A1129" s="63" t="s">
        <v>824</v>
      </c>
      <c r="B1129">
        <v>1003126</v>
      </c>
      <c r="C1129">
        <v>336</v>
      </c>
      <c r="D1129">
        <v>165</v>
      </c>
      <c r="E1129" s="318">
        <f t="shared" si="17"/>
        <v>501</v>
      </c>
    </row>
    <row r="1130" spans="1:5">
      <c r="A1130" s="63" t="s">
        <v>824</v>
      </c>
      <c r="B1130">
        <v>3123128</v>
      </c>
      <c r="C1130">
        <v>285</v>
      </c>
      <c r="D1130">
        <v>232</v>
      </c>
      <c r="E1130" s="318">
        <f t="shared" si="17"/>
        <v>517</v>
      </c>
    </row>
    <row r="1131" spans="1:5">
      <c r="A1131" s="63" t="s">
        <v>824</v>
      </c>
      <c r="B1131">
        <v>2163126</v>
      </c>
      <c r="C1131">
        <v>338</v>
      </c>
      <c r="D1131">
        <v>263</v>
      </c>
      <c r="E1131" s="318">
        <f t="shared" si="17"/>
        <v>601</v>
      </c>
    </row>
    <row r="1132" spans="1:5">
      <c r="A1132" s="63" t="s">
        <v>824</v>
      </c>
      <c r="B1132">
        <v>3023128</v>
      </c>
      <c r="C1132">
        <v>190</v>
      </c>
      <c r="D1132">
        <v>134</v>
      </c>
      <c r="E1132" s="318">
        <f t="shared" si="17"/>
        <v>324</v>
      </c>
    </row>
    <row r="1133" spans="1:5">
      <c r="A1133" s="63" t="s">
        <v>824</v>
      </c>
      <c r="B1133">
        <v>2093126</v>
      </c>
      <c r="C1133">
        <v>461</v>
      </c>
      <c r="D1133">
        <v>145</v>
      </c>
      <c r="E1133" s="318">
        <f t="shared" si="17"/>
        <v>606</v>
      </c>
    </row>
    <row r="1134" spans="1:5">
      <c r="A1134" s="63" t="s">
        <v>824</v>
      </c>
      <c r="B1134">
        <v>4053128</v>
      </c>
      <c r="C1134">
        <v>256</v>
      </c>
      <c r="D1134">
        <v>5</v>
      </c>
      <c r="E1134" s="318">
        <f t="shared" si="17"/>
        <v>261</v>
      </c>
    </row>
    <row r="1135" spans="1:5">
      <c r="A1135" s="63" t="s">
        <v>824</v>
      </c>
      <c r="B1135">
        <v>3103128</v>
      </c>
      <c r="C1135">
        <v>285</v>
      </c>
      <c r="D1135">
        <v>234</v>
      </c>
      <c r="E1135" s="318">
        <f t="shared" si="17"/>
        <v>519</v>
      </c>
    </row>
    <row r="1136" spans="1:5">
      <c r="A1136" s="63" t="s">
        <v>824</v>
      </c>
      <c r="B1136">
        <v>3153127</v>
      </c>
      <c r="C1136">
        <v>290</v>
      </c>
      <c r="D1136">
        <v>272</v>
      </c>
      <c r="E1136" s="318">
        <f t="shared" si="17"/>
        <v>562</v>
      </c>
    </row>
    <row r="1137" spans="1:5">
      <c r="A1137" s="63" t="s">
        <v>824</v>
      </c>
      <c r="B1137">
        <v>3133127</v>
      </c>
      <c r="C1137">
        <v>323</v>
      </c>
      <c r="D1137">
        <v>295</v>
      </c>
      <c r="E1137" s="318">
        <f t="shared" si="17"/>
        <v>618</v>
      </c>
    </row>
    <row r="1138" spans="1:5">
      <c r="A1138" s="63" t="s">
        <v>824</v>
      </c>
      <c r="B1138">
        <v>2073126</v>
      </c>
      <c r="C1138">
        <v>602</v>
      </c>
      <c r="D1138">
        <v>559</v>
      </c>
      <c r="E1138" s="318">
        <f t="shared" si="17"/>
        <v>1161</v>
      </c>
    </row>
    <row r="1139" spans="1:5">
      <c r="A1139" s="63" t="s">
        <v>824</v>
      </c>
      <c r="B1139">
        <v>5063128</v>
      </c>
      <c r="C1139">
        <v>239</v>
      </c>
      <c r="D1139">
        <v>66</v>
      </c>
      <c r="E1139" s="318">
        <f t="shared" si="17"/>
        <v>305</v>
      </c>
    </row>
    <row r="1140" spans="1:5">
      <c r="A1140" s="63" t="s">
        <v>824</v>
      </c>
      <c r="B1140">
        <v>3163127</v>
      </c>
      <c r="C1140">
        <v>362</v>
      </c>
      <c r="D1140">
        <v>192</v>
      </c>
      <c r="E1140" s="318">
        <f t="shared" si="17"/>
        <v>554</v>
      </c>
    </row>
    <row r="1141" spans="1:5">
      <c r="A1141" s="63" t="s">
        <v>824</v>
      </c>
      <c r="B1141">
        <v>4033128</v>
      </c>
      <c r="C1141">
        <v>243</v>
      </c>
      <c r="D1141">
        <v>85</v>
      </c>
      <c r="E1141" s="318">
        <f t="shared" si="17"/>
        <v>328</v>
      </c>
    </row>
    <row r="1142" spans="1:5">
      <c r="A1142" s="63" t="s">
        <v>824</v>
      </c>
      <c r="B1142">
        <v>5073128</v>
      </c>
      <c r="C1142">
        <v>181</v>
      </c>
      <c r="D1142">
        <v>6</v>
      </c>
      <c r="E1142" s="318">
        <f t="shared" si="17"/>
        <v>187</v>
      </c>
    </row>
    <row r="1143" spans="1:5">
      <c r="A1143" s="63" t="s">
        <v>824</v>
      </c>
      <c r="B1143">
        <v>2123126</v>
      </c>
      <c r="C1143">
        <v>682</v>
      </c>
      <c r="D1143">
        <v>604</v>
      </c>
      <c r="E1143" s="318">
        <f t="shared" si="17"/>
        <v>1286</v>
      </c>
    </row>
    <row r="1144" spans="1:5">
      <c r="A1144" s="63" t="s">
        <v>824</v>
      </c>
      <c r="B1144">
        <v>2083126</v>
      </c>
      <c r="C1144">
        <v>584</v>
      </c>
      <c r="D1144">
        <v>490</v>
      </c>
      <c r="E1144" s="318">
        <f t="shared" si="17"/>
        <v>1074</v>
      </c>
    </row>
    <row r="1145" spans="1:5">
      <c r="A1145" s="63" t="s">
        <v>824</v>
      </c>
      <c r="B1145">
        <v>3113128</v>
      </c>
      <c r="C1145">
        <v>316</v>
      </c>
      <c r="D1145">
        <v>208</v>
      </c>
      <c r="E1145" s="318">
        <f t="shared" si="17"/>
        <v>524</v>
      </c>
    </row>
    <row r="1146" spans="1:5">
      <c r="A1146" s="63" t="s">
        <v>824</v>
      </c>
      <c r="B1146">
        <v>5033128</v>
      </c>
      <c r="C1146">
        <v>219</v>
      </c>
      <c r="D1146">
        <v>195</v>
      </c>
      <c r="E1146" s="318">
        <f t="shared" si="17"/>
        <v>414</v>
      </c>
    </row>
    <row r="1147" spans="1:5">
      <c r="A1147" s="63" t="s">
        <v>824</v>
      </c>
      <c r="B1147">
        <v>3203128</v>
      </c>
      <c r="C1147">
        <v>147</v>
      </c>
      <c r="D1147">
        <v>20</v>
      </c>
      <c r="E1147" s="318">
        <f t="shared" si="17"/>
        <v>167</v>
      </c>
    </row>
    <row r="1148" spans="1:5">
      <c r="A1148" s="63" t="s">
        <v>824</v>
      </c>
      <c r="B1148">
        <v>4023128</v>
      </c>
      <c r="C1148">
        <v>222</v>
      </c>
      <c r="D1148">
        <v>84</v>
      </c>
      <c r="E1148" s="318">
        <f t="shared" si="17"/>
        <v>306</v>
      </c>
    </row>
    <row r="1149" spans="1:5">
      <c r="A1149" s="63" t="s">
        <v>824</v>
      </c>
      <c r="B1149">
        <v>3013128</v>
      </c>
      <c r="C1149">
        <v>177</v>
      </c>
      <c r="D1149">
        <v>150</v>
      </c>
      <c r="E1149" s="318">
        <f t="shared" si="17"/>
        <v>327</v>
      </c>
    </row>
    <row r="1150" spans="1:5">
      <c r="A1150" s="63" t="s">
        <v>824</v>
      </c>
      <c r="B1150">
        <v>3043128</v>
      </c>
      <c r="C1150">
        <v>195</v>
      </c>
      <c r="D1150">
        <v>121</v>
      </c>
      <c r="E1150" s="318">
        <f t="shared" si="17"/>
        <v>316</v>
      </c>
    </row>
    <row r="1151" spans="1:5">
      <c r="A1151" s="63" t="s">
        <v>824</v>
      </c>
      <c r="B1151">
        <v>2043128</v>
      </c>
      <c r="C1151">
        <v>135</v>
      </c>
      <c r="D1151">
        <v>1</v>
      </c>
      <c r="E1151" s="318">
        <f t="shared" si="17"/>
        <v>136</v>
      </c>
    </row>
    <row r="1152" spans="1:5">
      <c r="A1152" s="63" t="s">
        <v>824</v>
      </c>
      <c r="B1152">
        <v>3003128</v>
      </c>
      <c r="C1152">
        <v>188</v>
      </c>
      <c r="D1152">
        <v>145</v>
      </c>
      <c r="E1152" s="318">
        <f t="shared" si="17"/>
        <v>333</v>
      </c>
    </row>
    <row r="1153" spans="1:5">
      <c r="A1153" s="63" t="s">
        <v>824</v>
      </c>
      <c r="B1153">
        <v>3033128</v>
      </c>
      <c r="C1153">
        <v>200</v>
      </c>
      <c r="D1153">
        <v>104</v>
      </c>
      <c r="E1153" s="318">
        <f t="shared" si="17"/>
        <v>304</v>
      </c>
    </row>
    <row r="1154" spans="1:5">
      <c r="A1154" s="63" t="s">
        <v>824</v>
      </c>
      <c r="B1154">
        <v>3073128</v>
      </c>
      <c r="C1154">
        <v>305</v>
      </c>
      <c r="D1154">
        <v>172</v>
      </c>
      <c r="E1154" s="318">
        <f t="shared" si="17"/>
        <v>477</v>
      </c>
    </row>
    <row r="1155" spans="1:5">
      <c r="A1155" s="63" t="s">
        <v>824</v>
      </c>
      <c r="B1155">
        <v>3203127</v>
      </c>
      <c r="C1155">
        <v>595</v>
      </c>
      <c r="D1155">
        <v>160</v>
      </c>
      <c r="E1155" s="318">
        <f t="shared" si="17"/>
        <v>755</v>
      </c>
    </row>
    <row r="1156" spans="1:5">
      <c r="A1156" s="63" t="s">
        <v>824</v>
      </c>
      <c r="B1156">
        <v>3193127</v>
      </c>
      <c r="C1156">
        <v>237</v>
      </c>
      <c r="D1156">
        <v>182</v>
      </c>
      <c r="E1156" s="318">
        <f t="shared" ref="E1156:E1219" si="18">SUM(C1156:D1156)</f>
        <v>419</v>
      </c>
    </row>
    <row r="1157" spans="1:5">
      <c r="A1157" s="63" t="s">
        <v>824</v>
      </c>
      <c r="B1157">
        <v>2133126</v>
      </c>
      <c r="C1157">
        <v>325</v>
      </c>
      <c r="D1157">
        <v>290</v>
      </c>
      <c r="E1157" s="318">
        <f t="shared" si="18"/>
        <v>615</v>
      </c>
    </row>
    <row r="1158" spans="1:5">
      <c r="A1158" s="63" t="s">
        <v>824</v>
      </c>
      <c r="B1158">
        <v>6003129</v>
      </c>
      <c r="C1158">
        <v>291</v>
      </c>
      <c r="D1158">
        <v>15</v>
      </c>
      <c r="E1158" s="318">
        <f t="shared" si="18"/>
        <v>306</v>
      </c>
    </row>
    <row r="1159" spans="1:5">
      <c r="A1159" s="63" t="s">
        <v>824</v>
      </c>
      <c r="B1159">
        <v>2153126</v>
      </c>
      <c r="C1159">
        <v>499</v>
      </c>
      <c r="D1159">
        <v>433</v>
      </c>
      <c r="E1159" s="318">
        <f t="shared" si="18"/>
        <v>932</v>
      </c>
    </row>
    <row r="1160" spans="1:5">
      <c r="A1160" s="63" t="s">
        <v>824</v>
      </c>
      <c r="B1160">
        <v>3123127</v>
      </c>
      <c r="C1160">
        <v>278</v>
      </c>
      <c r="D1160">
        <v>252</v>
      </c>
      <c r="E1160" s="318">
        <f t="shared" si="18"/>
        <v>530</v>
      </c>
    </row>
    <row r="1161" spans="1:5">
      <c r="A1161" s="63" t="s">
        <v>824</v>
      </c>
      <c r="B1161">
        <v>3183128</v>
      </c>
      <c r="C1161">
        <v>257</v>
      </c>
      <c r="D1161">
        <v>179</v>
      </c>
      <c r="E1161" s="318">
        <f t="shared" si="18"/>
        <v>436</v>
      </c>
    </row>
    <row r="1162" spans="1:5">
      <c r="A1162" s="63" t="s">
        <v>824</v>
      </c>
      <c r="B1162">
        <v>3063127</v>
      </c>
      <c r="C1162">
        <v>307</v>
      </c>
      <c r="D1162">
        <v>241</v>
      </c>
      <c r="E1162" s="318">
        <f t="shared" si="18"/>
        <v>548</v>
      </c>
    </row>
    <row r="1163" spans="1:5">
      <c r="A1163" s="63" t="s">
        <v>824</v>
      </c>
      <c r="B1163">
        <v>2103126</v>
      </c>
      <c r="C1163">
        <v>251</v>
      </c>
      <c r="D1163">
        <v>114</v>
      </c>
      <c r="E1163" s="318">
        <f t="shared" si="18"/>
        <v>365</v>
      </c>
    </row>
    <row r="1164" spans="1:5">
      <c r="A1164" s="63" t="s">
        <v>824</v>
      </c>
      <c r="B1164">
        <v>3113127</v>
      </c>
      <c r="C1164">
        <v>337</v>
      </c>
      <c r="D1164">
        <v>309</v>
      </c>
      <c r="E1164" s="318">
        <f t="shared" si="18"/>
        <v>646</v>
      </c>
    </row>
    <row r="1165" spans="1:5">
      <c r="A1165" s="63" t="s">
        <v>824</v>
      </c>
      <c r="B1165">
        <v>3063128</v>
      </c>
      <c r="C1165">
        <v>257</v>
      </c>
      <c r="D1165">
        <v>209</v>
      </c>
      <c r="E1165" s="318">
        <f t="shared" si="18"/>
        <v>466</v>
      </c>
    </row>
    <row r="1166" spans="1:5">
      <c r="A1166" s="63" t="s">
        <v>824</v>
      </c>
      <c r="B1166">
        <v>2033126</v>
      </c>
      <c r="C1166">
        <v>200</v>
      </c>
      <c r="D1166">
        <v>93</v>
      </c>
      <c r="E1166" s="318">
        <f t="shared" si="18"/>
        <v>293</v>
      </c>
    </row>
    <row r="1167" spans="1:5">
      <c r="A1167" s="63" t="s">
        <v>824</v>
      </c>
      <c r="B1167">
        <v>3033127</v>
      </c>
      <c r="C1167">
        <v>451</v>
      </c>
      <c r="D1167">
        <v>387</v>
      </c>
      <c r="E1167" s="318">
        <f t="shared" si="18"/>
        <v>838</v>
      </c>
    </row>
    <row r="1168" spans="1:5">
      <c r="A1168" s="63" t="s">
        <v>824</v>
      </c>
      <c r="B1168">
        <v>3193128</v>
      </c>
      <c r="C1168">
        <v>177</v>
      </c>
      <c r="D1168">
        <v>91</v>
      </c>
      <c r="E1168" s="318">
        <f t="shared" si="18"/>
        <v>268</v>
      </c>
    </row>
    <row r="1169" spans="1:5">
      <c r="A1169" s="63" t="s">
        <v>824</v>
      </c>
      <c r="B1169">
        <v>3023127</v>
      </c>
      <c r="C1169">
        <v>498</v>
      </c>
      <c r="D1169">
        <v>390</v>
      </c>
      <c r="E1169" s="318">
        <f t="shared" si="18"/>
        <v>888</v>
      </c>
    </row>
    <row r="1170" spans="1:5">
      <c r="A1170" s="63" t="s">
        <v>824</v>
      </c>
      <c r="B1170">
        <v>2013126</v>
      </c>
      <c r="C1170">
        <v>230</v>
      </c>
      <c r="D1170">
        <v>18</v>
      </c>
      <c r="E1170" s="318">
        <f t="shared" si="18"/>
        <v>248</v>
      </c>
    </row>
    <row r="1171" spans="1:5">
      <c r="A1171" s="63" t="s">
        <v>824</v>
      </c>
      <c r="B1171">
        <v>3043127</v>
      </c>
      <c r="C1171">
        <v>668</v>
      </c>
      <c r="D1171">
        <v>538</v>
      </c>
      <c r="E1171" s="318">
        <f t="shared" si="18"/>
        <v>1206</v>
      </c>
    </row>
    <row r="1172" spans="1:5">
      <c r="A1172" s="63" t="s">
        <v>824</v>
      </c>
      <c r="B1172">
        <v>1063126</v>
      </c>
      <c r="C1172">
        <v>159</v>
      </c>
      <c r="D1172">
        <v>39</v>
      </c>
      <c r="E1172" s="318">
        <f t="shared" si="18"/>
        <v>198</v>
      </c>
    </row>
    <row r="1173" spans="1:5">
      <c r="A1173" s="63" t="s">
        <v>824</v>
      </c>
      <c r="B1173">
        <v>3213128</v>
      </c>
      <c r="C1173">
        <v>195</v>
      </c>
      <c r="D1173">
        <v>191</v>
      </c>
      <c r="E1173" s="318">
        <f t="shared" si="18"/>
        <v>386</v>
      </c>
    </row>
    <row r="1174" spans="1:5">
      <c r="A1174" s="63" t="s">
        <v>824</v>
      </c>
      <c r="B1174">
        <v>3183127</v>
      </c>
      <c r="C1174">
        <v>220</v>
      </c>
      <c r="D1174">
        <v>152</v>
      </c>
      <c r="E1174" s="318">
        <f t="shared" si="18"/>
        <v>372</v>
      </c>
    </row>
    <row r="1175" spans="1:5">
      <c r="A1175" s="63" t="s">
        <v>824</v>
      </c>
      <c r="B1175">
        <v>1073126</v>
      </c>
      <c r="C1175">
        <v>158</v>
      </c>
      <c r="D1175">
        <v>8</v>
      </c>
      <c r="E1175" s="318">
        <f t="shared" si="18"/>
        <v>166</v>
      </c>
    </row>
    <row r="1176" spans="1:5">
      <c r="A1176" s="63" t="s">
        <v>824</v>
      </c>
      <c r="B1176">
        <v>1053126</v>
      </c>
      <c r="C1176">
        <v>147</v>
      </c>
      <c r="D1176">
        <v>27</v>
      </c>
      <c r="E1176" s="318">
        <f t="shared" si="18"/>
        <v>174</v>
      </c>
    </row>
    <row r="1177" spans="1:5">
      <c r="A1177" s="63" t="s">
        <v>824</v>
      </c>
      <c r="B1177">
        <v>4013128</v>
      </c>
      <c r="C1177">
        <v>232</v>
      </c>
      <c r="D1177">
        <v>18</v>
      </c>
      <c r="E1177" s="318">
        <f t="shared" si="18"/>
        <v>250</v>
      </c>
    </row>
    <row r="1178" spans="1:5">
      <c r="A1178" s="63" t="s">
        <v>824</v>
      </c>
      <c r="B1178">
        <v>3093127</v>
      </c>
      <c r="C1178">
        <v>299</v>
      </c>
      <c r="D1178">
        <v>208</v>
      </c>
      <c r="E1178" s="318">
        <f t="shared" si="18"/>
        <v>507</v>
      </c>
    </row>
    <row r="1179" spans="1:5">
      <c r="A1179" s="63" t="s">
        <v>824</v>
      </c>
      <c r="B1179">
        <v>3083128</v>
      </c>
      <c r="C1179">
        <v>289</v>
      </c>
      <c r="D1179">
        <v>142</v>
      </c>
      <c r="E1179" s="318">
        <f t="shared" si="18"/>
        <v>431</v>
      </c>
    </row>
    <row r="1180" spans="1:5">
      <c r="A1180" s="63" t="s">
        <v>824</v>
      </c>
      <c r="B1180">
        <v>2113126</v>
      </c>
      <c r="C1180">
        <v>378</v>
      </c>
      <c r="D1180">
        <v>343</v>
      </c>
      <c r="E1180" s="318">
        <f t="shared" si="18"/>
        <v>721</v>
      </c>
    </row>
    <row r="1181" spans="1:5">
      <c r="A1181" s="63" t="s">
        <v>824</v>
      </c>
      <c r="B1181">
        <v>2063126</v>
      </c>
      <c r="C1181">
        <v>166</v>
      </c>
      <c r="D1181">
        <v>1</v>
      </c>
      <c r="E1181" s="318">
        <f t="shared" si="18"/>
        <v>167</v>
      </c>
    </row>
    <row r="1182" spans="1:5">
      <c r="A1182" s="63" t="s">
        <v>824</v>
      </c>
      <c r="B1182">
        <v>2023126</v>
      </c>
      <c r="C1182">
        <v>284</v>
      </c>
      <c r="D1182">
        <v>188</v>
      </c>
      <c r="E1182" s="318">
        <f t="shared" si="18"/>
        <v>472</v>
      </c>
    </row>
    <row r="1183" spans="1:5">
      <c r="A1183" s="63" t="s">
        <v>825</v>
      </c>
      <c r="B1183">
        <v>21116285</v>
      </c>
      <c r="C1183">
        <v>552</v>
      </c>
      <c r="D1183">
        <v>2</v>
      </c>
      <c r="E1183" s="318">
        <f t="shared" si="18"/>
        <v>554</v>
      </c>
    </row>
    <row r="1184" spans="1:5">
      <c r="A1184" s="63" t="s">
        <v>825</v>
      </c>
      <c r="B1184">
        <v>19196286</v>
      </c>
      <c r="C1184">
        <v>370</v>
      </c>
      <c r="D1184">
        <v>105</v>
      </c>
      <c r="E1184" s="318">
        <f t="shared" si="18"/>
        <v>475</v>
      </c>
    </row>
    <row r="1185" spans="1:5">
      <c r="A1185" s="63" t="s">
        <v>826</v>
      </c>
      <c r="B1185">
        <v>2004114</v>
      </c>
      <c r="C1185">
        <v>364</v>
      </c>
      <c r="D1185">
        <v>95</v>
      </c>
      <c r="E1185" s="318">
        <f t="shared" si="18"/>
        <v>459</v>
      </c>
    </row>
    <row r="1186" spans="1:5">
      <c r="A1186" s="63" t="s">
        <v>826</v>
      </c>
      <c r="B1186">
        <v>17014114</v>
      </c>
      <c r="C1186">
        <v>245</v>
      </c>
      <c r="D1186">
        <v>29</v>
      </c>
      <c r="E1186" s="318">
        <f t="shared" si="18"/>
        <v>274</v>
      </c>
    </row>
    <row r="1187" spans="1:5">
      <c r="A1187" s="63" t="s">
        <v>826</v>
      </c>
      <c r="B1187">
        <v>11024114</v>
      </c>
      <c r="C1187">
        <v>202</v>
      </c>
      <c r="D1187">
        <v>50</v>
      </c>
      <c r="E1187" s="318">
        <f t="shared" si="18"/>
        <v>252</v>
      </c>
    </row>
    <row r="1188" spans="1:5">
      <c r="A1188" s="63" t="s">
        <v>826</v>
      </c>
      <c r="B1188">
        <v>11004114</v>
      </c>
      <c r="C1188">
        <v>355</v>
      </c>
      <c r="D1188">
        <v>84</v>
      </c>
      <c r="E1188" s="318">
        <f t="shared" si="18"/>
        <v>439</v>
      </c>
    </row>
    <row r="1189" spans="1:5">
      <c r="A1189" s="63" t="s">
        <v>826</v>
      </c>
      <c r="B1189">
        <v>7034213</v>
      </c>
      <c r="C1189">
        <v>282</v>
      </c>
      <c r="D1189">
        <v>1</v>
      </c>
      <c r="E1189" s="318">
        <f t="shared" si="18"/>
        <v>283</v>
      </c>
    </row>
    <row r="1190" spans="1:5">
      <c r="A1190" s="63" t="s">
        <v>826</v>
      </c>
      <c r="B1190">
        <v>16024114</v>
      </c>
      <c r="C1190">
        <v>434</v>
      </c>
      <c r="D1190">
        <v>39</v>
      </c>
      <c r="E1190" s="318">
        <f t="shared" si="18"/>
        <v>473</v>
      </c>
    </row>
    <row r="1191" spans="1:5">
      <c r="A1191" s="63" t="s">
        <v>826</v>
      </c>
      <c r="B1191">
        <v>1024114</v>
      </c>
      <c r="C1191">
        <v>398</v>
      </c>
      <c r="D1191">
        <v>129</v>
      </c>
      <c r="E1191" s="318">
        <f t="shared" si="18"/>
        <v>527</v>
      </c>
    </row>
    <row r="1192" spans="1:5">
      <c r="A1192" s="63" t="s">
        <v>826</v>
      </c>
      <c r="B1192">
        <v>16014114</v>
      </c>
      <c r="C1192">
        <v>337</v>
      </c>
      <c r="D1192">
        <v>58</v>
      </c>
      <c r="E1192" s="318">
        <f t="shared" si="18"/>
        <v>395</v>
      </c>
    </row>
    <row r="1193" spans="1:5">
      <c r="A1193" s="63" t="s">
        <v>826</v>
      </c>
      <c r="B1193">
        <v>1004114</v>
      </c>
      <c r="C1193">
        <v>110</v>
      </c>
      <c r="D1193">
        <v>3</v>
      </c>
      <c r="E1193" s="318">
        <f t="shared" si="18"/>
        <v>113</v>
      </c>
    </row>
    <row r="1194" spans="1:5">
      <c r="A1194" s="63" t="s">
        <v>826</v>
      </c>
      <c r="B1194">
        <v>6014213</v>
      </c>
      <c r="C1194">
        <v>338</v>
      </c>
      <c r="D1194">
        <v>63</v>
      </c>
      <c r="E1194" s="318">
        <f t="shared" si="18"/>
        <v>401</v>
      </c>
    </row>
    <row r="1195" spans="1:5">
      <c r="A1195" s="63" t="s">
        <v>826</v>
      </c>
      <c r="B1195">
        <v>6024213</v>
      </c>
      <c r="C1195">
        <v>232</v>
      </c>
      <c r="D1195">
        <v>95</v>
      </c>
      <c r="E1195" s="318">
        <f t="shared" si="18"/>
        <v>327</v>
      </c>
    </row>
    <row r="1196" spans="1:5">
      <c r="A1196" s="63" t="s">
        <v>826</v>
      </c>
      <c r="B1196">
        <v>11014114</v>
      </c>
      <c r="C1196">
        <v>297</v>
      </c>
      <c r="D1196">
        <v>130</v>
      </c>
      <c r="E1196" s="318">
        <f t="shared" si="18"/>
        <v>427</v>
      </c>
    </row>
    <row r="1197" spans="1:5">
      <c r="A1197" s="63" t="s">
        <v>826</v>
      </c>
      <c r="B1197">
        <v>6004213</v>
      </c>
      <c r="C1197">
        <v>83</v>
      </c>
      <c r="D1197">
        <v>6</v>
      </c>
      <c r="E1197" s="318">
        <f t="shared" si="18"/>
        <v>89</v>
      </c>
    </row>
    <row r="1198" spans="1:5">
      <c r="A1198" s="63" t="s">
        <v>826</v>
      </c>
      <c r="B1198">
        <v>6054213</v>
      </c>
      <c r="C1198">
        <v>532</v>
      </c>
      <c r="D1198">
        <v>63</v>
      </c>
      <c r="E1198" s="318">
        <f t="shared" si="18"/>
        <v>595</v>
      </c>
    </row>
    <row r="1199" spans="1:5">
      <c r="A1199" s="63" t="s">
        <v>826</v>
      </c>
      <c r="B1199">
        <v>7014213</v>
      </c>
      <c r="C1199">
        <v>1188</v>
      </c>
      <c r="D1199">
        <v>454</v>
      </c>
      <c r="E1199" s="318">
        <f t="shared" si="18"/>
        <v>1642</v>
      </c>
    </row>
    <row r="1200" spans="1:5">
      <c r="A1200" s="63" t="s">
        <v>826</v>
      </c>
      <c r="B1200">
        <v>6044213</v>
      </c>
      <c r="C1200">
        <v>237</v>
      </c>
      <c r="D1200">
        <v>17</v>
      </c>
      <c r="E1200" s="318">
        <f t="shared" si="18"/>
        <v>254</v>
      </c>
    </row>
    <row r="1201" spans="1:5">
      <c r="A1201" s="63" t="s">
        <v>826</v>
      </c>
      <c r="B1201">
        <v>2014114</v>
      </c>
      <c r="C1201">
        <v>256</v>
      </c>
      <c r="D1201">
        <v>70</v>
      </c>
      <c r="E1201" s="318">
        <f t="shared" si="18"/>
        <v>326</v>
      </c>
    </row>
    <row r="1202" spans="1:5">
      <c r="A1202" s="63" t="s">
        <v>826</v>
      </c>
      <c r="B1202">
        <v>7044213</v>
      </c>
      <c r="C1202">
        <v>245</v>
      </c>
      <c r="D1202">
        <v>2</v>
      </c>
      <c r="E1202" s="318">
        <f t="shared" si="18"/>
        <v>247</v>
      </c>
    </row>
    <row r="1203" spans="1:5">
      <c r="A1203" s="63" t="s">
        <v>826</v>
      </c>
      <c r="B1203">
        <v>17004114</v>
      </c>
      <c r="C1203">
        <v>202</v>
      </c>
      <c r="D1203">
        <v>2</v>
      </c>
      <c r="E1203" s="318">
        <f t="shared" si="18"/>
        <v>204</v>
      </c>
    </row>
    <row r="1204" spans="1:5">
      <c r="A1204" s="63" t="s">
        <v>826</v>
      </c>
      <c r="B1204">
        <v>7064213</v>
      </c>
      <c r="C1204">
        <v>348</v>
      </c>
      <c r="D1204">
        <v>3</v>
      </c>
      <c r="E1204" s="318">
        <f t="shared" si="18"/>
        <v>351</v>
      </c>
    </row>
    <row r="1205" spans="1:5">
      <c r="A1205" s="63" t="s">
        <v>826</v>
      </c>
      <c r="B1205">
        <v>6034213</v>
      </c>
      <c r="C1205">
        <v>365</v>
      </c>
      <c r="D1205">
        <v>80</v>
      </c>
      <c r="E1205" s="318">
        <f t="shared" si="18"/>
        <v>445</v>
      </c>
    </row>
    <row r="1206" spans="1:5">
      <c r="A1206" s="63" t="s">
        <v>826</v>
      </c>
      <c r="B1206">
        <v>1014114</v>
      </c>
      <c r="C1206">
        <v>381</v>
      </c>
      <c r="D1206">
        <v>115</v>
      </c>
      <c r="E1206" s="318">
        <f t="shared" si="18"/>
        <v>496</v>
      </c>
    </row>
    <row r="1207" spans="1:5">
      <c r="A1207" s="63" t="s">
        <v>827</v>
      </c>
      <c r="B1207">
        <v>15182257</v>
      </c>
      <c r="C1207">
        <v>309</v>
      </c>
      <c r="D1207">
        <v>246</v>
      </c>
      <c r="E1207" s="318">
        <f t="shared" si="18"/>
        <v>555</v>
      </c>
    </row>
    <row r="1208" spans="1:5">
      <c r="A1208" s="63" t="s">
        <v>827</v>
      </c>
      <c r="B1208">
        <v>16102255</v>
      </c>
      <c r="C1208">
        <v>222</v>
      </c>
      <c r="D1208">
        <v>145</v>
      </c>
      <c r="E1208" s="318">
        <f t="shared" si="18"/>
        <v>367</v>
      </c>
    </row>
    <row r="1209" spans="1:5">
      <c r="A1209" s="63" t="s">
        <v>827</v>
      </c>
      <c r="B1209">
        <v>15252257</v>
      </c>
      <c r="C1209">
        <v>333</v>
      </c>
      <c r="D1209">
        <v>116</v>
      </c>
      <c r="E1209" s="318">
        <f t="shared" si="18"/>
        <v>449</v>
      </c>
    </row>
    <row r="1210" spans="1:5">
      <c r="A1210" s="63" t="s">
        <v>827</v>
      </c>
      <c r="B1210">
        <v>16092254</v>
      </c>
      <c r="C1210">
        <v>617</v>
      </c>
      <c r="D1210">
        <v>393</v>
      </c>
      <c r="E1210" s="318">
        <f t="shared" si="18"/>
        <v>1010</v>
      </c>
    </row>
    <row r="1211" spans="1:5">
      <c r="A1211" s="63" t="s">
        <v>827</v>
      </c>
      <c r="B1211">
        <v>11252257</v>
      </c>
      <c r="C1211">
        <v>1141</v>
      </c>
      <c r="D1211">
        <v>405</v>
      </c>
      <c r="E1211" s="318">
        <f t="shared" si="18"/>
        <v>1546</v>
      </c>
    </row>
    <row r="1212" spans="1:5">
      <c r="A1212" s="63" t="s">
        <v>827</v>
      </c>
      <c r="B1212">
        <v>15102257</v>
      </c>
      <c r="C1212">
        <v>494</v>
      </c>
      <c r="D1212">
        <v>154</v>
      </c>
      <c r="E1212" s="318">
        <f t="shared" si="18"/>
        <v>648</v>
      </c>
    </row>
    <row r="1213" spans="1:5">
      <c r="A1213" s="63" t="s">
        <v>827</v>
      </c>
      <c r="B1213">
        <v>16222254</v>
      </c>
      <c r="C1213">
        <v>372</v>
      </c>
      <c r="D1213">
        <v>251</v>
      </c>
      <c r="E1213" s="318">
        <f t="shared" si="18"/>
        <v>623</v>
      </c>
    </row>
    <row r="1214" spans="1:5">
      <c r="A1214" s="63" t="s">
        <v>827</v>
      </c>
      <c r="B1214">
        <v>16502256</v>
      </c>
      <c r="C1214">
        <v>224</v>
      </c>
      <c r="D1214">
        <v>115</v>
      </c>
      <c r="E1214" s="318">
        <f t="shared" si="18"/>
        <v>339</v>
      </c>
    </row>
    <row r="1215" spans="1:5">
      <c r="A1215" s="63" t="s">
        <v>827</v>
      </c>
      <c r="B1215">
        <v>11062257</v>
      </c>
      <c r="C1215">
        <v>589</v>
      </c>
      <c r="D1215">
        <v>278</v>
      </c>
      <c r="E1215" s="318">
        <f t="shared" si="18"/>
        <v>867</v>
      </c>
    </row>
    <row r="1216" spans="1:5">
      <c r="A1216" s="63" t="s">
        <v>827</v>
      </c>
      <c r="B1216">
        <v>16382255</v>
      </c>
      <c r="C1216">
        <v>252</v>
      </c>
      <c r="D1216">
        <v>184</v>
      </c>
      <c r="E1216" s="318">
        <f t="shared" si="18"/>
        <v>436</v>
      </c>
    </row>
    <row r="1217" spans="1:5">
      <c r="A1217" s="63" t="s">
        <v>827</v>
      </c>
      <c r="B1217">
        <v>16482256</v>
      </c>
      <c r="C1217">
        <v>472</v>
      </c>
      <c r="D1217">
        <v>221</v>
      </c>
      <c r="E1217" s="318">
        <f t="shared" si="18"/>
        <v>693</v>
      </c>
    </row>
    <row r="1218" spans="1:5">
      <c r="A1218" s="63" t="s">
        <v>827</v>
      </c>
      <c r="B1218">
        <v>11132257</v>
      </c>
      <c r="C1218">
        <v>431</v>
      </c>
      <c r="D1218">
        <v>250</v>
      </c>
      <c r="E1218" s="318">
        <f t="shared" si="18"/>
        <v>681</v>
      </c>
    </row>
    <row r="1219" spans="1:5">
      <c r="A1219" s="63" t="s">
        <v>827</v>
      </c>
      <c r="B1219">
        <v>11212257</v>
      </c>
      <c r="C1219">
        <v>328</v>
      </c>
      <c r="D1219">
        <v>492</v>
      </c>
      <c r="E1219" s="318">
        <f t="shared" si="18"/>
        <v>820</v>
      </c>
    </row>
    <row r="1220" spans="1:5">
      <c r="A1220" s="63" t="s">
        <v>827</v>
      </c>
      <c r="B1220">
        <v>11152257</v>
      </c>
      <c r="C1220">
        <v>238</v>
      </c>
      <c r="D1220">
        <v>151</v>
      </c>
      <c r="E1220" s="318">
        <f t="shared" ref="E1220:E1283" si="19">SUM(C1220:D1220)</f>
        <v>389</v>
      </c>
    </row>
    <row r="1221" spans="1:5">
      <c r="A1221" s="63" t="s">
        <v>827</v>
      </c>
      <c r="B1221">
        <v>3012543</v>
      </c>
      <c r="C1221">
        <v>8</v>
      </c>
      <c r="D1221">
        <v>2869</v>
      </c>
      <c r="E1221" s="318">
        <f t="shared" si="19"/>
        <v>2877</v>
      </c>
    </row>
    <row r="1222" spans="1:5">
      <c r="A1222" s="63" t="s">
        <v>827</v>
      </c>
      <c r="B1222">
        <v>2002525</v>
      </c>
      <c r="C1222">
        <v>1</v>
      </c>
      <c r="D1222">
        <v>791</v>
      </c>
      <c r="E1222" s="318">
        <f t="shared" si="19"/>
        <v>792</v>
      </c>
    </row>
    <row r="1223" spans="1:5">
      <c r="A1223" s="63" t="s">
        <v>827</v>
      </c>
      <c r="B1223">
        <v>1022150</v>
      </c>
      <c r="C1223">
        <v>273</v>
      </c>
      <c r="D1223">
        <v>226</v>
      </c>
      <c r="E1223" s="318">
        <f t="shared" si="19"/>
        <v>499</v>
      </c>
    </row>
    <row r="1224" spans="1:5">
      <c r="A1224" s="63" t="s">
        <v>827</v>
      </c>
      <c r="B1224">
        <v>1182150</v>
      </c>
      <c r="C1224">
        <v>344</v>
      </c>
      <c r="D1224">
        <v>214</v>
      </c>
      <c r="E1224" s="318">
        <f t="shared" si="19"/>
        <v>558</v>
      </c>
    </row>
    <row r="1225" spans="1:5">
      <c r="A1225" s="63" t="s">
        <v>827</v>
      </c>
      <c r="B1225">
        <v>15122257</v>
      </c>
      <c r="C1225">
        <v>254</v>
      </c>
      <c r="D1225">
        <v>129</v>
      </c>
      <c r="E1225" s="318">
        <f t="shared" si="19"/>
        <v>383</v>
      </c>
    </row>
    <row r="1226" spans="1:5">
      <c r="A1226" s="63" t="s">
        <v>827</v>
      </c>
      <c r="B1226">
        <v>9052202</v>
      </c>
      <c r="C1226">
        <v>1104</v>
      </c>
      <c r="D1226">
        <v>1044</v>
      </c>
      <c r="E1226" s="318">
        <f t="shared" si="19"/>
        <v>2148</v>
      </c>
    </row>
    <row r="1227" spans="1:5">
      <c r="A1227" s="63" t="s">
        <v>827</v>
      </c>
      <c r="B1227">
        <v>12252255</v>
      </c>
      <c r="C1227">
        <v>901</v>
      </c>
      <c r="D1227">
        <v>708</v>
      </c>
      <c r="E1227" s="318">
        <f t="shared" si="19"/>
        <v>1609</v>
      </c>
    </row>
    <row r="1228" spans="1:5">
      <c r="A1228" s="63" t="s">
        <v>827</v>
      </c>
      <c r="B1228">
        <v>17052253</v>
      </c>
      <c r="C1228">
        <v>269</v>
      </c>
      <c r="D1228">
        <v>129</v>
      </c>
      <c r="E1228" s="318">
        <f t="shared" si="19"/>
        <v>398</v>
      </c>
    </row>
    <row r="1229" spans="1:5">
      <c r="A1229" s="63" t="s">
        <v>827</v>
      </c>
      <c r="B1229">
        <v>16312255</v>
      </c>
      <c r="C1229">
        <v>779</v>
      </c>
      <c r="D1229">
        <v>215</v>
      </c>
      <c r="E1229" s="318">
        <f t="shared" si="19"/>
        <v>994</v>
      </c>
    </row>
    <row r="1230" spans="1:5">
      <c r="A1230" s="63" t="s">
        <v>827</v>
      </c>
      <c r="B1230">
        <v>16322255</v>
      </c>
      <c r="C1230">
        <v>457</v>
      </c>
      <c r="D1230">
        <v>160</v>
      </c>
      <c r="E1230" s="318">
        <f t="shared" si="19"/>
        <v>617</v>
      </c>
    </row>
    <row r="1231" spans="1:5">
      <c r="A1231" s="63" t="s">
        <v>827</v>
      </c>
      <c r="B1231">
        <v>11082257</v>
      </c>
      <c r="C1231">
        <v>698</v>
      </c>
      <c r="D1231">
        <v>871</v>
      </c>
      <c r="E1231" s="318">
        <f t="shared" si="19"/>
        <v>1569</v>
      </c>
    </row>
    <row r="1232" spans="1:5">
      <c r="A1232" s="63" t="s">
        <v>827</v>
      </c>
      <c r="B1232">
        <v>11272257</v>
      </c>
      <c r="C1232">
        <v>464</v>
      </c>
      <c r="D1232">
        <v>266</v>
      </c>
      <c r="E1232" s="318">
        <f t="shared" si="19"/>
        <v>730</v>
      </c>
    </row>
    <row r="1233" spans="1:5">
      <c r="A1233" s="63" t="s">
        <v>827</v>
      </c>
      <c r="B1233">
        <v>16212254</v>
      </c>
      <c r="C1233">
        <v>419</v>
      </c>
      <c r="D1233">
        <v>265</v>
      </c>
      <c r="E1233" s="318">
        <f t="shared" si="19"/>
        <v>684</v>
      </c>
    </row>
    <row r="1234" spans="1:5">
      <c r="A1234" s="63" t="s">
        <v>827</v>
      </c>
      <c r="B1234">
        <v>3002545</v>
      </c>
      <c r="C1234">
        <v>1</v>
      </c>
      <c r="D1234">
        <v>551</v>
      </c>
      <c r="E1234" s="318">
        <f t="shared" si="19"/>
        <v>552</v>
      </c>
    </row>
    <row r="1235" spans="1:5">
      <c r="A1235" s="63" t="s">
        <v>827</v>
      </c>
      <c r="B1235">
        <v>12142257</v>
      </c>
      <c r="C1235">
        <v>503</v>
      </c>
      <c r="D1235">
        <v>137</v>
      </c>
      <c r="E1235" s="318">
        <f t="shared" si="19"/>
        <v>640</v>
      </c>
    </row>
    <row r="1236" spans="1:5">
      <c r="A1236" s="63" t="s">
        <v>827</v>
      </c>
      <c r="B1236">
        <v>11182257</v>
      </c>
      <c r="C1236">
        <v>600</v>
      </c>
      <c r="D1236">
        <v>438</v>
      </c>
      <c r="E1236" s="318">
        <f t="shared" si="19"/>
        <v>1038</v>
      </c>
    </row>
    <row r="1237" spans="1:5">
      <c r="A1237" s="63" t="s">
        <v>827</v>
      </c>
      <c r="B1237">
        <v>12122257</v>
      </c>
      <c r="C1237">
        <v>457</v>
      </c>
      <c r="D1237">
        <v>198</v>
      </c>
      <c r="E1237" s="318">
        <f t="shared" si="19"/>
        <v>655</v>
      </c>
    </row>
    <row r="1238" spans="1:5">
      <c r="A1238" s="63" t="s">
        <v>827</v>
      </c>
      <c r="B1238">
        <v>14022140</v>
      </c>
      <c r="C1238">
        <v>271</v>
      </c>
      <c r="D1238">
        <v>205</v>
      </c>
      <c r="E1238" s="318">
        <f t="shared" si="19"/>
        <v>476</v>
      </c>
    </row>
    <row r="1239" spans="1:5">
      <c r="A1239" s="63" t="s">
        <v>827</v>
      </c>
      <c r="B1239">
        <v>12162257</v>
      </c>
      <c r="C1239">
        <v>1528</v>
      </c>
      <c r="D1239">
        <v>263</v>
      </c>
      <c r="E1239" s="318">
        <f t="shared" si="19"/>
        <v>1791</v>
      </c>
    </row>
    <row r="1240" spans="1:5">
      <c r="A1240" s="63" t="s">
        <v>827</v>
      </c>
      <c r="B1240">
        <v>12242255</v>
      </c>
      <c r="C1240">
        <v>1056</v>
      </c>
      <c r="D1240">
        <v>897</v>
      </c>
      <c r="E1240" s="318">
        <f t="shared" si="19"/>
        <v>1953</v>
      </c>
    </row>
    <row r="1241" spans="1:5">
      <c r="A1241" s="63" t="s">
        <v>827</v>
      </c>
      <c r="B1241">
        <v>17112253</v>
      </c>
      <c r="C1241">
        <v>188</v>
      </c>
      <c r="D1241">
        <v>3</v>
      </c>
      <c r="E1241" s="318">
        <f t="shared" si="19"/>
        <v>191</v>
      </c>
    </row>
    <row r="1242" spans="1:5">
      <c r="A1242" s="63" t="s">
        <v>827</v>
      </c>
      <c r="B1242">
        <v>10002344</v>
      </c>
      <c r="C1242">
        <v>1</v>
      </c>
      <c r="D1242">
        <v>607</v>
      </c>
      <c r="E1242" s="318">
        <f t="shared" si="19"/>
        <v>608</v>
      </c>
    </row>
    <row r="1243" spans="1:5">
      <c r="A1243" s="63" t="s">
        <v>827</v>
      </c>
      <c r="B1243">
        <v>12062257</v>
      </c>
      <c r="C1243">
        <v>681</v>
      </c>
      <c r="D1243">
        <v>533</v>
      </c>
      <c r="E1243" s="318">
        <f t="shared" si="19"/>
        <v>1214</v>
      </c>
    </row>
    <row r="1244" spans="1:5">
      <c r="A1244" s="63" t="s">
        <v>827</v>
      </c>
      <c r="B1244">
        <v>11322257</v>
      </c>
      <c r="C1244">
        <v>441</v>
      </c>
      <c r="D1244">
        <v>83</v>
      </c>
      <c r="E1244" s="318">
        <f t="shared" si="19"/>
        <v>524</v>
      </c>
    </row>
    <row r="1245" spans="1:5">
      <c r="A1245" s="63" t="s">
        <v>827</v>
      </c>
      <c r="B1245">
        <v>16042254</v>
      </c>
      <c r="C1245">
        <v>275</v>
      </c>
      <c r="D1245">
        <v>182</v>
      </c>
      <c r="E1245" s="318">
        <f t="shared" si="19"/>
        <v>457</v>
      </c>
    </row>
    <row r="1246" spans="1:5">
      <c r="A1246" s="63" t="s">
        <v>827</v>
      </c>
      <c r="B1246">
        <v>16192254</v>
      </c>
      <c r="C1246">
        <v>344</v>
      </c>
      <c r="D1246">
        <v>236</v>
      </c>
      <c r="E1246" s="318">
        <f t="shared" si="19"/>
        <v>580</v>
      </c>
    </row>
    <row r="1247" spans="1:5">
      <c r="A1247" s="63" t="s">
        <v>827</v>
      </c>
      <c r="B1247">
        <v>12362255</v>
      </c>
      <c r="C1247">
        <v>361</v>
      </c>
      <c r="D1247">
        <v>47</v>
      </c>
      <c r="E1247" s="318">
        <f t="shared" si="19"/>
        <v>408</v>
      </c>
    </row>
    <row r="1248" spans="1:5">
      <c r="A1248" s="63" t="s">
        <v>827</v>
      </c>
      <c r="B1248">
        <v>12052257</v>
      </c>
      <c r="C1248">
        <v>330</v>
      </c>
      <c r="D1248">
        <v>302</v>
      </c>
      <c r="E1248" s="318">
        <f t="shared" si="19"/>
        <v>632</v>
      </c>
    </row>
    <row r="1249" spans="1:5">
      <c r="A1249" s="63" t="s">
        <v>827</v>
      </c>
      <c r="B1249">
        <v>16362255</v>
      </c>
      <c r="C1249">
        <v>229</v>
      </c>
      <c r="D1249">
        <v>174</v>
      </c>
      <c r="E1249" s="318">
        <f t="shared" si="19"/>
        <v>403</v>
      </c>
    </row>
    <row r="1250" spans="1:5">
      <c r="A1250" s="63" t="s">
        <v>827</v>
      </c>
      <c r="B1250">
        <v>17002544</v>
      </c>
      <c r="C1250">
        <v>2</v>
      </c>
      <c r="D1250">
        <v>343</v>
      </c>
      <c r="E1250" s="318">
        <f t="shared" si="19"/>
        <v>345</v>
      </c>
    </row>
    <row r="1251" spans="1:5">
      <c r="A1251" s="63" t="s">
        <v>827</v>
      </c>
      <c r="B1251">
        <v>15362257</v>
      </c>
      <c r="C1251">
        <v>333</v>
      </c>
      <c r="D1251">
        <v>208</v>
      </c>
      <c r="E1251" s="318">
        <f t="shared" si="19"/>
        <v>541</v>
      </c>
    </row>
    <row r="1252" spans="1:5">
      <c r="A1252" s="63" t="s">
        <v>827</v>
      </c>
      <c r="B1252">
        <v>16292255</v>
      </c>
      <c r="C1252">
        <v>381</v>
      </c>
      <c r="D1252">
        <v>207</v>
      </c>
      <c r="E1252" s="318">
        <f t="shared" si="19"/>
        <v>588</v>
      </c>
    </row>
    <row r="1253" spans="1:5">
      <c r="A1253" s="63" t="s">
        <v>827</v>
      </c>
      <c r="B1253">
        <v>11282257</v>
      </c>
      <c r="C1253">
        <v>444</v>
      </c>
      <c r="D1253">
        <v>326</v>
      </c>
      <c r="E1253" s="318">
        <f t="shared" si="19"/>
        <v>770</v>
      </c>
    </row>
    <row r="1254" spans="1:5">
      <c r="A1254" s="63" t="s">
        <v>827</v>
      </c>
      <c r="B1254">
        <v>16072255</v>
      </c>
      <c r="C1254">
        <v>339</v>
      </c>
      <c r="D1254">
        <v>291</v>
      </c>
      <c r="E1254" s="318">
        <f t="shared" si="19"/>
        <v>630</v>
      </c>
    </row>
    <row r="1255" spans="1:5">
      <c r="A1255" s="63" t="s">
        <v>827</v>
      </c>
      <c r="B1255">
        <v>15142257</v>
      </c>
      <c r="C1255">
        <v>357</v>
      </c>
      <c r="D1255">
        <v>219</v>
      </c>
      <c r="E1255" s="318">
        <f t="shared" si="19"/>
        <v>576</v>
      </c>
    </row>
    <row r="1256" spans="1:5">
      <c r="A1256" s="63" t="s">
        <v>827</v>
      </c>
      <c r="B1256">
        <v>16012255</v>
      </c>
      <c r="C1256">
        <v>583</v>
      </c>
      <c r="D1256">
        <v>387</v>
      </c>
      <c r="E1256" s="318">
        <f t="shared" si="19"/>
        <v>970</v>
      </c>
    </row>
    <row r="1257" spans="1:5">
      <c r="A1257" s="63" t="s">
        <v>827</v>
      </c>
      <c r="B1257">
        <v>16122255</v>
      </c>
      <c r="C1257">
        <v>401</v>
      </c>
      <c r="D1257">
        <v>310</v>
      </c>
      <c r="E1257" s="318">
        <f t="shared" si="19"/>
        <v>711</v>
      </c>
    </row>
    <row r="1258" spans="1:5">
      <c r="A1258" s="63" t="s">
        <v>827</v>
      </c>
      <c r="B1258">
        <v>1012150</v>
      </c>
      <c r="C1258">
        <v>269</v>
      </c>
      <c r="D1258">
        <v>229</v>
      </c>
      <c r="E1258" s="318">
        <f t="shared" si="19"/>
        <v>498</v>
      </c>
    </row>
    <row r="1259" spans="1:5">
      <c r="A1259" s="63" t="s">
        <v>827</v>
      </c>
      <c r="B1259">
        <v>12042257</v>
      </c>
      <c r="C1259">
        <v>268</v>
      </c>
      <c r="D1259">
        <v>223</v>
      </c>
      <c r="E1259" s="318">
        <f t="shared" si="19"/>
        <v>491</v>
      </c>
    </row>
    <row r="1260" spans="1:5">
      <c r="A1260" s="63" t="s">
        <v>827</v>
      </c>
      <c r="B1260">
        <v>1072150</v>
      </c>
      <c r="C1260">
        <v>199</v>
      </c>
      <c r="D1260">
        <v>159</v>
      </c>
      <c r="E1260" s="318">
        <f t="shared" si="19"/>
        <v>358</v>
      </c>
    </row>
    <row r="1261" spans="1:5">
      <c r="A1261" s="63" t="s">
        <v>827</v>
      </c>
      <c r="B1261">
        <v>15072257</v>
      </c>
      <c r="C1261">
        <v>301</v>
      </c>
      <c r="D1261">
        <v>142</v>
      </c>
      <c r="E1261" s="318">
        <f t="shared" si="19"/>
        <v>443</v>
      </c>
    </row>
    <row r="1262" spans="1:5">
      <c r="A1262" s="63" t="s">
        <v>827</v>
      </c>
      <c r="B1262">
        <v>11222257</v>
      </c>
      <c r="C1262">
        <v>483</v>
      </c>
      <c r="D1262">
        <v>385</v>
      </c>
      <c r="E1262" s="318">
        <f t="shared" si="19"/>
        <v>868</v>
      </c>
    </row>
    <row r="1263" spans="1:5">
      <c r="A1263" s="63" t="s">
        <v>827</v>
      </c>
      <c r="B1263">
        <v>13022140</v>
      </c>
      <c r="C1263">
        <v>74</v>
      </c>
      <c r="D1263">
        <v>419</v>
      </c>
      <c r="E1263" s="318">
        <f t="shared" si="19"/>
        <v>493</v>
      </c>
    </row>
    <row r="1264" spans="1:5">
      <c r="A1264" s="63" t="s">
        <v>827</v>
      </c>
      <c r="B1264">
        <v>9192257</v>
      </c>
      <c r="C1264">
        <v>626</v>
      </c>
      <c r="D1264">
        <v>1374</v>
      </c>
      <c r="E1264" s="318">
        <f t="shared" si="19"/>
        <v>2000</v>
      </c>
    </row>
    <row r="1265" spans="1:5">
      <c r="A1265" s="63" t="s">
        <v>827</v>
      </c>
      <c r="B1265">
        <v>16172254</v>
      </c>
      <c r="C1265">
        <v>293</v>
      </c>
      <c r="D1265">
        <v>211</v>
      </c>
      <c r="E1265" s="318">
        <f t="shared" si="19"/>
        <v>504</v>
      </c>
    </row>
    <row r="1266" spans="1:5">
      <c r="A1266" s="63" t="s">
        <v>827</v>
      </c>
      <c r="B1266">
        <v>13032140</v>
      </c>
      <c r="C1266">
        <v>148</v>
      </c>
      <c r="D1266">
        <v>195</v>
      </c>
      <c r="E1266" s="318">
        <f t="shared" si="19"/>
        <v>343</v>
      </c>
    </row>
    <row r="1267" spans="1:5">
      <c r="A1267" s="63" t="s">
        <v>827</v>
      </c>
      <c r="B1267">
        <v>15032140</v>
      </c>
      <c r="C1267">
        <v>268</v>
      </c>
      <c r="D1267">
        <v>230</v>
      </c>
      <c r="E1267" s="318">
        <f t="shared" si="19"/>
        <v>498</v>
      </c>
    </row>
    <row r="1268" spans="1:5">
      <c r="A1268" s="63" t="s">
        <v>827</v>
      </c>
      <c r="B1268">
        <v>9272252</v>
      </c>
      <c r="C1268">
        <v>1076</v>
      </c>
      <c r="D1268">
        <v>1036</v>
      </c>
      <c r="E1268" s="318">
        <f t="shared" si="19"/>
        <v>2112</v>
      </c>
    </row>
    <row r="1269" spans="1:5">
      <c r="A1269" s="63" t="s">
        <v>827</v>
      </c>
      <c r="B1269">
        <v>11012257</v>
      </c>
      <c r="C1269">
        <v>359</v>
      </c>
      <c r="D1269">
        <v>263</v>
      </c>
      <c r="E1269" s="318">
        <f t="shared" si="19"/>
        <v>622</v>
      </c>
    </row>
    <row r="1270" spans="1:5">
      <c r="A1270" s="63" t="s">
        <v>827</v>
      </c>
      <c r="B1270">
        <v>15132257</v>
      </c>
      <c r="C1270">
        <v>311</v>
      </c>
      <c r="D1270">
        <v>185</v>
      </c>
      <c r="E1270" s="318">
        <f t="shared" si="19"/>
        <v>496</v>
      </c>
    </row>
    <row r="1271" spans="1:5">
      <c r="A1271" s="63" t="s">
        <v>827</v>
      </c>
      <c r="B1271">
        <v>16412256</v>
      </c>
      <c r="C1271">
        <v>229</v>
      </c>
      <c r="D1271">
        <v>85</v>
      </c>
      <c r="E1271" s="318">
        <f t="shared" si="19"/>
        <v>314</v>
      </c>
    </row>
    <row r="1272" spans="1:5">
      <c r="A1272" s="63" t="s">
        <v>827</v>
      </c>
      <c r="B1272">
        <v>12002643</v>
      </c>
      <c r="C1272">
        <v>1</v>
      </c>
      <c r="D1272">
        <v>667</v>
      </c>
      <c r="E1272" s="318">
        <f t="shared" si="19"/>
        <v>668</v>
      </c>
    </row>
    <row r="1273" spans="1:5">
      <c r="A1273" s="63" t="s">
        <v>827</v>
      </c>
      <c r="B1273">
        <v>16132255</v>
      </c>
      <c r="C1273">
        <v>147</v>
      </c>
      <c r="D1273">
        <v>93</v>
      </c>
      <c r="E1273" s="318">
        <f t="shared" si="19"/>
        <v>240</v>
      </c>
    </row>
    <row r="1274" spans="1:5">
      <c r="A1274" s="63" t="s">
        <v>827</v>
      </c>
      <c r="B1274">
        <v>11202257</v>
      </c>
      <c r="C1274">
        <v>648</v>
      </c>
      <c r="D1274">
        <v>556</v>
      </c>
      <c r="E1274" s="318">
        <f t="shared" si="19"/>
        <v>1204</v>
      </c>
    </row>
    <row r="1275" spans="1:5">
      <c r="A1275" s="63" t="s">
        <v>827</v>
      </c>
      <c r="B1275">
        <v>1082150</v>
      </c>
      <c r="C1275">
        <v>537</v>
      </c>
      <c r="D1275">
        <v>148</v>
      </c>
      <c r="E1275" s="318">
        <f t="shared" si="19"/>
        <v>685</v>
      </c>
    </row>
    <row r="1276" spans="1:5">
      <c r="A1276" s="63" t="s">
        <v>827</v>
      </c>
      <c r="B1276">
        <v>15042256</v>
      </c>
      <c r="C1276">
        <v>316</v>
      </c>
      <c r="D1276">
        <v>254</v>
      </c>
      <c r="E1276" s="318">
        <f t="shared" si="19"/>
        <v>570</v>
      </c>
    </row>
    <row r="1277" spans="1:5">
      <c r="A1277" s="63" t="s">
        <v>827</v>
      </c>
      <c r="B1277">
        <v>17142253</v>
      </c>
      <c r="C1277">
        <v>444</v>
      </c>
      <c r="D1277">
        <v>10</v>
      </c>
      <c r="E1277" s="318">
        <f t="shared" si="19"/>
        <v>454</v>
      </c>
    </row>
    <row r="1278" spans="1:5">
      <c r="A1278" s="63" t="s">
        <v>827</v>
      </c>
      <c r="B1278">
        <v>16152255</v>
      </c>
      <c r="C1278">
        <v>270</v>
      </c>
      <c r="D1278">
        <v>226</v>
      </c>
      <c r="E1278" s="318">
        <f t="shared" si="19"/>
        <v>496</v>
      </c>
    </row>
    <row r="1279" spans="1:5">
      <c r="A1279" s="63" t="s">
        <v>827</v>
      </c>
      <c r="B1279">
        <v>16512256</v>
      </c>
      <c r="C1279">
        <v>346</v>
      </c>
      <c r="D1279">
        <v>155</v>
      </c>
      <c r="E1279" s="318">
        <f t="shared" si="19"/>
        <v>501</v>
      </c>
    </row>
    <row r="1280" spans="1:5">
      <c r="A1280" s="63" t="s">
        <v>827</v>
      </c>
      <c r="B1280">
        <v>15322257</v>
      </c>
      <c r="C1280">
        <v>442</v>
      </c>
      <c r="D1280">
        <v>265</v>
      </c>
      <c r="E1280" s="318">
        <f t="shared" si="19"/>
        <v>707</v>
      </c>
    </row>
    <row r="1281" spans="1:5">
      <c r="A1281" s="63" t="s">
        <v>827</v>
      </c>
      <c r="B1281">
        <v>16052255</v>
      </c>
      <c r="C1281">
        <v>242</v>
      </c>
      <c r="D1281">
        <v>147</v>
      </c>
      <c r="E1281" s="318">
        <f t="shared" si="19"/>
        <v>389</v>
      </c>
    </row>
    <row r="1282" spans="1:5">
      <c r="A1282" s="63" t="s">
        <v>827</v>
      </c>
      <c r="B1282">
        <v>12082257</v>
      </c>
      <c r="C1282">
        <v>493</v>
      </c>
      <c r="D1282">
        <v>473</v>
      </c>
      <c r="E1282" s="318">
        <f t="shared" si="19"/>
        <v>966</v>
      </c>
    </row>
    <row r="1283" spans="1:5">
      <c r="A1283" s="63" t="s">
        <v>827</v>
      </c>
      <c r="B1283">
        <v>12272255</v>
      </c>
      <c r="C1283">
        <v>226</v>
      </c>
      <c r="D1283">
        <v>190</v>
      </c>
      <c r="E1283" s="318">
        <f t="shared" si="19"/>
        <v>416</v>
      </c>
    </row>
    <row r="1284" spans="1:5">
      <c r="A1284" s="63" t="s">
        <v>827</v>
      </c>
      <c r="B1284">
        <v>17192253</v>
      </c>
      <c r="C1284">
        <v>291</v>
      </c>
      <c r="D1284">
        <v>27</v>
      </c>
      <c r="E1284" s="318">
        <f t="shared" ref="E1284:E1347" si="20">SUM(C1284:D1284)</f>
        <v>318</v>
      </c>
    </row>
    <row r="1285" spans="1:5">
      <c r="A1285" s="63" t="s">
        <v>827</v>
      </c>
      <c r="B1285">
        <v>13032252</v>
      </c>
      <c r="C1285">
        <v>102</v>
      </c>
      <c r="D1285">
        <v>5</v>
      </c>
      <c r="E1285" s="318">
        <f t="shared" si="20"/>
        <v>107</v>
      </c>
    </row>
    <row r="1286" spans="1:5">
      <c r="A1286" s="63" t="s">
        <v>827</v>
      </c>
      <c r="B1286">
        <v>9212252</v>
      </c>
      <c r="C1286">
        <v>332</v>
      </c>
      <c r="D1286">
        <v>15</v>
      </c>
      <c r="E1286" s="318">
        <f t="shared" si="20"/>
        <v>347</v>
      </c>
    </row>
    <row r="1287" spans="1:5">
      <c r="A1287" s="63" t="s">
        <v>827</v>
      </c>
      <c r="B1287">
        <v>11172257</v>
      </c>
      <c r="C1287">
        <v>834</v>
      </c>
      <c r="D1287">
        <v>341</v>
      </c>
      <c r="E1287" s="318">
        <f t="shared" si="20"/>
        <v>1175</v>
      </c>
    </row>
    <row r="1288" spans="1:5">
      <c r="A1288" s="63" t="s">
        <v>827</v>
      </c>
      <c r="B1288">
        <v>11302257</v>
      </c>
      <c r="C1288">
        <v>365</v>
      </c>
      <c r="D1288">
        <v>213</v>
      </c>
      <c r="E1288" s="318">
        <f t="shared" si="20"/>
        <v>578</v>
      </c>
    </row>
    <row r="1289" spans="1:5">
      <c r="A1289" s="63" t="s">
        <v>827</v>
      </c>
      <c r="B1289">
        <v>17122253</v>
      </c>
      <c r="C1289">
        <v>287</v>
      </c>
      <c r="D1289">
        <v>1</v>
      </c>
      <c r="E1289" s="318">
        <f t="shared" si="20"/>
        <v>288</v>
      </c>
    </row>
    <row r="1290" spans="1:5">
      <c r="A1290" s="63" t="s">
        <v>827</v>
      </c>
      <c r="B1290">
        <v>16242254</v>
      </c>
      <c r="C1290">
        <v>374</v>
      </c>
      <c r="D1290">
        <v>232</v>
      </c>
      <c r="E1290" s="318">
        <f t="shared" si="20"/>
        <v>606</v>
      </c>
    </row>
    <row r="1291" spans="1:5">
      <c r="A1291" s="63" t="s">
        <v>827</v>
      </c>
      <c r="B1291">
        <v>17072253</v>
      </c>
      <c r="C1291">
        <v>660</v>
      </c>
      <c r="D1291">
        <v>304</v>
      </c>
      <c r="E1291" s="318">
        <f t="shared" si="20"/>
        <v>964</v>
      </c>
    </row>
    <row r="1292" spans="1:5">
      <c r="A1292" s="63" t="s">
        <v>827</v>
      </c>
      <c r="B1292">
        <v>16032254</v>
      </c>
      <c r="C1292">
        <v>412</v>
      </c>
      <c r="D1292">
        <v>286</v>
      </c>
      <c r="E1292" s="318">
        <f t="shared" si="20"/>
        <v>698</v>
      </c>
    </row>
    <row r="1293" spans="1:5">
      <c r="A1293" s="63" t="s">
        <v>827</v>
      </c>
      <c r="B1293">
        <v>15242257</v>
      </c>
      <c r="C1293">
        <v>399</v>
      </c>
      <c r="D1293">
        <v>227</v>
      </c>
      <c r="E1293" s="318">
        <f t="shared" si="20"/>
        <v>626</v>
      </c>
    </row>
    <row r="1294" spans="1:5">
      <c r="A1294" s="63" t="s">
        <v>827</v>
      </c>
      <c r="B1294">
        <v>11142257</v>
      </c>
      <c r="C1294">
        <v>346</v>
      </c>
      <c r="D1294">
        <v>196</v>
      </c>
      <c r="E1294" s="318">
        <f t="shared" si="20"/>
        <v>542</v>
      </c>
    </row>
    <row r="1295" spans="1:5">
      <c r="A1295" s="63" t="s">
        <v>827</v>
      </c>
      <c r="B1295">
        <v>16162255</v>
      </c>
      <c r="C1295">
        <v>311</v>
      </c>
      <c r="D1295">
        <v>224</v>
      </c>
      <c r="E1295" s="318">
        <f t="shared" si="20"/>
        <v>535</v>
      </c>
    </row>
    <row r="1296" spans="1:5">
      <c r="A1296" s="63" t="s">
        <v>827</v>
      </c>
      <c r="B1296">
        <v>16022140</v>
      </c>
      <c r="C1296">
        <v>366</v>
      </c>
      <c r="D1296">
        <v>287</v>
      </c>
      <c r="E1296" s="318">
        <f t="shared" si="20"/>
        <v>653</v>
      </c>
    </row>
    <row r="1297" spans="1:5">
      <c r="A1297" s="63" t="s">
        <v>827</v>
      </c>
      <c r="B1297">
        <v>9152252</v>
      </c>
      <c r="C1297">
        <v>368</v>
      </c>
      <c r="D1297">
        <v>66</v>
      </c>
      <c r="E1297" s="318">
        <f t="shared" si="20"/>
        <v>434</v>
      </c>
    </row>
    <row r="1298" spans="1:5">
      <c r="A1298" s="63" t="s">
        <v>827</v>
      </c>
      <c r="B1298">
        <v>15382257</v>
      </c>
      <c r="C1298">
        <v>583</v>
      </c>
      <c r="D1298">
        <v>202</v>
      </c>
      <c r="E1298" s="318">
        <f t="shared" si="20"/>
        <v>785</v>
      </c>
    </row>
    <row r="1299" spans="1:5">
      <c r="A1299" s="63" t="s">
        <v>827</v>
      </c>
      <c r="B1299">
        <v>7052202</v>
      </c>
      <c r="C1299">
        <v>245</v>
      </c>
      <c r="D1299">
        <v>134</v>
      </c>
      <c r="E1299" s="318">
        <f t="shared" si="20"/>
        <v>379</v>
      </c>
    </row>
    <row r="1300" spans="1:5">
      <c r="A1300" s="63" t="s">
        <v>827</v>
      </c>
      <c r="B1300">
        <v>12032257</v>
      </c>
      <c r="C1300">
        <v>319</v>
      </c>
      <c r="D1300">
        <v>227</v>
      </c>
      <c r="E1300" s="318">
        <f t="shared" si="20"/>
        <v>546</v>
      </c>
    </row>
    <row r="1301" spans="1:5">
      <c r="A1301" s="63" t="s">
        <v>827</v>
      </c>
      <c r="B1301">
        <v>12332255</v>
      </c>
      <c r="C1301">
        <v>309</v>
      </c>
      <c r="D1301">
        <v>2</v>
      </c>
      <c r="E1301" s="318">
        <f t="shared" si="20"/>
        <v>311</v>
      </c>
    </row>
    <row r="1302" spans="1:5">
      <c r="A1302" s="63" t="s">
        <v>827</v>
      </c>
      <c r="B1302">
        <v>12232255</v>
      </c>
      <c r="C1302">
        <v>726</v>
      </c>
      <c r="D1302">
        <v>620</v>
      </c>
      <c r="E1302" s="318">
        <f t="shared" si="20"/>
        <v>1346</v>
      </c>
    </row>
    <row r="1303" spans="1:5">
      <c r="A1303" s="63" t="s">
        <v>827</v>
      </c>
      <c r="B1303">
        <v>12152257</v>
      </c>
      <c r="C1303">
        <v>100</v>
      </c>
      <c r="D1303">
        <v>49</v>
      </c>
      <c r="E1303" s="318">
        <f t="shared" si="20"/>
        <v>149</v>
      </c>
    </row>
    <row r="1304" spans="1:5">
      <c r="A1304" s="63" t="s">
        <v>827</v>
      </c>
      <c r="B1304">
        <v>9262252</v>
      </c>
      <c r="C1304">
        <v>564</v>
      </c>
      <c r="D1304">
        <v>449</v>
      </c>
      <c r="E1304" s="318">
        <f t="shared" si="20"/>
        <v>1013</v>
      </c>
    </row>
    <row r="1305" spans="1:5">
      <c r="A1305" s="63" t="s">
        <v>827</v>
      </c>
      <c r="B1305">
        <v>1102150</v>
      </c>
      <c r="C1305">
        <v>398</v>
      </c>
      <c r="D1305">
        <v>209</v>
      </c>
      <c r="E1305" s="318">
        <f t="shared" si="20"/>
        <v>607</v>
      </c>
    </row>
    <row r="1306" spans="1:5">
      <c r="A1306" s="63" t="s">
        <v>827</v>
      </c>
      <c r="B1306">
        <v>17002525</v>
      </c>
      <c r="C1306">
        <v>20</v>
      </c>
      <c r="D1306">
        <v>611</v>
      </c>
      <c r="E1306" s="318">
        <f t="shared" si="20"/>
        <v>631</v>
      </c>
    </row>
    <row r="1307" spans="1:5">
      <c r="A1307" s="63" t="s">
        <v>827</v>
      </c>
      <c r="B1307">
        <v>9022202</v>
      </c>
      <c r="C1307">
        <v>1913</v>
      </c>
      <c r="D1307">
        <v>3488</v>
      </c>
      <c r="E1307" s="318">
        <f t="shared" si="20"/>
        <v>5401</v>
      </c>
    </row>
    <row r="1308" spans="1:5">
      <c r="A1308" s="63" t="s">
        <v>827</v>
      </c>
      <c r="B1308">
        <v>16392255</v>
      </c>
      <c r="C1308">
        <v>315</v>
      </c>
      <c r="D1308">
        <v>180</v>
      </c>
      <c r="E1308" s="318">
        <f t="shared" si="20"/>
        <v>495</v>
      </c>
    </row>
    <row r="1309" spans="1:5">
      <c r="A1309" s="63" t="s">
        <v>827</v>
      </c>
      <c r="B1309">
        <v>9222252</v>
      </c>
      <c r="C1309">
        <v>430</v>
      </c>
      <c r="D1309">
        <v>271</v>
      </c>
      <c r="E1309" s="318">
        <f t="shared" si="20"/>
        <v>701</v>
      </c>
    </row>
    <row r="1310" spans="1:5">
      <c r="A1310" s="63" t="s">
        <v>827</v>
      </c>
      <c r="B1310">
        <v>17202253</v>
      </c>
      <c r="C1310">
        <v>622</v>
      </c>
      <c r="D1310">
        <v>415</v>
      </c>
      <c r="E1310" s="318">
        <f t="shared" si="20"/>
        <v>1037</v>
      </c>
    </row>
    <row r="1311" spans="1:5">
      <c r="A1311" s="63" t="s">
        <v>827</v>
      </c>
      <c r="B1311">
        <v>4002544</v>
      </c>
      <c r="C1311">
        <v>9</v>
      </c>
      <c r="D1311">
        <v>573</v>
      </c>
      <c r="E1311" s="318">
        <f t="shared" si="20"/>
        <v>582</v>
      </c>
    </row>
    <row r="1312" spans="1:5">
      <c r="A1312" s="63" t="s">
        <v>827</v>
      </c>
      <c r="B1312">
        <v>15302257</v>
      </c>
      <c r="C1312">
        <v>268</v>
      </c>
      <c r="D1312">
        <v>139</v>
      </c>
      <c r="E1312" s="318">
        <f t="shared" si="20"/>
        <v>407</v>
      </c>
    </row>
    <row r="1313" spans="1:5">
      <c r="A1313" s="63" t="s">
        <v>827</v>
      </c>
      <c r="B1313">
        <v>15112257</v>
      </c>
      <c r="C1313">
        <v>579</v>
      </c>
      <c r="D1313">
        <v>223</v>
      </c>
      <c r="E1313" s="318">
        <f t="shared" si="20"/>
        <v>802</v>
      </c>
    </row>
    <row r="1314" spans="1:5">
      <c r="A1314" s="63" t="s">
        <v>827</v>
      </c>
      <c r="B1314">
        <v>13052533</v>
      </c>
      <c r="C1314">
        <v>5</v>
      </c>
      <c r="D1314">
        <v>653</v>
      </c>
      <c r="E1314" s="318">
        <f t="shared" si="20"/>
        <v>658</v>
      </c>
    </row>
    <row r="1315" spans="1:5">
      <c r="A1315" s="63" t="s">
        <v>827</v>
      </c>
      <c r="B1315">
        <v>1142150</v>
      </c>
      <c r="C1315">
        <v>266</v>
      </c>
      <c r="D1315">
        <v>182</v>
      </c>
      <c r="E1315" s="318">
        <f t="shared" si="20"/>
        <v>448</v>
      </c>
    </row>
    <row r="1316" spans="1:5">
      <c r="A1316" s="63" t="s">
        <v>827</v>
      </c>
      <c r="B1316">
        <v>3002443</v>
      </c>
      <c r="C1316">
        <v>2</v>
      </c>
      <c r="D1316">
        <v>548</v>
      </c>
      <c r="E1316" s="318">
        <f t="shared" si="20"/>
        <v>550</v>
      </c>
    </row>
    <row r="1317" spans="1:5">
      <c r="A1317" s="63" t="s">
        <v>827</v>
      </c>
      <c r="B1317">
        <v>9282252</v>
      </c>
      <c r="C1317">
        <v>590</v>
      </c>
      <c r="D1317">
        <v>543</v>
      </c>
      <c r="E1317" s="318">
        <f t="shared" si="20"/>
        <v>1133</v>
      </c>
    </row>
    <row r="1318" spans="1:5">
      <c r="A1318" s="63" t="s">
        <v>827</v>
      </c>
      <c r="B1318">
        <v>12302255</v>
      </c>
      <c r="C1318">
        <v>357</v>
      </c>
      <c r="D1318">
        <v>42</v>
      </c>
      <c r="E1318" s="318">
        <f t="shared" si="20"/>
        <v>399</v>
      </c>
    </row>
    <row r="1319" spans="1:5">
      <c r="A1319" s="63" t="s">
        <v>827</v>
      </c>
      <c r="B1319">
        <v>9202257</v>
      </c>
      <c r="C1319">
        <v>250</v>
      </c>
      <c r="D1319">
        <v>93</v>
      </c>
      <c r="E1319" s="318">
        <f t="shared" si="20"/>
        <v>343</v>
      </c>
    </row>
    <row r="1320" spans="1:5">
      <c r="A1320" s="63" t="s">
        <v>827</v>
      </c>
      <c r="B1320">
        <v>9112252</v>
      </c>
      <c r="C1320">
        <v>332</v>
      </c>
      <c r="D1320">
        <v>160</v>
      </c>
      <c r="E1320" s="318">
        <f t="shared" si="20"/>
        <v>492</v>
      </c>
    </row>
    <row r="1321" spans="1:5">
      <c r="A1321" s="63" t="s">
        <v>827</v>
      </c>
      <c r="B1321">
        <v>1092150</v>
      </c>
      <c r="C1321">
        <v>302</v>
      </c>
      <c r="D1321">
        <v>230</v>
      </c>
      <c r="E1321" s="318">
        <f t="shared" si="20"/>
        <v>532</v>
      </c>
    </row>
    <row r="1322" spans="1:5">
      <c r="A1322" s="63" t="s">
        <v>827</v>
      </c>
      <c r="B1322">
        <v>9042202</v>
      </c>
      <c r="C1322">
        <v>447</v>
      </c>
      <c r="D1322">
        <v>456</v>
      </c>
      <c r="E1322" s="318">
        <f t="shared" si="20"/>
        <v>903</v>
      </c>
    </row>
    <row r="1323" spans="1:5">
      <c r="A1323" s="63" t="s">
        <v>827</v>
      </c>
      <c r="B1323">
        <v>17162253</v>
      </c>
      <c r="C1323">
        <v>205</v>
      </c>
      <c r="D1323">
        <v>6</v>
      </c>
      <c r="E1323" s="318">
        <f t="shared" si="20"/>
        <v>211</v>
      </c>
    </row>
    <row r="1324" spans="1:5">
      <c r="A1324" s="63" t="s">
        <v>827</v>
      </c>
      <c r="B1324">
        <v>17082253</v>
      </c>
      <c r="C1324">
        <v>501</v>
      </c>
      <c r="D1324">
        <v>319</v>
      </c>
      <c r="E1324" s="318">
        <f t="shared" si="20"/>
        <v>820</v>
      </c>
    </row>
    <row r="1325" spans="1:5">
      <c r="A1325" s="63" t="s">
        <v>827</v>
      </c>
      <c r="B1325">
        <v>17062253</v>
      </c>
      <c r="C1325">
        <v>313</v>
      </c>
      <c r="D1325">
        <v>284</v>
      </c>
      <c r="E1325" s="318">
        <f t="shared" si="20"/>
        <v>597</v>
      </c>
    </row>
    <row r="1326" spans="1:5">
      <c r="A1326" s="63" t="s">
        <v>827</v>
      </c>
      <c r="B1326">
        <v>16352255</v>
      </c>
      <c r="C1326">
        <v>607</v>
      </c>
      <c r="D1326">
        <v>293</v>
      </c>
      <c r="E1326" s="318">
        <f t="shared" si="20"/>
        <v>900</v>
      </c>
    </row>
    <row r="1327" spans="1:5">
      <c r="A1327" s="63" t="s">
        <v>827</v>
      </c>
      <c r="B1327">
        <v>16282255</v>
      </c>
      <c r="C1327">
        <v>355</v>
      </c>
      <c r="D1327">
        <v>133</v>
      </c>
      <c r="E1327" s="318">
        <f t="shared" si="20"/>
        <v>488</v>
      </c>
    </row>
    <row r="1328" spans="1:5">
      <c r="A1328" s="63" t="s">
        <v>827</v>
      </c>
      <c r="B1328">
        <v>15202257</v>
      </c>
      <c r="C1328">
        <v>461</v>
      </c>
      <c r="D1328">
        <v>169</v>
      </c>
      <c r="E1328" s="318">
        <f t="shared" si="20"/>
        <v>630</v>
      </c>
    </row>
    <row r="1329" spans="1:5">
      <c r="A1329" s="63" t="s">
        <v>827</v>
      </c>
      <c r="B1329">
        <v>9172252</v>
      </c>
      <c r="C1329">
        <v>239</v>
      </c>
      <c r="D1329">
        <v>32</v>
      </c>
      <c r="E1329" s="318">
        <f t="shared" si="20"/>
        <v>271</v>
      </c>
    </row>
    <row r="1330" spans="1:5">
      <c r="A1330" s="63" t="s">
        <v>827</v>
      </c>
      <c r="B1330">
        <v>1062150</v>
      </c>
      <c r="C1330">
        <v>301</v>
      </c>
      <c r="D1330">
        <v>236</v>
      </c>
      <c r="E1330" s="318">
        <f t="shared" si="20"/>
        <v>537</v>
      </c>
    </row>
    <row r="1331" spans="1:5">
      <c r="A1331" s="63" t="s">
        <v>827</v>
      </c>
      <c r="B1331">
        <v>11102257</v>
      </c>
      <c r="C1331">
        <v>496</v>
      </c>
      <c r="D1331">
        <v>452</v>
      </c>
      <c r="E1331" s="318">
        <f t="shared" si="20"/>
        <v>948</v>
      </c>
    </row>
    <row r="1332" spans="1:5">
      <c r="A1332" s="63" t="s">
        <v>827</v>
      </c>
      <c r="B1332">
        <v>7062202</v>
      </c>
      <c r="C1332">
        <v>586</v>
      </c>
      <c r="D1332">
        <v>145</v>
      </c>
      <c r="E1332" s="318">
        <f t="shared" si="20"/>
        <v>731</v>
      </c>
    </row>
    <row r="1333" spans="1:5">
      <c r="A1333" s="63" t="s">
        <v>827</v>
      </c>
      <c r="B1333">
        <v>17172253</v>
      </c>
      <c r="C1333">
        <v>336</v>
      </c>
      <c r="D1333">
        <v>1414</v>
      </c>
      <c r="E1333" s="318">
        <f t="shared" si="20"/>
        <v>1750</v>
      </c>
    </row>
    <row r="1334" spans="1:5">
      <c r="A1334" s="63" t="s">
        <v>827</v>
      </c>
      <c r="B1334">
        <v>16272255</v>
      </c>
      <c r="C1334">
        <v>244</v>
      </c>
      <c r="D1334">
        <v>173</v>
      </c>
      <c r="E1334" s="318">
        <f t="shared" si="20"/>
        <v>417</v>
      </c>
    </row>
    <row r="1335" spans="1:5">
      <c r="A1335" s="63" t="s">
        <v>827</v>
      </c>
      <c r="B1335">
        <v>12262255</v>
      </c>
      <c r="C1335">
        <v>385</v>
      </c>
      <c r="D1335">
        <v>105</v>
      </c>
      <c r="E1335" s="318">
        <f t="shared" si="20"/>
        <v>490</v>
      </c>
    </row>
    <row r="1336" spans="1:5">
      <c r="A1336" s="63" t="s">
        <v>827</v>
      </c>
      <c r="B1336">
        <v>12212255</v>
      </c>
      <c r="C1336">
        <v>997</v>
      </c>
      <c r="D1336">
        <v>769</v>
      </c>
      <c r="E1336" s="318">
        <f t="shared" si="20"/>
        <v>1766</v>
      </c>
    </row>
    <row r="1337" spans="1:5">
      <c r="A1337" s="63" t="s">
        <v>827</v>
      </c>
      <c r="B1337">
        <v>11122257</v>
      </c>
      <c r="C1337">
        <v>253</v>
      </c>
      <c r="D1337">
        <v>154</v>
      </c>
      <c r="E1337" s="318">
        <f t="shared" si="20"/>
        <v>407</v>
      </c>
    </row>
    <row r="1338" spans="1:5">
      <c r="A1338" s="63" t="s">
        <v>827</v>
      </c>
      <c r="B1338">
        <v>14022252</v>
      </c>
      <c r="C1338">
        <v>382</v>
      </c>
      <c r="D1338">
        <v>346</v>
      </c>
      <c r="E1338" s="318">
        <f t="shared" si="20"/>
        <v>728</v>
      </c>
    </row>
    <row r="1339" spans="1:5">
      <c r="A1339" s="63" t="s">
        <v>827</v>
      </c>
      <c r="B1339">
        <v>11092257</v>
      </c>
      <c r="C1339">
        <v>594</v>
      </c>
      <c r="D1339">
        <v>280</v>
      </c>
      <c r="E1339" s="318">
        <f t="shared" si="20"/>
        <v>874</v>
      </c>
    </row>
    <row r="1340" spans="1:5">
      <c r="A1340" s="63" t="s">
        <v>827</v>
      </c>
      <c r="B1340">
        <v>1112150</v>
      </c>
      <c r="C1340">
        <v>334</v>
      </c>
      <c r="D1340">
        <v>194</v>
      </c>
      <c r="E1340" s="318">
        <f t="shared" si="20"/>
        <v>528</v>
      </c>
    </row>
    <row r="1341" spans="1:5">
      <c r="A1341" s="63" t="s">
        <v>827</v>
      </c>
      <c r="B1341">
        <v>15192257</v>
      </c>
      <c r="C1341">
        <v>412</v>
      </c>
      <c r="D1341">
        <v>204</v>
      </c>
      <c r="E1341" s="318">
        <f t="shared" si="20"/>
        <v>616</v>
      </c>
    </row>
    <row r="1342" spans="1:5">
      <c r="A1342" s="63" t="s">
        <v>827</v>
      </c>
      <c r="B1342">
        <v>11372257</v>
      </c>
      <c r="C1342">
        <v>308</v>
      </c>
      <c r="D1342">
        <v>155</v>
      </c>
      <c r="E1342" s="318">
        <f t="shared" si="20"/>
        <v>463</v>
      </c>
    </row>
    <row r="1343" spans="1:5">
      <c r="A1343" s="63" t="s">
        <v>827</v>
      </c>
      <c r="B1343">
        <v>12022257</v>
      </c>
      <c r="C1343">
        <v>271</v>
      </c>
      <c r="D1343">
        <v>253</v>
      </c>
      <c r="E1343" s="318">
        <f t="shared" si="20"/>
        <v>524</v>
      </c>
    </row>
    <row r="1344" spans="1:5">
      <c r="A1344" s="63" t="s">
        <v>827</v>
      </c>
      <c r="B1344">
        <v>16012140</v>
      </c>
      <c r="C1344">
        <v>288</v>
      </c>
      <c r="D1344">
        <v>260</v>
      </c>
      <c r="E1344" s="318">
        <f t="shared" si="20"/>
        <v>548</v>
      </c>
    </row>
    <row r="1345" spans="1:5">
      <c r="A1345" s="63" t="s">
        <v>827</v>
      </c>
      <c r="B1345">
        <v>15272257</v>
      </c>
      <c r="C1345">
        <v>352</v>
      </c>
      <c r="D1345">
        <v>281</v>
      </c>
      <c r="E1345" s="318">
        <f t="shared" si="20"/>
        <v>633</v>
      </c>
    </row>
    <row r="1346" spans="1:5">
      <c r="A1346" s="63" t="s">
        <v>827</v>
      </c>
      <c r="B1346">
        <v>9232252</v>
      </c>
      <c r="C1346">
        <v>463</v>
      </c>
      <c r="D1346">
        <v>295</v>
      </c>
      <c r="E1346" s="318">
        <f t="shared" si="20"/>
        <v>758</v>
      </c>
    </row>
    <row r="1347" spans="1:5">
      <c r="A1347" s="63" t="s">
        <v>827</v>
      </c>
      <c r="B1347">
        <v>15352257</v>
      </c>
      <c r="C1347">
        <v>418</v>
      </c>
      <c r="D1347">
        <v>314</v>
      </c>
      <c r="E1347" s="318">
        <f t="shared" si="20"/>
        <v>732</v>
      </c>
    </row>
    <row r="1348" spans="1:5">
      <c r="A1348" s="63" t="s">
        <v>827</v>
      </c>
      <c r="B1348">
        <v>17022253</v>
      </c>
      <c r="C1348">
        <v>43</v>
      </c>
      <c r="D1348">
        <v>13</v>
      </c>
      <c r="E1348" s="318">
        <f t="shared" ref="E1348:E1411" si="21">SUM(C1348:D1348)</f>
        <v>56</v>
      </c>
    </row>
    <row r="1349" spans="1:5">
      <c r="A1349" s="63" t="s">
        <v>827</v>
      </c>
      <c r="B1349">
        <v>12322255</v>
      </c>
      <c r="C1349">
        <v>392</v>
      </c>
      <c r="D1349">
        <v>65</v>
      </c>
      <c r="E1349" s="318">
        <f t="shared" si="21"/>
        <v>457</v>
      </c>
    </row>
    <row r="1350" spans="1:5">
      <c r="A1350" s="63" t="s">
        <v>827</v>
      </c>
      <c r="B1350">
        <v>16252255</v>
      </c>
      <c r="C1350">
        <v>316</v>
      </c>
      <c r="D1350">
        <v>190</v>
      </c>
      <c r="E1350" s="318">
        <f t="shared" si="21"/>
        <v>506</v>
      </c>
    </row>
    <row r="1351" spans="1:5">
      <c r="A1351" s="63" t="s">
        <v>827</v>
      </c>
      <c r="B1351">
        <v>15372257</v>
      </c>
      <c r="C1351">
        <v>322</v>
      </c>
      <c r="D1351">
        <v>265</v>
      </c>
      <c r="E1351" s="318">
        <f t="shared" si="21"/>
        <v>587</v>
      </c>
    </row>
    <row r="1352" spans="1:5">
      <c r="A1352" s="63" t="s">
        <v>827</v>
      </c>
      <c r="B1352">
        <v>15282257</v>
      </c>
      <c r="C1352">
        <v>383</v>
      </c>
      <c r="D1352">
        <v>284</v>
      </c>
      <c r="E1352" s="318">
        <f t="shared" si="21"/>
        <v>667</v>
      </c>
    </row>
    <row r="1353" spans="1:5">
      <c r="A1353" s="63" t="s">
        <v>827</v>
      </c>
      <c r="B1353">
        <v>11052257</v>
      </c>
      <c r="C1353">
        <v>604</v>
      </c>
      <c r="D1353">
        <v>144</v>
      </c>
      <c r="E1353" s="318">
        <f t="shared" si="21"/>
        <v>748</v>
      </c>
    </row>
    <row r="1354" spans="1:5">
      <c r="A1354" s="63" t="s">
        <v>827</v>
      </c>
      <c r="B1354">
        <v>9002344</v>
      </c>
      <c r="C1354">
        <v>2</v>
      </c>
      <c r="D1354">
        <v>544</v>
      </c>
      <c r="E1354" s="318">
        <f t="shared" si="21"/>
        <v>546</v>
      </c>
    </row>
    <row r="1355" spans="1:5">
      <c r="A1355" s="63" t="s">
        <v>827</v>
      </c>
      <c r="B1355">
        <v>7002542</v>
      </c>
      <c r="C1355">
        <v>8</v>
      </c>
      <c r="D1355">
        <v>688</v>
      </c>
      <c r="E1355" s="318">
        <f t="shared" si="21"/>
        <v>696</v>
      </c>
    </row>
    <row r="1356" spans="1:5">
      <c r="A1356" s="63" t="s">
        <v>827</v>
      </c>
      <c r="B1356">
        <v>12202255</v>
      </c>
      <c r="C1356">
        <v>424</v>
      </c>
      <c r="D1356">
        <v>8</v>
      </c>
      <c r="E1356" s="318">
        <f t="shared" si="21"/>
        <v>432</v>
      </c>
    </row>
    <row r="1357" spans="1:5">
      <c r="A1357" s="63" t="s">
        <v>827</v>
      </c>
      <c r="B1357">
        <v>11072257</v>
      </c>
      <c r="C1357">
        <v>313</v>
      </c>
      <c r="D1357">
        <v>148</v>
      </c>
      <c r="E1357" s="318">
        <f t="shared" si="21"/>
        <v>461</v>
      </c>
    </row>
    <row r="1358" spans="1:5">
      <c r="A1358" s="63" t="s">
        <v>827</v>
      </c>
      <c r="B1358">
        <v>11112257</v>
      </c>
      <c r="C1358">
        <v>807</v>
      </c>
      <c r="D1358">
        <v>461</v>
      </c>
      <c r="E1358" s="318">
        <f t="shared" si="21"/>
        <v>1268</v>
      </c>
    </row>
    <row r="1359" spans="1:5">
      <c r="A1359" s="63" t="s">
        <v>827</v>
      </c>
      <c r="B1359">
        <v>16112255</v>
      </c>
      <c r="C1359">
        <v>458</v>
      </c>
      <c r="D1359">
        <v>284</v>
      </c>
      <c r="E1359" s="318">
        <f t="shared" si="21"/>
        <v>742</v>
      </c>
    </row>
    <row r="1360" spans="1:5">
      <c r="A1360" s="63" t="s">
        <v>827</v>
      </c>
      <c r="B1360">
        <v>11232257</v>
      </c>
      <c r="C1360">
        <v>396</v>
      </c>
      <c r="D1360">
        <v>503</v>
      </c>
      <c r="E1360" s="318">
        <f t="shared" si="21"/>
        <v>899</v>
      </c>
    </row>
    <row r="1361" spans="1:5">
      <c r="A1361" s="63" t="s">
        <v>827</v>
      </c>
      <c r="B1361">
        <v>15062140</v>
      </c>
      <c r="C1361">
        <v>308</v>
      </c>
      <c r="D1361">
        <v>248</v>
      </c>
      <c r="E1361" s="318">
        <f t="shared" si="21"/>
        <v>556</v>
      </c>
    </row>
    <row r="1362" spans="1:5">
      <c r="A1362" s="63" t="s">
        <v>827</v>
      </c>
      <c r="B1362">
        <v>1192150</v>
      </c>
      <c r="C1362">
        <v>296</v>
      </c>
      <c r="D1362">
        <v>142</v>
      </c>
      <c r="E1362" s="318">
        <f t="shared" si="21"/>
        <v>438</v>
      </c>
    </row>
    <row r="1363" spans="1:5">
      <c r="A1363" s="63" t="s">
        <v>827</v>
      </c>
      <c r="B1363">
        <v>15062257</v>
      </c>
      <c r="C1363">
        <v>243</v>
      </c>
      <c r="D1363">
        <v>1201</v>
      </c>
      <c r="E1363" s="318">
        <f t="shared" si="21"/>
        <v>1444</v>
      </c>
    </row>
    <row r="1364" spans="1:5">
      <c r="A1364" s="63" t="s">
        <v>827</v>
      </c>
      <c r="B1364">
        <v>16082255</v>
      </c>
      <c r="C1364">
        <v>283</v>
      </c>
      <c r="D1364">
        <v>108</v>
      </c>
      <c r="E1364" s="318">
        <f t="shared" si="21"/>
        <v>391</v>
      </c>
    </row>
    <row r="1365" spans="1:5">
      <c r="A1365" s="63" t="s">
        <v>827</v>
      </c>
      <c r="B1365">
        <v>1172150</v>
      </c>
      <c r="C1365">
        <v>322</v>
      </c>
      <c r="D1365">
        <v>178</v>
      </c>
      <c r="E1365" s="318">
        <f t="shared" si="21"/>
        <v>500</v>
      </c>
    </row>
    <row r="1366" spans="1:5">
      <c r="A1366" s="63" t="s">
        <v>827</v>
      </c>
      <c r="B1366">
        <v>11042257</v>
      </c>
      <c r="C1366">
        <v>689</v>
      </c>
      <c r="D1366">
        <v>196</v>
      </c>
      <c r="E1366" s="318">
        <f t="shared" si="21"/>
        <v>885</v>
      </c>
    </row>
    <row r="1367" spans="1:5">
      <c r="A1367" s="63" t="s">
        <v>827</v>
      </c>
      <c r="B1367">
        <v>1222150</v>
      </c>
      <c r="C1367">
        <v>334</v>
      </c>
      <c r="D1367">
        <v>338</v>
      </c>
      <c r="E1367" s="318">
        <f t="shared" si="21"/>
        <v>672</v>
      </c>
    </row>
    <row r="1368" spans="1:5">
      <c r="A1368" s="63" t="s">
        <v>827</v>
      </c>
      <c r="B1368">
        <v>7032202</v>
      </c>
      <c r="C1368">
        <v>489</v>
      </c>
      <c r="D1368">
        <v>136</v>
      </c>
      <c r="E1368" s="318">
        <f t="shared" si="21"/>
        <v>625</v>
      </c>
    </row>
    <row r="1369" spans="1:5">
      <c r="A1369" s="63" t="s">
        <v>827</v>
      </c>
      <c r="B1369">
        <v>15032256</v>
      </c>
      <c r="C1369">
        <v>250</v>
      </c>
      <c r="D1369">
        <v>141</v>
      </c>
      <c r="E1369" s="318">
        <f t="shared" si="21"/>
        <v>391</v>
      </c>
    </row>
    <row r="1370" spans="1:5">
      <c r="A1370" s="63" t="s">
        <v>827</v>
      </c>
      <c r="B1370">
        <v>11192257</v>
      </c>
      <c r="C1370">
        <v>632</v>
      </c>
      <c r="D1370">
        <v>626</v>
      </c>
      <c r="E1370" s="318">
        <f t="shared" si="21"/>
        <v>1258</v>
      </c>
    </row>
    <row r="1371" spans="1:5">
      <c r="A1371" s="63" t="s">
        <v>827</v>
      </c>
      <c r="B1371">
        <v>15152257</v>
      </c>
      <c r="C1371">
        <v>364</v>
      </c>
      <c r="D1371">
        <v>232</v>
      </c>
      <c r="E1371" s="318">
        <f t="shared" si="21"/>
        <v>596</v>
      </c>
    </row>
    <row r="1372" spans="1:5">
      <c r="A1372" s="63" t="s">
        <v>827</v>
      </c>
      <c r="B1372">
        <v>14002543</v>
      </c>
      <c r="C1372">
        <v>1</v>
      </c>
      <c r="D1372">
        <v>483</v>
      </c>
      <c r="E1372" s="318">
        <f t="shared" si="21"/>
        <v>484</v>
      </c>
    </row>
    <row r="1373" spans="1:5">
      <c r="A1373" s="63" t="s">
        <v>827</v>
      </c>
      <c r="B1373">
        <v>11332257</v>
      </c>
      <c r="C1373">
        <v>1204</v>
      </c>
      <c r="D1373">
        <v>320</v>
      </c>
      <c r="E1373" s="318">
        <f t="shared" si="21"/>
        <v>1524</v>
      </c>
    </row>
    <row r="1374" spans="1:5">
      <c r="A1374" s="63" t="s">
        <v>827</v>
      </c>
      <c r="B1374">
        <v>1212150</v>
      </c>
      <c r="C1374">
        <v>2888</v>
      </c>
      <c r="D1374">
        <v>2102</v>
      </c>
      <c r="E1374" s="318">
        <f t="shared" si="21"/>
        <v>4990</v>
      </c>
    </row>
    <row r="1375" spans="1:5">
      <c r="A1375" s="63" t="s">
        <v>827</v>
      </c>
      <c r="B1375">
        <v>16402256</v>
      </c>
      <c r="C1375">
        <v>409</v>
      </c>
      <c r="D1375">
        <v>185</v>
      </c>
      <c r="E1375" s="318">
        <f t="shared" si="21"/>
        <v>594</v>
      </c>
    </row>
    <row r="1376" spans="1:5">
      <c r="A1376" s="63" t="s">
        <v>827</v>
      </c>
      <c r="B1376">
        <v>9162252</v>
      </c>
      <c r="C1376">
        <v>297</v>
      </c>
      <c r="D1376">
        <v>170</v>
      </c>
      <c r="E1376" s="318">
        <f t="shared" si="21"/>
        <v>467</v>
      </c>
    </row>
    <row r="1377" spans="1:5">
      <c r="A1377" s="63" t="s">
        <v>827</v>
      </c>
      <c r="B1377">
        <v>13042140</v>
      </c>
      <c r="C1377">
        <v>51</v>
      </c>
      <c r="D1377">
        <v>378</v>
      </c>
      <c r="E1377" s="318">
        <f t="shared" si="21"/>
        <v>429</v>
      </c>
    </row>
    <row r="1378" spans="1:5">
      <c r="A1378" s="63" t="s">
        <v>827</v>
      </c>
      <c r="B1378">
        <v>17132253</v>
      </c>
      <c r="C1378">
        <v>537</v>
      </c>
      <c r="D1378">
        <v>40</v>
      </c>
      <c r="E1378" s="318">
        <f t="shared" si="21"/>
        <v>577</v>
      </c>
    </row>
    <row r="1379" spans="1:5">
      <c r="A1379" s="63" t="s">
        <v>827</v>
      </c>
      <c r="B1379">
        <v>12132257</v>
      </c>
      <c r="C1379">
        <v>517</v>
      </c>
      <c r="D1379">
        <v>395</v>
      </c>
      <c r="E1379" s="318">
        <f t="shared" si="21"/>
        <v>912</v>
      </c>
    </row>
    <row r="1380" spans="1:5">
      <c r="A1380" s="63" t="s">
        <v>827</v>
      </c>
      <c r="B1380">
        <v>11242257</v>
      </c>
      <c r="C1380">
        <v>716</v>
      </c>
      <c r="D1380">
        <v>584</v>
      </c>
      <c r="E1380" s="318">
        <f t="shared" si="21"/>
        <v>1300</v>
      </c>
    </row>
    <row r="1381" spans="1:5">
      <c r="A1381" s="63" t="s">
        <v>827</v>
      </c>
      <c r="B1381">
        <v>12072257</v>
      </c>
      <c r="C1381">
        <v>285</v>
      </c>
      <c r="D1381">
        <v>176</v>
      </c>
      <c r="E1381" s="318">
        <f t="shared" si="21"/>
        <v>461</v>
      </c>
    </row>
    <row r="1382" spans="1:5">
      <c r="A1382" s="63" t="s">
        <v>827</v>
      </c>
      <c r="B1382">
        <v>15292257</v>
      </c>
      <c r="C1382">
        <v>397</v>
      </c>
      <c r="D1382">
        <v>287</v>
      </c>
      <c r="E1382" s="318">
        <f t="shared" si="21"/>
        <v>684</v>
      </c>
    </row>
    <row r="1383" spans="1:5">
      <c r="A1383" s="63" t="s">
        <v>827</v>
      </c>
      <c r="B1383">
        <v>1042150</v>
      </c>
      <c r="C1383">
        <v>280</v>
      </c>
      <c r="D1383">
        <v>220</v>
      </c>
      <c r="E1383" s="318">
        <f t="shared" si="21"/>
        <v>500</v>
      </c>
    </row>
    <row r="1384" spans="1:5">
      <c r="A1384" s="63" t="s">
        <v>827</v>
      </c>
      <c r="B1384">
        <v>1202150</v>
      </c>
      <c r="C1384">
        <v>771</v>
      </c>
      <c r="D1384">
        <v>528</v>
      </c>
      <c r="E1384" s="318">
        <f t="shared" si="21"/>
        <v>1299</v>
      </c>
    </row>
    <row r="1385" spans="1:5">
      <c r="A1385" s="63" t="s">
        <v>827</v>
      </c>
      <c r="B1385">
        <v>1152150</v>
      </c>
      <c r="C1385">
        <v>782</v>
      </c>
      <c r="D1385">
        <v>1</v>
      </c>
      <c r="E1385" s="318">
        <f t="shared" si="21"/>
        <v>783</v>
      </c>
    </row>
    <row r="1386" spans="1:5">
      <c r="A1386" s="63" t="s">
        <v>827</v>
      </c>
      <c r="B1386">
        <v>12292255</v>
      </c>
      <c r="C1386">
        <v>323</v>
      </c>
      <c r="D1386">
        <v>230</v>
      </c>
      <c r="E1386" s="318">
        <f t="shared" si="21"/>
        <v>553</v>
      </c>
    </row>
    <row r="1387" spans="1:5">
      <c r="A1387" s="63" t="s">
        <v>827</v>
      </c>
      <c r="B1387">
        <v>16342255</v>
      </c>
      <c r="C1387">
        <v>599</v>
      </c>
      <c r="D1387">
        <v>237</v>
      </c>
      <c r="E1387" s="318">
        <f t="shared" si="21"/>
        <v>836</v>
      </c>
    </row>
    <row r="1388" spans="1:5">
      <c r="A1388" s="63" t="s">
        <v>827</v>
      </c>
      <c r="B1388">
        <v>15042140</v>
      </c>
      <c r="C1388">
        <v>294</v>
      </c>
      <c r="D1388">
        <v>216</v>
      </c>
      <c r="E1388" s="318">
        <f t="shared" si="21"/>
        <v>510</v>
      </c>
    </row>
    <row r="1389" spans="1:5">
      <c r="A1389" s="63" t="s">
        <v>827</v>
      </c>
      <c r="B1389">
        <v>15232257</v>
      </c>
      <c r="C1389">
        <v>361</v>
      </c>
      <c r="D1389">
        <v>268</v>
      </c>
      <c r="E1389" s="318">
        <f t="shared" si="21"/>
        <v>629</v>
      </c>
    </row>
    <row r="1390" spans="1:5">
      <c r="A1390" s="63" t="s">
        <v>827</v>
      </c>
      <c r="B1390">
        <v>16142255</v>
      </c>
      <c r="C1390">
        <v>587</v>
      </c>
      <c r="D1390">
        <v>427</v>
      </c>
      <c r="E1390" s="318">
        <f t="shared" si="21"/>
        <v>1014</v>
      </c>
    </row>
    <row r="1391" spans="1:5">
      <c r="A1391" s="63" t="s">
        <v>827</v>
      </c>
      <c r="B1391">
        <v>16182254</v>
      </c>
      <c r="C1391">
        <v>506</v>
      </c>
      <c r="D1391">
        <v>318</v>
      </c>
      <c r="E1391" s="318">
        <f t="shared" si="21"/>
        <v>824</v>
      </c>
    </row>
    <row r="1392" spans="1:5">
      <c r="A1392" s="63" t="s">
        <v>827</v>
      </c>
      <c r="B1392">
        <v>15212257</v>
      </c>
      <c r="C1392">
        <v>390</v>
      </c>
      <c r="D1392">
        <v>313</v>
      </c>
      <c r="E1392" s="318">
        <f t="shared" si="21"/>
        <v>703</v>
      </c>
    </row>
    <row r="1393" spans="1:5">
      <c r="A1393" s="63" t="s">
        <v>827</v>
      </c>
      <c r="B1393">
        <v>11032257</v>
      </c>
      <c r="C1393">
        <v>525</v>
      </c>
      <c r="D1393">
        <v>314</v>
      </c>
      <c r="E1393" s="318">
        <f t="shared" si="21"/>
        <v>839</v>
      </c>
    </row>
    <row r="1394" spans="1:5">
      <c r="A1394" s="63" t="s">
        <v>827</v>
      </c>
      <c r="B1394">
        <v>11342257</v>
      </c>
      <c r="C1394">
        <v>287</v>
      </c>
      <c r="D1394">
        <v>219</v>
      </c>
      <c r="E1394" s="318">
        <f t="shared" si="21"/>
        <v>506</v>
      </c>
    </row>
    <row r="1395" spans="1:5">
      <c r="A1395" s="63" t="s">
        <v>827</v>
      </c>
      <c r="B1395">
        <v>15082257</v>
      </c>
      <c r="C1395">
        <v>672</v>
      </c>
      <c r="D1395">
        <v>121</v>
      </c>
      <c r="E1395" s="318">
        <f t="shared" si="21"/>
        <v>793</v>
      </c>
    </row>
    <row r="1396" spans="1:5">
      <c r="A1396" s="63" t="s">
        <v>827</v>
      </c>
      <c r="B1396">
        <v>16202255</v>
      </c>
      <c r="C1396">
        <v>255</v>
      </c>
      <c r="D1396">
        <v>178</v>
      </c>
      <c r="E1396" s="318">
        <f t="shared" si="21"/>
        <v>433</v>
      </c>
    </row>
    <row r="1397" spans="1:5">
      <c r="A1397" s="63" t="s">
        <v>827</v>
      </c>
      <c r="B1397">
        <v>15262257</v>
      </c>
      <c r="C1397">
        <v>343</v>
      </c>
      <c r="D1397">
        <v>353</v>
      </c>
      <c r="E1397" s="318">
        <f t="shared" si="21"/>
        <v>696</v>
      </c>
    </row>
    <row r="1398" spans="1:5">
      <c r="A1398" s="63" t="s">
        <v>827</v>
      </c>
      <c r="B1398">
        <v>16432256</v>
      </c>
      <c r="C1398">
        <v>441</v>
      </c>
      <c r="D1398">
        <v>202</v>
      </c>
      <c r="E1398" s="318">
        <f t="shared" si="21"/>
        <v>643</v>
      </c>
    </row>
    <row r="1399" spans="1:5">
      <c r="A1399" s="63" t="s">
        <v>827</v>
      </c>
      <c r="B1399">
        <v>11162257</v>
      </c>
      <c r="C1399">
        <v>1233</v>
      </c>
      <c r="D1399">
        <v>1232</v>
      </c>
      <c r="E1399" s="318">
        <f t="shared" si="21"/>
        <v>2465</v>
      </c>
    </row>
    <row r="1400" spans="1:5">
      <c r="A1400" s="63" t="s">
        <v>827</v>
      </c>
      <c r="B1400">
        <v>16422256</v>
      </c>
      <c r="C1400">
        <v>350</v>
      </c>
      <c r="D1400">
        <v>150</v>
      </c>
      <c r="E1400" s="318">
        <f t="shared" si="21"/>
        <v>500</v>
      </c>
    </row>
    <row r="1401" spans="1:5">
      <c r="A1401" s="63" t="s">
        <v>827</v>
      </c>
      <c r="B1401">
        <v>15012256</v>
      </c>
      <c r="C1401">
        <v>20</v>
      </c>
      <c r="D1401">
        <v>1094</v>
      </c>
      <c r="E1401" s="318">
        <f t="shared" si="21"/>
        <v>1114</v>
      </c>
    </row>
    <row r="1402" spans="1:5">
      <c r="A1402" s="63" t="s">
        <v>827</v>
      </c>
      <c r="B1402">
        <v>12312255</v>
      </c>
      <c r="C1402">
        <v>440</v>
      </c>
      <c r="D1402">
        <v>435</v>
      </c>
      <c r="E1402" s="318">
        <f t="shared" si="21"/>
        <v>875</v>
      </c>
    </row>
    <row r="1403" spans="1:5">
      <c r="A1403" s="63" t="s">
        <v>827</v>
      </c>
      <c r="B1403">
        <v>16472256</v>
      </c>
      <c r="C1403">
        <v>332</v>
      </c>
      <c r="D1403">
        <v>238</v>
      </c>
      <c r="E1403" s="318">
        <f t="shared" si="21"/>
        <v>570</v>
      </c>
    </row>
    <row r="1404" spans="1:5">
      <c r="A1404" s="63" t="s">
        <v>827</v>
      </c>
      <c r="B1404">
        <v>1032150</v>
      </c>
      <c r="C1404">
        <v>204</v>
      </c>
      <c r="D1404">
        <v>171</v>
      </c>
      <c r="E1404" s="318">
        <f t="shared" si="21"/>
        <v>375</v>
      </c>
    </row>
    <row r="1405" spans="1:5">
      <c r="A1405" s="63" t="s">
        <v>827</v>
      </c>
      <c r="B1405">
        <v>15172257</v>
      </c>
      <c r="C1405">
        <v>351</v>
      </c>
      <c r="D1405">
        <v>200</v>
      </c>
      <c r="E1405" s="318">
        <f t="shared" si="21"/>
        <v>551</v>
      </c>
    </row>
    <row r="1406" spans="1:5">
      <c r="A1406" s="63" t="s">
        <v>827</v>
      </c>
      <c r="B1406">
        <v>12172257</v>
      </c>
      <c r="C1406">
        <v>692</v>
      </c>
      <c r="D1406">
        <v>414</v>
      </c>
      <c r="E1406" s="318">
        <f t="shared" si="21"/>
        <v>1106</v>
      </c>
    </row>
    <row r="1407" spans="1:5">
      <c r="A1407" s="63" t="s">
        <v>827</v>
      </c>
      <c r="B1407">
        <v>15162257</v>
      </c>
      <c r="C1407">
        <v>458</v>
      </c>
      <c r="D1407">
        <v>201</v>
      </c>
      <c r="E1407" s="318">
        <f t="shared" si="21"/>
        <v>659</v>
      </c>
    </row>
    <row r="1408" spans="1:5">
      <c r="A1408" s="63" t="s">
        <v>827</v>
      </c>
      <c r="B1408">
        <v>11022257</v>
      </c>
      <c r="C1408">
        <v>322</v>
      </c>
      <c r="D1408">
        <v>226</v>
      </c>
      <c r="E1408" s="318">
        <f t="shared" si="21"/>
        <v>548</v>
      </c>
    </row>
    <row r="1409" spans="1:5">
      <c r="A1409" s="63" t="s">
        <v>827</v>
      </c>
      <c r="B1409">
        <v>12222255</v>
      </c>
      <c r="C1409">
        <v>1029</v>
      </c>
      <c r="D1409">
        <v>682</v>
      </c>
      <c r="E1409" s="318">
        <f t="shared" si="21"/>
        <v>1711</v>
      </c>
    </row>
    <row r="1410" spans="1:5">
      <c r="A1410" s="63" t="s">
        <v>827</v>
      </c>
      <c r="B1410">
        <v>12002645</v>
      </c>
      <c r="C1410">
        <v>5</v>
      </c>
      <c r="D1410">
        <v>1610</v>
      </c>
      <c r="E1410" s="318">
        <f t="shared" si="21"/>
        <v>1615</v>
      </c>
    </row>
    <row r="1411" spans="1:5">
      <c r="A1411" s="63" t="s">
        <v>827</v>
      </c>
      <c r="B1411">
        <v>15052256</v>
      </c>
      <c r="C1411">
        <v>464</v>
      </c>
      <c r="D1411">
        <v>126</v>
      </c>
      <c r="E1411" s="318">
        <f t="shared" si="21"/>
        <v>590</v>
      </c>
    </row>
    <row r="1412" spans="1:5">
      <c r="A1412" s="63" t="s">
        <v>827</v>
      </c>
      <c r="B1412">
        <v>16372255</v>
      </c>
      <c r="C1412">
        <v>251</v>
      </c>
      <c r="D1412">
        <v>167</v>
      </c>
      <c r="E1412" s="318">
        <f t="shared" ref="E1412:E1475" si="22">SUM(C1412:D1412)</f>
        <v>418</v>
      </c>
    </row>
    <row r="1413" spans="1:5">
      <c r="A1413" s="63" t="s">
        <v>827</v>
      </c>
      <c r="B1413">
        <v>9252252</v>
      </c>
      <c r="C1413">
        <v>295</v>
      </c>
      <c r="D1413">
        <v>152</v>
      </c>
      <c r="E1413" s="318">
        <f t="shared" si="22"/>
        <v>447</v>
      </c>
    </row>
    <row r="1414" spans="1:5">
      <c r="A1414" s="63" t="s">
        <v>827</v>
      </c>
      <c r="B1414">
        <v>15312257</v>
      </c>
      <c r="C1414">
        <v>796</v>
      </c>
      <c r="D1414">
        <v>397</v>
      </c>
      <c r="E1414" s="318">
        <f t="shared" si="22"/>
        <v>1193</v>
      </c>
    </row>
    <row r="1415" spans="1:5">
      <c r="A1415" s="63" t="s">
        <v>827</v>
      </c>
      <c r="B1415">
        <v>15092257</v>
      </c>
      <c r="C1415">
        <v>317</v>
      </c>
      <c r="D1415">
        <v>119</v>
      </c>
      <c r="E1415" s="318">
        <f t="shared" si="22"/>
        <v>436</v>
      </c>
    </row>
    <row r="1416" spans="1:5">
      <c r="A1416" s="63" t="s">
        <v>827</v>
      </c>
      <c r="B1416">
        <v>17092253</v>
      </c>
      <c r="C1416">
        <v>222</v>
      </c>
      <c r="D1416">
        <v>153</v>
      </c>
      <c r="E1416" s="318">
        <f t="shared" si="22"/>
        <v>375</v>
      </c>
    </row>
    <row r="1417" spans="1:5">
      <c r="A1417" s="63" t="s">
        <v>827</v>
      </c>
      <c r="B1417">
        <v>16062255</v>
      </c>
      <c r="C1417">
        <v>349</v>
      </c>
      <c r="D1417">
        <v>304</v>
      </c>
      <c r="E1417" s="318">
        <f t="shared" si="22"/>
        <v>653</v>
      </c>
    </row>
    <row r="1418" spans="1:5">
      <c r="A1418" s="63" t="s">
        <v>827</v>
      </c>
      <c r="B1418">
        <v>16442256</v>
      </c>
      <c r="C1418">
        <v>298</v>
      </c>
      <c r="D1418">
        <v>212</v>
      </c>
      <c r="E1418" s="318">
        <f t="shared" si="22"/>
        <v>510</v>
      </c>
    </row>
    <row r="1419" spans="1:5">
      <c r="A1419" s="63" t="s">
        <v>827</v>
      </c>
      <c r="B1419">
        <v>17042253</v>
      </c>
      <c r="C1419">
        <v>408</v>
      </c>
      <c r="D1419">
        <v>5</v>
      </c>
      <c r="E1419" s="318">
        <f t="shared" si="22"/>
        <v>413</v>
      </c>
    </row>
    <row r="1420" spans="1:5">
      <c r="A1420" s="63" t="s">
        <v>827</v>
      </c>
      <c r="B1420">
        <v>14032255</v>
      </c>
      <c r="C1420">
        <v>94</v>
      </c>
      <c r="D1420">
        <v>7</v>
      </c>
      <c r="E1420" s="318">
        <f t="shared" si="22"/>
        <v>101</v>
      </c>
    </row>
    <row r="1421" spans="1:5">
      <c r="A1421" s="63" t="s">
        <v>827</v>
      </c>
      <c r="B1421">
        <v>1132150</v>
      </c>
      <c r="C1421">
        <v>310</v>
      </c>
      <c r="D1421">
        <v>239</v>
      </c>
      <c r="E1421" s="318">
        <f t="shared" si="22"/>
        <v>549</v>
      </c>
    </row>
    <row r="1422" spans="1:5">
      <c r="A1422" s="63" t="s">
        <v>827</v>
      </c>
      <c r="B1422">
        <v>14012140</v>
      </c>
      <c r="C1422">
        <v>236</v>
      </c>
      <c r="D1422">
        <v>238</v>
      </c>
      <c r="E1422" s="318">
        <f t="shared" si="22"/>
        <v>474</v>
      </c>
    </row>
    <row r="1423" spans="1:5">
      <c r="A1423" s="63" t="s">
        <v>827</v>
      </c>
      <c r="B1423">
        <v>16302255</v>
      </c>
      <c r="C1423">
        <v>418</v>
      </c>
      <c r="D1423">
        <v>193</v>
      </c>
      <c r="E1423" s="318">
        <f t="shared" si="22"/>
        <v>611</v>
      </c>
    </row>
    <row r="1424" spans="1:5">
      <c r="A1424" s="63" t="s">
        <v>827</v>
      </c>
      <c r="B1424">
        <v>1162150</v>
      </c>
      <c r="C1424">
        <v>750</v>
      </c>
      <c r="D1424">
        <v>108</v>
      </c>
      <c r="E1424" s="318">
        <f t="shared" si="22"/>
        <v>858</v>
      </c>
    </row>
    <row r="1425" spans="1:5">
      <c r="A1425" s="63" t="s">
        <v>827</v>
      </c>
      <c r="B1425">
        <v>12182255</v>
      </c>
      <c r="C1425">
        <v>333</v>
      </c>
      <c r="D1425">
        <v>104</v>
      </c>
      <c r="E1425" s="318">
        <f t="shared" si="22"/>
        <v>437</v>
      </c>
    </row>
    <row r="1426" spans="1:5">
      <c r="A1426" s="63" t="s">
        <v>827</v>
      </c>
      <c r="B1426">
        <v>12352255</v>
      </c>
      <c r="C1426">
        <v>296</v>
      </c>
      <c r="D1426">
        <v>1</v>
      </c>
      <c r="E1426" s="318">
        <f t="shared" si="22"/>
        <v>297</v>
      </c>
    </row>
    <row r="1427" spans="1:5">
      <c r="A1427" s="63" t="s">
        <v>827</v>
      </c>
      <c r="B1427">
        <v>12012257</v>
      </c>
      <c r="C1427">
        <v>267</v>
      </c>
      <c r="D1427">
        <v>234</v>
      </c>
      <c r="E1427" s="318">
        <f t="shared" si="22"/>
        <v>501</v>
      </c>
    </row>
    <row r="1428" spans="1:5">
      <c r="A1428" s="63" t="s">
        <v>827</v>
      </c>
      <c r="B1428">
        <v>12112257</v>
      </c>
      <c r="C1428">
        <v>563</v>
      </c>
      <c r="D1428">
        <v>245</v>
      </c>
      <c r="E1428" s="318">
        <f t="shared" si="22"/>
        <v>808</v>
      </c>
    </row>
    <row r="1429" spans="1:5">
      <c r="A1429" s="63" t="s">
        <v>827</v>
      </c>
      <c r="B1429">
        <v>16452256</v>
      </c>
      <c r="C1429">
        <v>390</v>
      </c>
      <c r="D1429">
        <v>192</v>
      </c>
      <c r="E1429" s="318">
        <f t="shared" si="22"/>
        <v>582</v>
      </c>
    </row>
    <row r="1430" spans="1:5">
      <c r="A1430" s="63" t="s">
        <v>827</v>
      </c>
      <c r="B1430">
        <v>7042202</v>
      </c>
      <c r="C1430">
        <v>161</v>
      </c>
      <c r="D1430">
        <v>165</v>
      </c>
      <c r="E1430" s="318">
        <f t="shared" si="22"/>
        <v>326</v>
      </c>
    </row>
    <row r="1431" spans="1:5">
      <c r="A1431" s="63" t="s">
        <v>827</v>
      </c>
      <c r="B1431">
        <v>15022140</v>
      </c>
      <c r="C1431">
        <v>248</v>
      </c>
      <c r="D1431">
        <v>227</v>
      </c>
      <c r="E1431" s="318">
        <f t="shared" si="22"/>
        <v>475</v>
      </c>
    </row>
    <row r="1432" spans="1:5">
      <c r="A1432" s="63" t="s">
        <v>827</v>
      </c>
      <c r="B1432">
        <v>12092257</v>
      </c>
      <c r="C1432">
        <v>1013</v>
      </c>
      <c r="D1432">
        <v>85</v>
      </c>
      <c r="E1432" s="318">
        <f t="shared" si="22"/>
        <v>1098</v>
      </c>
    </row>
    <row r="1433" spans="1:5">
      <c r="A1433" s="63" t="s">
        <v>827</v>
      </c>
      <c r="B1433">
        <v>12372255</v>
      </c>
      <c r="C1433">
        <v>270</v>
      </c>
      <c r="D1433">
        <v>72</v>
      </c>
      <c r="E1433" s="318">
        <f t="shared" si="22"/>
        <v>342</v>
      </c>
    </row>
    <row r="1434" spans="1:5">
      <c r="A1434" s="63" t="s">
        <v>827</v>
      </c>
      <c r="B1434">
        <v>15342257</v>
      </c>
      <c r="C1434">
        <v>546</v>
      </c>
      <c r="D1434">
        <v>427</v>
      </c>
      <c r="E1434" s="318">
        <f t="shared" si="22"/>
        <v>973</v>
      </c>
    </row>
    <row r="1435" spans="1:5">
      <c r="A1435" s="63" t="s">
        <v>827</v>
      </c>
      <c r="B1435">
        <v>16462256</v>
      </c>
      <c r="C1435">
        <v>323</v>
      </c>
      <c r="D1435">
        <v>127</v>
      </c>
      <c r="E1435" s="318">
        <f t="shared" si="22"/>
        <v>450</v>
      </c>
    </row>
    <row r="1436" spans="1:5">
      <c r="A1436" s="63" t="s">
        <v>827</v>
      </c>
      <c r="B1436">
        <v>2012546</v>
      </c>
      <c r="C1436">
        <v>25</v>
      </c>
      <c r="D1436">
        <v>2716</v>
      </c>
      <c r="E1436" s="318">
        <f t="shared" si="22"/>
        <v>2741</v>
      </c>
    </row>
    <row r="1437" spans="1:5">
      <c r="A1437" s="63" t="s">
        <v>827</v>
      </c>
      <c r="B1437">
        <v>15332257</v>
      </c>
      <c r="C1437">
        <v>575</v>
      </c>
      <c r="D1437">
        <v>499</v>
      </c>
      <c r="E1437" s="318">
        <f t="shared" si="22"/>
        <v>1074</v>
      </c>
    </row>
    <row r="1438" spans="1:5">
      <c r="A1438" s="63" t="s">
        <v>827</v>
      </c>
      <c r="B1438">
        <v>16492256</v>
      </c>
      <c r="C1438">
        <v>426</v>
      </c>
      <c r="D1438">
        <v>110</v>
      </c>
      <c r="E1438" s="318">
        <f t="shared" si="22"/>
        <v>536</v>
      </c>
    </row>
    <row r="1439" spans="1:5">
      <c r="A1439" s="63" t="s">
        <v>827</v>
      </c>
      <c r="B1439">
        <v>9242252</v>
      </c>
      <c r="C1439">
        <v>266</v>
      </c>
      <c r="D1439">
        <v>142</v>
      </c>
      <c r="E1439" s="318">
        <f t="shared" si="22"/>
        <v>408</v>
      </c>
    </row>
    <row r="1440" spans="1:5">
      <c r="A1440" s="63" t="s">
        <v>827</v>
      </c>
      <c r="B1440">
        <v>11262257</v>
      </c>
      <c r="C1440">
        <v>771</v>
      </c>
      <c r="D1440">
        <v>330</v>
      </c>
      <c r="E1440" s="318">
        <f t="shared" si="22"/>
        <v>1101</v>
      </c>
    </row>
    <row r="1441" spans="1:5">
      <c r="A1441" s="63" t="s">
        <v>827</v>
      </c>
      <c r="B1441">
        <v>13012140</v>
      </c>
      <c r="C1441">
        <v>157</v>
      </c>
      <c r="D1441">
        <v>218</v>
      </c>
      <c r="E1441" s="318">
        <f t="shared" si="22"/>
        <v>375</v>
      </c>
    </row>
    <row r="1442" spans="1:5">
      <c r="A1442" s="63" t="s">
        <v>827</v>
      </c>
      <c r="B1442">
        <v>12102257</v>
      </c>
      <c r="C1442">
        <v>582</v>
      </c>
      <c r="D1442">
        <v>353</v>
      </c>
      <c r="E1442" s="318">
        <f t="shared" si="22"/>
        <v>935</v>
      </c>
    </row>
    <row r="1443" spans="1:5">
      <c r="A1443" s="63" t="s">
        <v>827</v>
      </c>
      <c r="B1443">
        <v>13042252</v>
      </c>
      <c r="C1443">
        <v>91</v>
      </c>
      <c r="D1443">
        <v>2</v>
      </c>
      <c r="E1443" s="318">
        <f t="shared" si="22"/>
        <v>93</v>
      </c>
    </row>
    <row r="1444" spans="1:5">
      <c r="A1444" s="63" t="s">
        <v>827</v>
      </c>
      <c r="B1444">
        <v>12002641</v>
      </c>
      <c r="C1444">
        <v>1</v>
      </c>
      <c r="D1444">
        <v>477</v>
      </c>
      <c r="E1444" s="318">
        <f t="shared" si="22"/>
        <v>478</v>
      </c>
    </row>
    <row r="1445" spans="1:5">
      <c r="A1445" s="63" t="s">
        <v>827</v>
      </c>
      <c r="B1445">
        <v>2002444</v>
      </c>
      <c r="C1445">
        <v>1</v>
      </c>
      <c r="D1445">
        <v>316</v>
      </c>
      <c r="E1445" s="318">
        <f t="shared" si="22"/>
        <v>317</v>
      </c>
    </row>
    <row r="1446" spans="1:5">
      <c r="A1446" s="63" t="s">
        <v>827</v>
      </c>
      <c r="B1446">
        <v>15222257</v>
      </c>
      <c r="C1446">
        <v>349</v>
      </c>
      <c r="D1446">
        <v>260</v>
      </c>
      <c r="E1446" s="318">
        <f t="shared" si="22"/>
        <v>609</v>
      </c>
    </row>
    <row r="1447" spans="1:5">
      <c r="A1447" s="63" t="s">
        <v>827</v>
      </c>
      <c r="B1447">
        <v>1052150</v>
      </c>
      <c r="C1447">
        <v>386</v>
      </c>
      <c r="D1447">
        <v>184</v>
      </c>
      <c r="E1447" s="318">
        <f t="shared" si="22"/>
        <v>570</v>
      </c>
    </row>
    <row r="1448" spans="1:5">
      <c r="A1448" s="63" t="s">
        <v>827</v>
      </c>
      <c r="B1448">
        <v>11362257</v>
      </c>
      <c r="C1448">
        <v>296</v>
      </c>
      <c r="D1448">
        <v>137</v>
      </c>
      <c r="E1448" s="318">
        <f t="shared" si="22"/>
        <v>433</v>
      </c>
    </row>
    <row r="1449" spans="1:5">
      <c r="A1449" s="63" t="s">
        <v>827</v>
      </c>
      <c r="B1449">
        <v>16232254</v>
      </c>
      <c r="C1449">
        <v>394</v>
      </c>
      <c r="D1449">
        <v>231</v>
      </c>
      <c r="E1449" s="318">
        <f t="shared" si="22"/>
        <v>625</v>
      </c>
    </row>
    <row r="1450" spans="1:5">
      <c r="A1450" s="63" t="s">
        <v>827</v>
      </c>
      <c r="B1450">
        <v>11352257</v>
      </c>
      <c r="C1450">
        <v>247</v>
      </c>
      <c r="D1450">
        <v>246</v>
      </c>
      <c r="E1450" s="318">
        <f t="shared" si="22"/>
        <v>493</v>
      </c>
    </row>
    <row r="1451" spans="1:5">
      <c r="A1451" s="63" t="s">
        <v>827</v>
      </c>
      <c r="B1451">
        <v>11312257</v>
      </c>
      <c r="C1451">
        <v>487</v>
      </c>
      <c r="D1451">
        <v>267</v>
      </c>
      <c r="E1451" s="318">
        <f t="shared" si="22"/>
        <v>754</v>
      </c>
    </row>
    <row r="1452" spans="1:5">
      <c r="A1452" s="63" t="s">
        <v>827</v>
      </c>
      <c r="B1452">
        <v>1122150</v>
      </c>
      <c r="C1452">
        <v>386</v>
      </c>
      <c r="D1452">
        <v>224</v>
      </c>
      <c r="E1452" s="318">
        <f t="shared" si="22"/>
        <v>610</v>
      </c>
    </row>
    <row r="1453" spans="1:5">
      <c r="A1453" s="63" t="s">
        <v>827</v>
      </c>
      <c r="B1453">
        <v>16332255</v>
      </c>
      <c r="C1453">
        <v>605</v>
      </c>
      <c r="D1453">
        <v>416</v>
      </c>
      <c r="E1453" s="318">
        <f t="shared" si="22"/>
        <v>1021</v>
      </c>
    </row>
    <row r="1454" spans="1:5">
      <c r="A1454" s="63" t="s">
        <v>827</v>
      </c>
      <c r="B1454">
        <v>15052140</v>
      </c>
      <c r="C1454">
        <v>396</v>
      </c>
      <c r="D1454">
        <v>208</v>
      </c>
      <c r="E1454" s="318">
        <f t="shared" si="22"/>
        <v>604</v>
      </c>
    </row>
    <row r="1455" spans="1:5">
      <c r="A1455" s="63" t="s">
        <v>827</v>
      </c>
      <c r="B1455">
        <v>12192255</v>
      </c>
      <c r="C1455">
        <v>392</v>
      </c>
      <c r="D1455">
        <v>155</v>
      </c>
      <c r="E1455" s="318">
        <f t="shared" si="22"/>
        <v>547</v>
      </c>
    </row>
    <row r="1456" spans="1:5">
      <c r="A1456" s="63" t="s">
        <v>827</v>
      </c>
      <c r="B1456">
        <v>16262255</v>
      </c>
      <c r="C1456">
        <v>386</v>
      </c>
      <c r="D1456">
        <v>45</v>
      </c>
      <c r="E1456" s="318">
        <f t="shared" si="22"/>
        <v>431</v>
      </c>
    </row>
    <row r="1457" spans="1:5">
      <c r="A1457" s="63" t="s">
        <v>827</v>
      </c>
      <c r="B1457">
        <v>9012202</v>
      </c>
      <c r="C1457">
        <v>611</v>
      </c>
      <c r="D1457">
        <v>571</v>
      </c>
      <c r="E1457" s="318">
        <f t="shared" si="22"/>
        <v>1182</v>
      </c>
    </row>
    <row r="1458" spans="1:5">
      <c r="A1458" s="63" t="s">
        <v>827</v>
      </c>
      <c r="B1458">
        <v>11292257</v>
      </c>
      <c r="C1458">
        <v>680</v>
      </c>
      <c r="D1458">
        <v>455</v>
      </c>
      <c r="E1458" s="318">
        <f t="shared" si="22"/>
        <v>1135</v>
      </c>
    </row>
    <row r="1459" spans="1:5">
      <c r="A1459" s="63" t="s">
        <v>827</v>
      </c>
      <c r="B1459">
        <v>17152253</v>
      </c>
      <c r="C1459">
        <v>624</v>
      </c>
      <c r="D1459">
        <v>27</v>
      </c>
      <c r="E1459" s="318">
        <f t="shared" si="22"/>
        <v>651</v>
      </c>
    </row>
    <row r="1460" spans="1:5">
      <c r="A1460" s="63" t="s">
        <v>827</v>
      </c>
      <c r="B1460">
        <v>15012140</v>
      </c>
      <c r="C1460">
        <v>259</v>
      </c>
      <c r="D1460">
        <v>193</v>
      </c>
      <c r="E1460" s="318">
        <f t="shared" si="22"/>
        <v>452</v>
      </c>
    </row>
    <row r="1461" spans="1:5">
      <c r="A1461" s="63" t="s">
        <v>873</v>
      </c>
      <c r="B1461">
        <v>8007420</v>
      </c>
      <c r="C1461">
        <v>371</v>
      </c>
      <c r="D1461">
        <v>1</v>
      </c>
      <c r="E1461" s="318">
        <f t="shared" si="22"/>
        <v>372</v>
      </c>
    </row>
    <row r="1462" spans="1:5">
      <c r="A1462" s="63" t="s">
        <v>828</v>
      </c>
      <c r="B1462">
        <v>12015002</v>
      </c>
      <c r="C1462">
        <v>5</v>
      </c>
      <c r="D1462">
        <v>678</v>
      </c>
      <c r="E1462" s="318">
        <f t="shared" si="22"/>
        <v>683</v>
      </c>
    </row>
    <row r="1463" spans="1:5">
      <c r="A1463" s="63" t="s">
        <v>828</v>
      </c>
      <c r="B1463">
        <v>15015008</v>
      </c>
      <c r="C1463">
        <v>2</v>
      </c>
      <c r="D1463">
        <v>703</v>
      </c>
      <c r="E1463" s="318">
        <f t="shared" si="22"/>
        <v>705</v>
      </c>
    </row>
    <row r="1464" spans="1:5">
      <c r="A1464" s="63" t="s">
        <v>828</v>
      </c>
      <c r="B1464">
        <v>3015015</v>
      </c>
      <c r="C1464">
        <v>1</v>
      </c>
      <c r="D1464">
        <v>422</v>
      </c>
      <c r="E1464" s="318">
        <f t="shared" si="22"/>
        <v>423</v>
      </c>
    </row>
    <row r="1465" spans="1:5">
      <c r="A1465" s="63" t="s">
        <v>828</v>
      </c>
      <c r="B1465">
        <v>14015008</v>
      </c>
      <c r="C1465">
        <v>9</v>
      </c>
      <c r="D1465">
        <v>1082</v>
      </c>
      <c r="E1465" s="318">
        <f t="shared" si="22"/>
        <v>1091</v>
      </c>
    </row>
    <row r="1466" spans="1:5">
      <c r="A1466" s="63" t="s">
        <v>828</v>
      </c>
      <c r="B1466">
        <v>13015008</v>
      </c>
      <c r="C1466">
        <v>10</v>
      </c>
      <c r="D1466">
        <v>1071</v>
      </c>
      <c r="E1466" s="318">
        <f t="shared" si="22"/>
        <v>1081</v>
      </c>
    </row>
    <row r="1467" spans="1:5">
      <c r="A1467" s="63" t="s">
        <v>828</v>
      </c>
      <c r="B1467">
        <v>18015018</v>
      </c>
      <c r="C1467">
        <v>1</v>
      </c>
      <c r="D1467">
        <v>1320</v>
      </c>
      <c r="E1467" s="318">
        <f t="shared" si="22"/>
        <v>1321</v>
      </c>
    </row>
    <row r="1468" spans="1:5">
      <c r="A1468" s="63" t="s">
        <v>828</v>
      </c>
      <c r="B1468">
        <v>14015006</v>
      </c>
      <c r="C1468">
        <v>1</v>
      </c>
      <c r="D1468">
        <v>1138</v>
      </c>
      <c r="E1468" s="318">
        <f t="shared" si="22"/>
        <v>1139</v>
      </c>
    </row>
    <row r="1469" spans="1:5">
      <c r="A1469" s="63" t="s">
        <v>828</v>
      </c>
      <c r="B1469">
        <v>18015016</v>
      </c>
      <c r="C1469">
        <v>1</v>
      </c>
      <c r="D1469">
        <v>910</v>
      </c>
      <c r="E1469" s="318">
        <f t="shared" si="22"/>
        <v>911</v>
      </c>
    </row>
    <row r="1470" spans="1:5">
      <c r="A1470" s="63" t="s">
        <v>829</v>
      </c>
      <c r="B1470">
        <v>4001121</v>
      </c>
      <c r="C1470">
        <v>871</v>
      </c>
      <c r="D1470">
        <v>106</v>
      </c>
      <c r="E1470" s="318">
        <f t="shared" si="22"/>
        <v>977</v>
      </c>
    </row>
    <row r="1471" spans="1:5">
      <c r="A1471" s="63" t="s">
        <v>829</v>
      </c>
      <c r="B1471">
        <v>1001115</v>
      </c>
      <c r="C1471">
        <v>350</v>
      </c>
      <c r="D1471">
        <v>140</v>
      </c>
      <c r="E1471" s="318">
        <f t="shared" si="22"/>
        <v>490</v>
      </c>
    </row>
    <row r="1472" spans="1:5">
      <c r="A1472" s="63" t="s">
        <v>829</v>
      </c>
      <c r="B1472">
        <v>21001130</v>
      </c>
      <c r="C1472">
        <v>1392</v>
      </c>
      <c r="D1472">
        <v>203</v>
      </c>
      <c r="E1472" s="318">
        <f t="shared" si="22"/>
        <v>1595</v>
      </c>
    </row>
    <row r="1473" spans="1:5">
      <c r="A1473" s="63" t="s">
        <v>829</v>
      </c>
      <c r="B1473">
        <v>2001226</v>
      </c>
      <c r="C1473">
        <v>208</v>
      </c>
      <c r="D1473">
        <v>9</v>
      </c>
      <c r="E1473" s="318">
        <f t="shared" si="22"/>
        <v>217</v>
      </c>
    </row>
    <row r="1474" spans="1:5">
      <c r="A1474" s="63" t="s">
        <v>829</v>
      </c>
      <c r="B1474">
        <v>5001207</v>
      </c>
      <c r="C1474">
        <v>190</v>
      </c>
      <c r="D1474">
        <v>1</v>
      </c>
      <c r="E1474" s="318">
        <f t="shared" si="22"/>
        <v>191</v>
      </c>
    </row>
    <row r="1475" spans="1:5">
      <c r="A1475" s="63" t="s">
        <v>829</v>
      </c>
      <c r="B1475">
        <v>21001123</v>
      </c>
      <c r="C1475">
        <v>390</v>
      </c>
      <c r="D1475">
        <v>266</v>
      </c>
      <c r="E1475" s="318">
        <f t="shared" si="22"/>
        <v>656</v>
      </c>
    </row>
    <row r="1476" spans="1:5">
      <c r="A1476" s="63" t="s">
        <v>829</v>
      </c>
      <c r="B1476">
        <v>3001143</v>
      </c>
      <c r="C1476">
        <v>374</v>
      </c>
      <c r="D1476">
        <v>199</v>
      </c>
      <c r="E1476" s="318">
        <f t="shared" ref="E1476:E1539" si="23">SUM(C1476:D1476)</f>
        <v>573</v>
      </c>
    </row>
    <row r="1477" spans="1:5">
      <c r="A1477" s="63" t="s">
        <v>829</v>
      </c>
      <c r="B1477">
        <v>2001234</v>
      </c>
      <c r="C1477">
        <v>895</v>
      </c>
      <c r="D1477">
        <v>526</v>
      </c>
      <c r="E1477" s="318">
        <f t="shared" si="23"/>
        <v>1421</v>
      </c>
    </row>
    <row r="1478" spans="1:5">
      <c r="A1478" s="63" t="s">
        <v>829</v>
      </c>
      <c r="B1478">
        <v>4001113</v>
      </c>
      <c r="C1478">
        <v>853</v>
      </c>
      <c r="D1478">
        <v>452</v>
      </c>
      <c r="E1478" s="318">
        <f t="shared" si="23"/>
        <v>1305</v>
      </c>
    </row>
    <row r="1479" spans="1:5">
      <c r="A1479" s="63" t="s">
        <v>829</v>
      </c>
      <c r="B1479">
        <v>1001110</v>
      </c>
      <c r="C1479">
        <v>378</v>
      </c>
      <c r="D1479">
        <v>236</v>
      </c>
      <c r="E1479" s="318">
        <f t="shared" si="23"/>
        <v>614</v>
      </c>
    </row>
    <row r="1480" spans="1:5">
      <c r="A1480" s="63" t="s">
        <v>829</v>
      </c>
      <c r="B1480">
        <v>21001128</v>
      </c>
      <c r="C1480">
        <v>251</v>
      </c>
      <c r="D1480">
        <v>175</v>
      </c>
      <c r="E1480" s="318">
        <f t="shared" si="23"/>
        <v>426</v>
      </c>
    </row>
    <row r="1481" spans="1:5">
      <c r="A1481" s="63" t="s">
        <v>829</v>
      </c>
      <c r="B1481">
        <v>4001128</v>
      </c>
      <c r="C1481">
        <v>277</v>
      </c>
      <c r="D1481">
        <v>251</v>
      </c>
      <c r="E1481" s="318">
        <f t="shared" si="23"/>
        <v>528</v>
      </c>
    </row>
    <row r="1482" spans="1:5">
      <c r="A1482" s="63" t="s">
        <v>829</v>
      </c>
      <c r="B1482">
        <v>1001105</v>
      </c>
      <c r="C1482">
        <v>367</v>
      </c>
      <c r="D1482">
        <v>225</v>
      </c>
      <c r="E1482" s="318">
        <f t="shared" si="23"/>
        <v>592</v>
      </c>
    </row>
    <row r="1483" spans="1:5">
      <c r="A1483" s="63" t="s">
        <v>829</v>
      </c>
      <c r="B1483">
        <v>4001149</v>
      </c>
      <c r="C1483">
        <v>298</v>
      </c>
      <c r="D1483">
        <v>1</v>
      </c>
      <c r="E1483" s="318">
        <f t="shared" si="23"/>
        <v>299</v>
      </c>
    </row>
    <row r="1484" spans="1:5">
      <c r="A1484" s="63" t="s">
        <v>829</v>
      </c>
      <c r="B1484">
        <v>1001142</v>
      </c>
      <c r="C1484">
        <v>251</v>
      </c>
      <c r="D1484">
        <v>221</v>
      </c>
      <c r="E1484" s="318">
        <f t="shared" si="23"/>
        <v>472</v>
      </c>
    </row>
    <row r="1485" spans="1:5">
      <c r="A1485" s="63" t="s">
        <v>829</v>
      </c>
      <c r="B1485">
        <v>3001145</v>
      </c>
      <c r="C1485">
        <v>372</v>
      </c>
      <c r="D1485">
        <v>267</v>
      </c>
      <c r="E1485" s="318">
        <f t="shared" si="23"/>
        <v>639</v>
      </c>
    </row>
    <row r="1486" spans="1:5">
      <c r="A1486" s="63" t="s">
        <v>829</v>
      </c>
      <c r="B1486">
        <v>4001102</v>
      </c>
      <c r="C1486">
        <v>1181</v>
      </c>
      <c r="D1486">
        <v>657</v>
      </c>
      <c r="E1486" s="318">
        <f t="shared" si="23"/>
        <v>1838</v>
      </c>
    </row>
    <row r="1487" spans="1:5">
      <c r="A1487" s="63" t="s">
        <v>829</v>
      </c>
      <c r="B1487">
        <v>21001131</v>
      </c>
      <c r="C1487">
        <v>1104</v>
      </c>
      <c r="D1487">
        <v>227</v>
      </c>
      <c r="E1487" s="318">
        <f t="shared" si="23"/>
        <v>1331</v>
      </c>
    </row>
    <row r="1488" spans="1:5">
      <c r="A1488" s="63" t="s">
        <v>829</v>
      </c>
      <c r="B1488">
        <v>3001142</v>
      </c>
      <c r="C1488">
        <v>291</v>
      </c>
      <c r="D1488">
        <v>239</v>
      </c>
      <c r="E1488" s="318">
        <f t="shared" si="23"/>
        <v>530</v>
      </c>
    </row>
    <row r="1489" spans="1:5">
      <c r="A1489" s="63" t="s">
        <v>829</v>
      </c>
      <c r="B1489">
        <v>6001204</v>
      </c>
      <c r="C1489">
        <v>434</v>
      </c>
      <c r="D1489">
        <v>166</v>
      </c>
      <c r="E1489" s="318">
        <f t="shared" si="23"/>
        <v>600</v>
      </c>
    </row>
    <row r="1490" spans="1:5">
      <c r="A1490" s="63" t="s">
        <v>829</v>
      </c>
      <c r="B1490">
        <v>1001106</v>
      </c>
      <c r="C1490">
        <v>424</v>
      </c>
      <c r="D1490">
        <v>132</v>
      </c>
      <c r="E1490" s="318">
        <f t="shared" si="23"/>
        <v>556</v>
      </c>
    </row>
    <row r="1491" spans="1:5">
      <c r="A1491" s="63" t="s">
        <v>829</v>
      </c>
      <c r="B1491">
        <v>21001105</v>
      </c>
      <c r="C1491">
        <v>1848</v>
      </c>
      <c r="D1491">
        <v>272</v>
      </c>
      <c r="E1491" s="318">
        <f t="shared" si="23"/>
        <v>2120</v>
      </c>
    </row>
    <row r="1492" spans="1:5">
      <c r="A1492" s="63" t="s">
        <v>829</v>
      </c>
      <c r="B1492">
        <v>4001105</v>
      </c>
      <c r="C1492">
        <v>501</v>
      </c>
      <c r="D1492">
        <v>432</v>
      </c>
      <c r="E1492" s="318">
        <f t="shared" si="23"/>
        <v>933</v>
      </c>
    </row>
    <row r="1493" spans="1:5">
      <c r="A1493" s="63" t="s">
        <v>829</v>
      </c>
      <c r="B1493">
        <v>19001109</v>
      </c>
      <c r="C1493">
        <v>301</v>
      </c>
      <c r="D1493">
        <v>247</v>
      </c>
      <c r="E1493" s="318">
        <f t="shared" si="23"/>
        <v>548</v>
      </c>
    </row>
    <row r="1494" spans="1:5">
      <c r="A1494" s="63" t="s">
        <v>829</v>
      </c>
      <c r="B1494">
        <v>19001105</v>
      </c>
      <c r="C1494">
        <v>306</v>
      </c>
      <c r="D1494">
        <v>21</v>
      </c>
      <c r="E1494" s="318">
        <f t="shared" si="23"/>
        <v>327</v>
      </c>
    </row>
    <row r="1495" spans="1:5">
      <c r="A1495" s="63" t="s">
        <v>829</v>
      </c>
      <c r="B1495">
        <v>2001240</v>
      </c>
      <c r="C1495">
        <v>576</v>
      </c>
      <c r="D1495">
        <v>73</v>
      </c>
      <c r="E1495" s="318">
        <f t="shared" si="23"/>
        <v>649</v>
      </c>
    </row>
    <row r="1496" spans="1:5">
      <c r="A1496" s="63" t="s">
        <v>829</v>
      </c>
      <c r="B1496">
        <v>21001113</v>
      </c>
      <c r="C1496">
        <v>372</v>
      </c>
      <c r="D1496">
        <v>199</v>
      </c>
      <c r="E1496" s="318">
        <f t="shared" si="23"/>
        <v>571</v>
      </c>
    </row>
    <row r="1497" spans="1:5">
      <c r="A1497" s="63" t="s">
        <v>829</v>
      </c>
      <c r="B1497">
        <v>19001112</v>
      </c>
      <c r="C1497">
        <v>478</v>
      </c>
      <c r="D1497">
        <v>154</v>
      </c>
      <c r="E1497" s="318">
        <f t="shared" si="23"/>
        <v>632</v>
      </c>
    </row>
    <row r="1498" spans="1:5">
      <c r="A1498" s="63" t="s">
        <v>829</v>
      </c>
      <c r="B1498">
        <v>21001110</v>
      </c>
      <c r="C1498">
        <v>495</v>
      </c>
      <c r="D1498">
        <v>137</v>
      </c>
      <c r="E1498" s="318">
        <f t="shared" si="23"/>
        <v>632</v>
      </c>
    </row>
    <row r="1499" spans="1:5">
      <c r="A1499" s="63" t="s">
        <v>829</v>
      </c>
      <c r="B1499">
        <v>1001134</v>
      </c>
      <c r="C1499">
        <v>327</v>
      </c>
      <c r="D1499">
        <v>107</v>
      </c>
      <c r="E1499" s="318">
        <f t="shared" si="23"/>
        <v>434</v>
      </c>
    </row>
    <row r="1500" spans="1:5">
      <c r="A1500" s="63" t="s">
        <v>829</v>
      </c>
      <c r="B1500">
        <v>3001104</v>
      </c>
      <c r="C1500">
        <v>326</v>
      </c>
      <c r="D1500">
        <v>250</v>
      </c>
      <c r="E1500" s="318">
        <f t="shared" si="23"/>
        <v>576</v>
      </c>
    </row>
    <row r="1501" spans="1:5">
      <c r="A1501" s="63" t="s">
        <v>829</v>
      </c>
      <c r="B1501">
        <v>6001202</v>
      </c>
      <c r="C1501">
        <v>217</v>
      </c>
      <c r="D1501">
        <v>160</v>
      </c>
      <c r="E1501" s="318">
        <f t="shared" si="23"/>
        <v>377</v>
      </c>
    </row>
    <row r="1502" spans="1:5">
      <c r="A1502" s="63" t="s">
        <v>829</v>
      </c>
      <c r="B1502">
        <v>3001126</v>
      </c>
      <c r="C1502">
        <v>234</v>
      </c>
      <c r="D1502">
        <v>145</v>
      </c>
      <c r="E1502" s="318">
        <f t="shared" si="23"/>
        <v>379</v>
      </c>
    </row>
    <row r="1503" spans="1:5">
      <c r="A1503" s="63" t="s">
        <v>829</v>
      </c>
      <c r="B1503">
        <v>3001106</v>
      </c>
      <c r="C1503">
        <v>551</v>
      </c>
      <c r="D1503">
        <v>504</v>
      </c>
      <c r="E1503" s="318">
        <f t="shared" si="23"/>
        <v>1055</v>
      </c>
    </row>
    <row r="1504" spans="1:5">
      <c r="A1504" s="63" t="s">
        <v>829</v>
      </c>
      <c r="B1504">
        <v>19001121</v>
      </c>
      <c r="C1504">
        <v>755</v>
      </c>
      <c r="D1504">
        <v>276</v>
      </c>
      <c r="E1504" s="318">
        <f t="shared" si="23"/>
        <v>1031</v>
      </c>
    </row>
    <row r="1505" spans="1:5">
      <c r="A1505" s="63" t="s">
        <v>829</v>
      </c>
      <c r="B1505">
        <v>2001228</v>
      </c>
      <c r="C1505">
        <v>289</v>
      </c>
      <c r="D1505">
        <v>150</v>
      </c>
      <c r="E1505" s="318">
        <f t="shared" si="23"/>
        <v>439</v>
      </c>
    </row>
    <row r="1506" spans="1:5">
      <c r="A1506" s="63" t="s">
        <v>829</v>
      </c>
      <c r="B1506">
        <v>6001215</v>
      </c>
      <c r="C1506">
        <v>65</v>
      </c>
      <c r="D1506">
        <v>2</v>
      </c>
      <c r="E1506" s="318">
        <f t="shared" si="23"/>
        <v>67</v>
      </c>
    </row>
    <row r="1507" spans="1:5">
      <c r="A1507" s="63" t="s">
        <v>829</v>
      </c>
      <c r="B1507">
        <v>4001136</v>
      </c>
      <c r="C1507">
        <v>395</v>
      </c>
      <c r="D1507">
        <v>185</v>
      </c>
      <c r="E1507" s="318">
        <f t="shared" si="23"/>
        <v>580</v>
      </c>
    </row>
    <row r="1508" spans="1:5">
      <c r="A1508" s="63" t="s">
        <v>829</v>
      </c>
      <c r="B1508">
        <v>4001117</v>
      </c>
      <c r="C1508">
        <v>850</v>
      </c>
      <c r="D1508">
        <v>378</v>
      </c>
      <c r="E1508" s="318">
        <f t="shared" si="23"/>
        <v>1228</v>
      </c>
    </row>
    <row r="1509" spans="1:5">
      <c r="A1509" s="63" t="s">
        <v>829</v>
      </c>
      <c r="B1509">
        <v>21001109</v>
      </c>
      <c r="C1509">
        <v>240</v>
      </c>
      <c r="D1509">
        <v>68</v>
      </c>
      <c r="E1509" s="318">
        <f t="shared" si="23"/>
        <v>308</v>
      </c>
    </row>
    <row r="1510" spans="1:5">
      <c r="A1510" s="63" t="s">
        <v>829</v>
      </c>
      <c r="B1510">
        <v>4001119</v>
      </c>
      <c r="C1510">
        <v>119</v>
      </c>
      <c r="D1510">
        <v>78</v>
      </c>
      <c r="E1510" s="318">
        <f t="shared" si="23"/>
        <v>197</v>
      </c>
    </row>
    <row r="1511" spans="1:5">
      <c r="A1511" s="63" t="s">
        <v>829</v>
      </c>
      <c r="B1511">
        <v>21001120</v>
      </c>
      <c r="C1511">
        <v>284</v>
      </c>
      <c r="D1511">
        <v>227</v>
      </c>
      <c r="E1511" s="318">
        <f t="shared" si="23"/>
        <v>511</v>
      </c>
    </row>
    <row r="1512" spans="1:5">
      <c r="A1512" s="63" t="s">
        <v>829</v>
      </c>
      <c r="B1512">
        <v>21001112</v>
      </c>
      <c r="C1512">
        <v>253</v>
      </c>
      <c r="D1512">
        <v>153</v>
      </c>
      <c r="E1512" s="318">
        <f t="shared" si="23"/>
        <v>406</v>
      </c>
    </row>
    <row r="1513" spans="1:5">
      <c r="A1513" s="63" t="s">
        <v>829</v>
      </c>
      <c r="B1513">
        <v>1001118</v>
      </c>
      <c r="C1513">
        <v>247</v>
      </c>
      <c r="D1513">
        <v>149</v>
      </c>
      <c r="E1513" s="318">
        <f t="shared" si="23"/>
        <v>396</v>
      </c>
    </row>
    <row r="1514" spans="1:5">
      <c r="A1514" s="63" t="s">
        <v>829</v>
      </c>
      <c r="B1514">
        <v>1001119</v>
      </c>
      <c r="C1514">
        <v>380</v>
      </c>
      <c r="D1514">
        <v>288</v>
      </c>
      <c r="E1514" s="318">
        <f t="shared" si="23"/>
        <v>668</v>
      </c>
    </row>
    <row r="1515" spans="1:5">
      <c r="A1515" s="63" t="s">
        <v>829</v>
      </c>
      <c r="B1515">
        <v>13011703</v>
      </c>
      <c r="C1515">
        <v>1</v>
      </c>
      <c r="D1515">
        <v>333</v>
      </c>
      <c r="E1515" s="318">
        <f t="shared" si="23"/>
        <v>334</v>
      </c>
    </row>
    <row r="1516" spans="1:5">
      <c r="A1516" s="63" t="s">
        <v>829</v>
      </c>
      <c r="B1516">
        <v>1001130</v>
      </c>
      <c r="C1516">
        <v>224</v>
      </c>
      <c r="D1516">
        <v>1</v>
      </c>
      <c r="E1516" s="318">
        <f t="shared" si="23"/>
        <v>225</v>
      </c>
    </row>
    <row r="1517" spans="1:5">
      <c r="A1517" s="63" t="s">
        <v>829</v>
      </c>
      <c r="B1517">
        <v>2001213</v>
      </c>
      <c r="C1517">
        <v>334</v>
      </c>
      <c r="D1517">
        <v>245</v>
      </c>
      <c r="E1517" s="318">
        <f t="shared" si="23"/>
        <v>579</v>
      </c>
    </row>
    <row r="1518" spans="1:5">
      <c r="A1518" s="63" t="s">
        <v>829</v>
      </c>
      <c r="B1518">
        <v>4001147</v>
      </c>
      <c r="C1518">
        <v>444</v>
      </c>
      <c r="D1518">
        <v>100</v>
      </c>
      <c r="E1518" s="318">
        <f t="shared" si="23"/>
        <v>544</v>
      </c>
    </row>
    <row r="1519" spans="1:5">
      <c r="A1519" s="63" t="s">
        <v>829</v>
      </c>
      <c r="B1519">
        <v>2001229</v>
      </c>
      <c r="C1519">
        <v>226</v>
      </c>
      <c r="D1519">
        <v>224</v>
      </c>
      <c r="E1519" s="318">
        <f t="shared" si="23"/>
        <v>450</v>
      </c>
    </row>
    <row r="1520" spans="1:5">
      <c r="A1520" s="63" t="s">
        <v>829</v>
      </c>
      <c r="B1520">
        <v>21001119</v>
      </c>
      <c r="C1520">
        <v>414</v>
      </c>
      <c r="D1520">
        <v>222</v>
      </c>
      <c r="E1520" s="318">
        <f t="shared" si="23"/>
        <v>636</v>
      </c>
    </row>
    <row r="1521" spans="1:5">
      <c r="A1521" s="63" t="s">
        <v>829</v>
      </c>
      <c r="B1521">
        <v>4001134</v>
      </c>
      <c r="C1521">
        <v>253</v>
      </c>
      <c r="D1521">
        <v>212</v>
      </c>
      <c r="E1521" s="318">
        <f t="shared" si="23"/>
        <v>465</v>
      </c>
    </row>
    <row r="1522" spans="1:5">
      <c r="A1522" s="63" t="s">
        <v>829</v>
      </c>
      <c r="B1522">
        <v>4001124</v>
      </c>
      <c r="C1522">
        <v>628</v>
      </c>
      <c r="D1522">
        <v>170</v>
      </c>
      <c r="E1522" s="318">
        <f t="shared" si="23"/>
        <v>798</v>
      </c>
    </row>
    <row r="1523" spans="1:5">
      <c r="A1523" s="63" t="s">
        <v>829</v>
      </c>
      <c r="B1523">
        <v>2001210</v>
      </c>
      <c r="C1523">
        <v>312</v>
      </c>
      <c r="D1523">
        <v>203</v>
      </c>
      <c r="E1523" s="318">
        <f t="shared" si="23"/>
        <v>515</v>
      </c>
    </row>
    <row r="1524" spans="1:5">
      <c r="A1524" s="63" t="s">
        <v>829</v>
      </c>
      <c r="B1524">
        <v>1001111</v>
      </c>
      <c r="C1524">
        <v>684</v>
      </c>
      <c r="D1524">
        <v>124</v>
      </c>
      <c r="E1524" s="318">
        <f t="shared" si="23"/>
        <v>808</v>
      </c>
    </row>
    <row r="1525" spans="1:5">
      <c r="A1525" s="63" t="s">
        <v>829</v>
      </c>
      <c r="B1525">
        <v>1001144</v>
      </c>
      <c r="C1525">
        <v>191</v>
      </c>
      <c r="D1525">
        <v>65</v>
      </c>
      <c r="E1525" s="318">
        <f t="shared" si="23"/>
        <v>256</v>
      </c>
    </row>
    <row r="1526" spans="1:5">
      <c r="A1526" s="63" t="s">
        <v>829</v>
      </c>
      <c r="B1526">
        <v>2001218</v>
      </c>
      <c r="C1526">
        <v>310</v>
      </c>
      <c r="D1526">
        <v>232</v>
      </c>
      <c r="E1526" s="318">
        <f t="shared" si="23"/>
        <v>542</v>
      </c>
    </row>
    <row r="1527" spans="1:5">
      <c r="A1527" s="63" t="s">
        <v>829</v>
      </c>
      <c r="B1527">
        <v>6001209</v>
      </c>
      <c r="C1527">
        <v>344</v>
      </c>
      <c r="D1527">
        <v>2</v>
      </c>
      <c r="E1527" s="318">
        <f t="shared" si="23"/>
        <v>346</v>
      </c>
    </row>
    <row r="1528" spans="1:5">
      <c r="A1528" s="63" t="s">
        <v>829</v>
      </c>
      <c r="B1528">
        <v>3001137</v>
      </c>
      <c r="C1528">
        <v>410</v>
      </c>
      <c r="D1528">
        <v>251</v>
      </c>
      <c r="E1528" s="318">
        <f t="shared" si="23"/>
        <v>661</v>
      </c>
    </row>
    <row r="1529" spans="1:5">
      <c r="A1529" s="63" t="s">
        <v>829</v>
      </c>
      <c r="B1529">
        <v>4001133</v>
      </c>
      <c r="C1529">
        <v>289</v>
      </c>
      <c r="D1529">
        <v>216</v>
      </c>
      <c r="E1529" s="318">
        <f t="shared" si="23"/>
        <v>505</v>
      </c>
    </row>
    <row r="1530" spans="1:5">
      <c r="A1530" s="63" t="s">
        <v>829</v>
      </c>
      <c r="B1530">
        <v>1001109</v>
      </c>
      <c r="C1530">
        <v>298</v>
      </c>
      <c r="D1530">
        <v>254</v>
      </c>
      <c r="E1530" s="318">
        <f t="shared" si="23"/>
        <v>552</v>
      </c>
    </row>
    <row r="1531" spans="1:5">
      <c r="A1531" s="63" t="s">
        <v>829</v>
      </c>
      <c r="B1531">
        <v>3001122</v>
      </c>
      <c r="C1531">
        <v>321</v>
      </c>
      <c r="D1531">
        <v>224</v>
      </c>
      <c r="E1531" s="318">
        <f t="shared" si="23"/>
        <v>545</v>
      </c>
    </row>
    <row r="1532" spans="1:5">
      <c r="A1532" s="63" t="s">
        <v>829</v>
      </c>
      <c r="B1532">
        <v>1001143</v>
      </c>
      <c r="C1532">
        <v>697</v>
      </c>
      <c r="D1532">
        <v>241</v>
      </c>
      <c r="E1532" s="318">
        <f t="shared" si="23"/>
        <v>938</v>
      </c>
    </row>
    <row r="1533" spans="1:5">
      <c r="A1533" s="63" t="s">
        <v>829</v>
      </c>
      <c r="B1533">
        <v>2001230</v>
      </c>
      <c r="C1533">
        <v>365</v>
      </c>
      <c r="D1533">
        <v>308</v>
      </c>
      <c r="E1533" s="318">
        <f t="shared" si="23"/>
        <v>673</v>
      </c>
    </row>
    <row r="1534" spans="1:5">
      <c r="A1534" s="63" t="s">
        <v>829</v>
      </c>
      <c r="B1534">
        <v>19001120</v>
      </c>
      <c r="C1534">
        <v>388</v>
      </c>
      <c r="D1534">
        <v>275</v>
      </c>
      <c r="E1534" s="318">
        <f t="shared" si="23"/>
        <v>663</v>
      </c>
    </row>
    <row r="1535" spans="1:5">
      <c r="A1535" s="63" t="s">
        <v>829</v>
      </c>
      <c r="B1535">
        <v>6001208</v>
      </c>
      <c r="C1535">
        <v>527</v>
      </c>
      <c r="D1535">
        <v>333</v>
      </c>
      <c r="E1535" s="318">
        <f t="shared" si="23"/>
        <v>860</v>
      </c>
    </row>
    <row r="1536" spans="1:5">
      <c r="A1536" s="63" t="s">
        <v>829</v>
      </c>
      <c r="B1536">
        <v>2001211</v>
      </c>
      <c r="C1536">
        <v>263</v>
      </c>
      <c r="D1536">
        <v>111</v>
      </c>
      <c r="E1536" s="318">
        <f t="shared" si="23"/>
        <v>374</v>
      </c>
    </row>
    <row r="1537" spans="1:5">
      <c r="A1537" s="63" t="s">
        <v>829</v>
      </c>
      <c r="B1537">
        <v>6001212</v>
      </c>
      <c r="C1537">
        <v>339</v>
      </c>
      <c r="D1537">
        <v>14</v>
      </c>
      <c r="E1537" s="318">
        <f t="shared" si="23"/>
        <v>353</v>
      </c>
    </row>
    <row r="1538" spans="1:5">
      <c r="A1538" s="63" t="s">
        <v>829</v>
      </c>
      <c r="B1538">
        <v>17001506</v>
      </c>
      <c r="C1538">
        <v>218</v>
      </c>
      <c r="D1538">
        <v>1</v>
      </c>
      <c r="E1538" s="318">
        <f t="shared" si="23"/>
        <v>219</v>
      </c>
    </row>
    <row r="1539" spans="1:5">
      <c r="A1539" s="63" t="s">
        <v>829</v>
      </c>
      <c r="B1539">
        <v>17001507</v>
      </c>
      <c r="C1539">
        <v>188</v>
      </c>
      <c r="D1539">
        <v>2</v>
      </c>
      <c r="E1539" s="318">
        <f t="shared" si="23"/>
        <v>190</v>
      </c>
    </row>
    <row r="1540" spans="1:5">
      <c r="A1540" s="63" t="s">
        <v>829</v>
      </c>
      <c r="B1540">
        <v>21001118</v>
      </c>
      <c r="C1540">
        <v>200</v>
      </c>
      <c r="D1540">
        <v>149</v>
      </c>
      <c r="E1540" s="318">
        <f t="shared" ref="E1540:E1603" si="24">SUM(C1540:D1540)</f>
        <v>349</v>
      </c>
    </row>
    <row r="1541" spans="1:5">
      <c r="A1541" s="63" t="s">
        <v>829</v>
      </c>
      <c r="B1541">
        <v>21001115</v>
      </c>
      <c r="C1541">
        <v>164</v>
      </c>
      <c r="D1541">
        <v>117</v>
      </c>
      <c r="E1541" s="318">
        <f t="shared" si="24"/>
        <v>281</v>
      </c>
    </row>
    <row r="1542" spans="1:5">
      <c r="A1542" s="63" t="s">
        <v>829</v>
      </c>
      <c r="B1542">
        <v>4001104</v>
      </c>
      <c r="C1542">
        <v>337</v>
      </c>
      <c r="D1542">
        <v>223</v>
      </c>
      <c r="E1542" s="318">
        <f t="shared" si="24"/>
        <v>560</v>
      </c>
    </row>
    <row r="1543" spans="1:5">
      <c r="A1543" s="63" t="s">
        <v>829</v>
      </c>
      <c r="B1543">
        <v>2001214</v>
      </c>
      <c r="C1543">
        <v>453</v>
      </c>
      <c r="D1543">
        <v>239</v>
      </c>
      <c r="E1543" s="318">
        <f t="shared" si="24"/>
        <v>692</v>
      </c>
    </row>
    <row r="1544" spans="1:5">
      <c r="A1544" s="63" t="s">
        <v>829</v>
      </c>
      <c r="B1544">
        <v>2001217</v>
      </c>
      <c r="C1544">
        <v>182</v>
      </c>
      <c r="D1544">
        <v>119</v>
      </c>
      <c r="E1544" s="318">
        <f t="shared" si="24"/>
        <v>301</v>
      </c>
    </row>
    <row r="1545" spans="1:5">
      <c r="A1545" s="63" t="s">
        <v>829</v>
      </c>
      <c r="B1545">
        <v>4001135</v>
      </c>
      <c r="C1545">
        <v>239</v>
      </c>
      <c r="D1545">
        <v>143</v>
      </c>
      <c r="E1545" s="318">
        <f t="shared" si="24"/>
        <v>382</v>
      </c>
    </row>
    <row r="1546" spans="1:5">
      <c r="A1546" s="63" t="s">
        <v>829</v>
      </c>
      <c r="B1546">
        <v>1001122</v>
      </c>
      <c r="C1546">
        <v>278</v>
      </c>
      <c r="D1546">
        <v>226</v>
      </c>
      <c r="E1546" s="318">
        <f t="shared" si="24"/>
        <v>504</v>
      </c>
    </row>
    <row r="1547" spans="1:5">
      <c r="A1547" s="63" t="s">
        <v>829</v>
      </c>
      <c r="B1547">
        <v>21001102</v>
      </c>
      <c r="C1547">
        <v>211</v>
      </c>
      <c r="D1547">
        <v>3</v>
      </c>
      <c r="E1547" s="318">
        <f t="shared" si="24"/>
        <v>214</v>
      </c>
    </row>
    <row r="1548" spans="1:5">
      <c r="A1548" s="63" t="s">
        <v>829</v>
      </c>
      <c r="B1548">
        <v>4001114</v>
      </c>
      <c r="C1548">
        <v>646</v>
      </c>
      <c r="D1548">
        <v>580</v>
      </c>
      <c r="E1548" s="318">
        <f t="shared" si="24"/>
        <v>1226</v>
      </c>
    </row>
    <row r="1549" spans="1:5">
      <c r="A1549" s="63" t="s">
        <v>829</v>
      </c>
      <c r="B1549">
        <v>3001134</v>
      </c>
      <c r="C1549">
        <v>358</v>
      </c>
      <c r="D1549">
        <v>207</v>
      </c>
      <c r="E1549" s="318">
        <f t="shared" si="24"/>
        <v>565</v>
      </c>
    </row>
    <row r="1550" spans="1:5">
      <c r="A1550" s="63" t="s">
        <v>829</v>
      </c>
      <c r="B1550">
        <v>6001205</v>
      </c>
      <c r="C1550">
        <v>419</v>
      </c>
      <c r="D1550">
        <v>187</v>
      </c>
      <c r="E1550" s="318">
        <f t="shared" si="24"/>
        <v>606</v>
      </c>
    </row>
    <row r="1551" spans="1:5">
      <c r="A1551" s="63" t="s">
        <v>829</v>
      </c>
      <c r="B1551">
        <v>3001105</v>
      </c>
      <c r="C1551">
        <v>502</v>
      </c>
      <c r="D1551">
        <v>352</v>
      </c>
      <c r="E1551" s="318">
        <f t="shared" si="24"/>
        <v>854</v>
      </c>
    </row>
    <row r="1552" spans="1:5">
      <c r="A1552" s="63" t="s">
        <v>829</v>
      </c>
      <c r="B1552">
        <v>2001208</v>
      </c>
      <c r="C1552">
        <v>878</v>
      </c>
      <c r="D1552">
        <v>616</v>
      </c>
      <c r="E1552" s="318">
        <f t="shared" si="24"/>
        <v>1494</v>
      </c>
    </row>
    <row r="1553" spans="1:5">
      <c r="A1553" s="63" t="s">
        <v>829</v>
      </c>
      <c r="B1553">
        <v>1001104</v>
      </c>
      <c r="C1553">
        <v>381</v>
      </c>
      <c r="D1553">
        <v>266</v>
      </c>
      <c r="E1553" s="318">
        <f t="shared" si="24"/>
        <v>647</v>
      </c>
    </row>
    <row r="1554" spans="1:5">
      <c r="A1554" s="63" t="s">
        <v>829</v>
      </c>
      <c r="B1554">
        <v>21001126</v>
      </c>
      <c r="C1554">
        <v>293</v>
      </c>
      <c r="D1554">
        <v>228</v>
      </c>
      <c r="E1554" s="318">
        <f t="shared" si="24"/>
        <v>521</v>
      </c>
    </row>
    <row r="1555" spans="1:5">
      <c r="A1555" s="63" t="s">
        <v>829</v>
      </c>
      <c r="B1555">
        <v>19001111</v>
      </c>
      <c r="C1555">
        <v>395</v>
      </c>
      <c r="D1555">
        <v>188</v>
      </c>
      <c r="E1555" s="318">
        <f t="shared" si="24"/>
        <v>583</v>
      </c>
    </row>
    <row r="1556" spans="1:5">
      <c r="A1556" s="63" t="s">
        <v>829</v>
      </c>
      <c r="B1556">
        <v>21001121</v>
      </c>
      <c r="C1556">
        <v>485</v>
      </c>
      <c r="D1556">
        <v>364</v>
      </c>
      <c r="E1556" s="318">
        <f t="shared" si="24"/>
        <v>849</v>
      </c>
    </row>
    <row r="1557" spans="1:5">
      <c r="A1557" s="63" t="s">
        <v>829</v>
      </c>
      <c r="B1557">
        <v>1001103</v>
      </c>
      <c r="C1557">
        <v>326</v>
      </c>
      <c r="D1557">
        <v>231</v>
      </c>
      <c r="E1557" s="318">
        <f t="shared" si="24"/>
        <v>557</v>
      </c>
    </row>
    <row r="1558" spans="1:5">
      <c r="A1558" s="63" t="s">
        <v>829</v>
      </c>
      <c r="B1558">
        <v>21001114</v>
      </c>
      <c r="C1558">
        <v>231</v>
      </c>
      <c r="D1558">
        <v>147</v>
      </c>
      <c r="E1558" s="318">
        <f t="shared" si="24"/>
        <v>378</v>
      </c>
    </row>
    <row r="1559" spans="1:5">
      <c r="A1559" s="63" t="s">
        <v>829</v>
      </c>
      <c r="B1559">
        <v>1001141</v>
      </c>
      <c r="C1559">
        <v>541</v>
      </c>
      <c r="D1559">
        <v>312</v>
      </c>
      <c r="E1559" s="318">
        <f t="shared" si="24"/>
        <v>853</v>
      </c>
    </row>
    <row r="1560" spans="1:5">
      <c r="A1560" s="63" t="s">
        <v>829</v>
      </c>
      <c r="B1560">
        <v>19001124</v>
      </c>
      <c r="C1560">
        <v>312</v>
      </c>
      <c r="D1560">
        <v>155</v>
      </c>
      <c r="E1560" s="318">
        <f t="shared" si="24"/>
        <v>467</v>
      </c>
    </row>
    <row r="1561" spans="1:5">
      <c r="A1561" s="63" t="s">
        <v>829</v>
      </c>
      <c r="B1561">
        <v>3001147</v>
      </c>
      <c r="C1561">
        <v>165</v>
      </c>
      <c r="D1561">
        <v>58</v>
      </c>
      <c r="E1561" s="318">
        <f t="shared" si="24"/>
        <v>223</v>
      </c>
    </row>
    <row r="1562" spans="1:5">
      <c r="A1562" s="63" t="s">
        <v>829</v>
      </c>
      <c r="B1562">
        <v>4001131</v>
      </c>
      <c r="C1562">
        <v>307</v>
      </c>
      <c r="D1562">
        <v>239</v>
      </c>
      <c r="E1562" s="318">
        <f t="shared" si="24"/>
        <v>546</v>
      </c>
    </row>
    <row r="1563" spans="1:5">
      <c r="A1563" s="63" t="s">
        <v>829</v>
      </c>
      <c r="B1563">
        <v>3001113</v>
      </c>
      <c r="C1563">
        <v>1462</v>
      </c>
      <c r="D1563">
        <v>934</v>
      </c>
      <c r="E1563" s="318">
        <f t="shared" si="24"/>
        <v>2396</v>
      </c>
    </row>
    <row r="1564" spans="1:5">
      <c r="A1564" s="63" t="s">
        <v>829</v>
      </c>
      <c r="B1564">
        <v>4001103</v>
      </c>
      <c r="C1564">
        <v>353</v>
      </c>
      <c r="D1564">
        <v>273</v>
      </c>
      <c r="E1564" s="318">
        <f t="shared" si="24"/>
        <v>626</v>
      </c>
    </row>
    <row r="1565" spans="1:5">
      <c r="A1565" s="63" t="s">
        <v>829</v>
      </c>
      <c r="B1565">
        <v>3001119</v>
      </c>
      <c r="C1565">
        <v>333</v>
      </c>
      <c r="D1565">
        <v>308</v>
      </c>
      <c r="E1565" s="318">
        <f t="shared" si="24"/>
        <v>641</v>
      </c>
    </row>
    <row r="1566" spans="1:5">
      <c r="A1566" s="63" t="s">
        <v>829</v>
      </c>
      <c r="B1566">
        <v>4001132</v>
      </c>
      <c r="C1566">
        <v>328</v>
      </c>
      <c r="D1566">
        <v>210</v>
      </c>
      <c r="E1566" s="318">
        <f t="shared" si="24"/>
        <v>538</v>
      </c>
    </row>
    <row r="1567" spans="1:5">
      <c r="A1567" s="63" t="s">
        <v>829</v>
      </c>
      <c r="B1567">
        <v>3001121</v>
      </c>
      <c r="C1567">
        <v>720</v>
      </c>
      <c r="D1567">
        <v>220</v>
      </c>
      <c r="E1567" s="318">
        <f t="shared" si="24"/>
        <v>940</v>
      </c>
    </row>
    <row r="1568" spans="1:5">
      <c r="A1568" s="63" t="s">
        <v>829</v>
      </c>
      <c r="B1568">
        <v>19001110</v>
      </c>
      <c r="C1568">
        <v>672</v>
      </c>
      <c r="D1568">
        <v>463</v>
      </c>
      <c r="E1568" s="318">
        <f t="shared" si="24"/>
        <v>1135</v>
      </c>
    </row>
    <row r="1569" spans="1:5">
      <c r="A1569" s="63" t="s">
        <v>829</v>
      </c>
      <c r="B1569">
        <v>1001101</v>
      </c>
      <c r="C1569">
        <v>467</v>
      </c>
      <c r="D1569">
        <v>177</v>
      </c>
      <c r="E1569" s="318">
        <f t="shared" si="24"/>
        <v>644</v>
      </c>
    </row>
    <row r="1570" spans="1:5">
      <c r="A1570" s="63" t="s">
        <v>829</v>
      </c>
      <c r="B1570">
        <v>6001206</v>
      </c>
      <c r="C1570">
        <v>561</v>
      </c>
      <c r="D1570">
        <v>373</v>
      </c>
      <c r="E1570" s="318">
        <f t="shared" si="24"/>
        <v>934</v>
      </c>
    </row>
    <row r="1571" spans="1:5">
      <c r="A1571" s="63" t="s">
        <v>829</v>
      </c>
      <c r="B1571">
        <v>2001206</v>
      </c>
      <c r="C1571">
        <v>325</v>
      </c>
      <c r="D1571">
        <v>1</v>
      </c>
      <c r="E1571" s="318">
        <f t="shared" si="24"/>
        <v>326</v>
      </c>
    </row>
    <row r="1572" spans="1:5">
      <c r="A1572" s="63" t="s">
        <v>829</v>
      </c>
      <c r="B1572">
        <v>1001133</v>
      </c>
      <c r="C1572">
        <v>328</v>
      </c>
      <c r="D1572">
        <v>95</v>
      </c>
      <c r="E1572" s="318">
        <f t="shared" si="24"/>
        <v>423</v>
      </c>
    </row>
    <row r="1573" spans="1:5">
      <c r="A1573" s="63" t="s">
        <v>829</v>
      </c>
      <c r="B1573">
        <v>4001129</v>
      </c>
      <c r="C1573">
        <v>364</v>
      </c>
      <c r="D1573">
        <v>319</v>
      </c>
      <c r="E1573" s="318">
        <f t="shared" si="24"/>
        <v>683</v>
      </c>
    </row>
    <row r="1574" spans="1:5">
      <c r="A1574" s="63" t="s">
        <v>829</v>
      </c>
      <c r="B1574">
        <v>19001119</v>
      </c>
      <c r="C1574">
        <v>1374</v>
      </c>
      <c r="D1574">
        <v>500</v>
      </c>
      <c r="E1574" s="318">
        <f t="shared" si="24"/>
        <v>1874</v>
      </c>
    </row>
    <row r="1575" spans="1:5">
      <c r="A1575" s="63" t="s">
        <v>829</v>
      </c>
      <c r="B1575">
        <v>3001103</v>
      </c>
      <c r="C1575">
        <v>234</v>
      </c>
      <c r="D1575">
        <v>93</v>
      </c>
      <c r="E1575" s="318">
        <f t="shared" si="24"/>
        <v>327</v>
      </c>
    </row>
    <row r="1576" spans="1:5">
      <c r="A1576" s="63" t="s">
        <v>829</v>
      </c>
      <c r="B1576">
        <v>21001111</v>
      </c>
      <c r="C1576">
        <v>196</v>
      </c>
      <c r="D1576">
        <v>95</v>
      </c>
      <c r="E1576" s="318">
        <f t="shared" si="24"/>
        <v>291</v>
      </c>
    </row>
    <row r="1577" spans="1:5">
      <c r="A1577" s="63" t="s">
        <v>829</v>
      </c>
      <c r="B1577">
        <v>3001131</v>
      </c>
      <c r="C1577">
        <v>389</v>
      </c>
      <c r="D1577">
        <v>124</v>
      </c>
      <c r="E1577" s="318">
        <f t="shared" si="24"/>
        <v>513</v>
      </c>
    </row>
    <row r="1578" spans="1:5">
      <c r="A1578" s="63" t="s">
        <v>829</v>
      </c>
      <c r="B1578">
        <v>1001117</v>
      </c>
      <c r="C1578">
        <v>234</v>
      </c>
      <c r="D1578">
        <v>169</v>
      </c>
      <c r="E1578" s="318">
        <f t="shared" si="24"/>
        <v>403</v>
      </c>
    </row>
    <row r="1579" spans="1:5">
      <c r="A1579" s="63" t="s">
        <v>829</v>
      </c>
      <c r="B1579">
        <v>4001126</v>
      </c>
      <c r="C1579">
        <v>401</v>
      </c>
      <c r="D1579">
        <v>266</v>
      </c>
      <c r="E1579" s="318">
        <f t="shared" si="24"/>
        <v>667</v>
      </c>
    </row>
    <row r="1580" spans="1:5">
      <c r="A1580" s="63" t="s">
        <v>829</v>
      </c>
      <c r="B1580">
        <v>5001203</v>
      </c>
      <c r="C1580">
        <v>376</v>
      </c>
      <c r="D1580">
        <v>70</v>
      </c>
      <c r="E1580" s="318">
        <f t="shared" si="24"/>
        <v>446</v>
      </c>
    </row>
    <row r="1581" spans="1:5">
      <c r="A1581" s="63" t="s">
        <v>829</v>
      </c>
      <c r="B1581">
        <v>3001138</v>
      </c>
      <c r="C1581">
        <v>391</v>
      </c>
      <c r="D1581">
        <v>164</v>
      </c>
      <c r="E1581" s="318">
        <f t="shared" si="24"/>
        <v>555</v>
      </c>
    </row>
    <row r="1582" spans="1:5">
      <c r="A1582" s="63" t="s">
        <v>829</v>
      </c>
      <c r="B1582">
        <v>6001207</v>
      </c>
      <c r="C1582">
        <v>648</v>
      </c>
      <c r="D1582">
        <v>337</v>
      </c>
      <c r="E1582" s="318">
        <f t="shared" si="24"/>
        <v>985</v>
      </c>
    </row>
    <row r="1583" spans="1:5">
      <c r="A1583" s="63" t="s">
        <v>829</v>
      </c>
      <c r="B1583">
        <v>19001108</v>
      </c>
      <c r="C1583">
        <v>506</v>
      </c>
      <c r="D1583">
        <v>120</v>
      </c>
      <c r="E1583" s="318">
        <f t="shared" si="24"/>
        <v>626</v>
      </c>
    </row>
    <row r="1584" spans="1:5">
      <c r="A1584" s="63" t="s">
        <v>829</v>
      </c>
      <c r="B1584">
        <v>2001202</v>
      </c>
      <c r="C1584">
        <v>402</v>
      </c>
      <c r="D1584">
        <v>133</v>
      </c>
      <c r="E1584" s="318">
        <f t="shared" si="24"/>
        <v>535</v>
      </c>
    </row>
    <row r="1585" spans="1:5">
      <c r="A1585" s="63" t="s">
        <v>829</v>
      </c>
      <c r="B1585">
        <v>4001125</v>
      </c>
      <c r="C1585">
        <v>302</v>
      </c>
      <c r="D1585">
        <v>214</v>
      </c>
      <c r="E1585" s="318">
        <f t="shared" si="24"/>
        <v>516</v>
      </c>
    </row>
    <row r="1586" spans="1:5">
      <c r="A1586" s="63" t="s">
        <v>829</v>
      </c>
      <c r="B1586">
        <v>4001137</v>
      </c>
      <c r="C1586">
        <v>823</v>
      </c>
      <c r="D1586">
        <v>137</v>
      </c>
      <c r="E1586" s="318">
        <f t="shared" si="24"/>
        <v>960</v>
      </c>
    </row>
    <row r="1587" spans="1:5">
      <c r="A1587" s="63" t="s">
        <v>829</v>
      </c>
      <c r="B1587">
        <v>19001118</v>
      </c>
      <c r="C1587">
        <v>525</v>
      </c>
      <c r="D1587">
        <v>208</v>
      </c>
      <c r="E1587" s="318">
        <f t="shared" si="24"/>
        <v>733</v>
      </c>
    </row>
    <row r="1588" spans="1:5">
      <c r="A1588" s="63" t="s">
        <v>829</v>
      </c>
      <c r="B1588">
        <v>3001132</v>
      </c>
      <c r="C1588">
        <v>794</v>
      </c>
      <c r="D1588">
        <v>416</v>
      </c>
      <c r="E1588" s="318">
        <f t="shared" si="24"/>
        <v>1210</v>
      </c>
    </row>
    <row r="1589" spans="1:5">
      <c r="A1589" s="63" t="s">
        <v>829</v>
      </c>
      <c r="B1589">
        <v>1001137</v>
      </c>
      <c r="C1589">
        <v>881</v>
      </c>
      <c r="D1589">
        <v>164</v>
      </c>
      <c r="E1589" s="318">
        <f t="shared" si="24"/>
        <v>1045</v>
      </c>
    </row>
    <row r="1590" spans="1:5">
      <c r="A1590" s="63" t="s">
        <v>829</v>
      </c>
      <c r="B1590">
        <v>2001216</v>
      </c>
      <c r="C1590">
        <v>108</v>
      </c>
      <c r="D1590">
        <v>93</v>
      </c>
      <c r="E1590" s="318">
        <f t="shared" si="24"/>
        <v>201</v>
      </c>
    </row>
    <row r="1591" spans="1:5">
      <c r="A1591" s="63" t="s">
        <v>829</v>
      </c>
      <c r="B1591">
        <v>3001118</v>
      </c>
      <c r="C1591">
        <v>542</v>
      </c>
      <c r="D1591">
        <v>514</v>
      </c>
      <c r="E1591" s="318">
        <f t="shared" si="24"/>
        <v>1056</v>
      </c>
    </row>
    <row r="1592" spans="1:5">
      <c r="A1592" s="63" t="s">
        <v>829</v>
      </c>
      <c r="B1592">
        <v>4001112</v>
      </c>
      <c r="C1592">
        <v>249</v>
      </c>
      <c r="D1592">
        <v>207</v>
      </c>
      <c r="E1592" s="318">
        <f t="shared" si="24"/>
        <v>456</v>
      </c>
    </row>
    <row r="1593" spans="1:5">
      <c r="A1593" s="63" t="s">
        <v>829</v>
      </c>
      <c r="B1593">
        <v>3001114</v>
      </c>
      <c r="C1593">
        <v>305</v>
      </c>
      <c r="D1593">
        <v>227</v>
      </c>
      <c r="E1593" s="318">
        <f t="shared" si="24"/>
        <v>532</v>
      </c>
    </row>
    <row r="1594" spans="1:5">
      <c r="A1594" s="63" t="s">
        <v>829</v>
      </c>
      <c r="B1594">
        <v>19001127</v>
      </c>
      <c r="C1594">
        <v>243</v>
      </c>
      <c r="D1594">
        <v>108</v>
      </c>
      <c r="E1594" s="318">
        <f t="shared" si="24"/>
        <v>351</v>
      </c>
    </row>
    <row r="1595" spans="1:5">
      <c r="A1595" s="63" t="s">
        <v>829</v>
      </c>
      <c r="B1595">
        <v>19001102</v>
      </c>
      <c r="C1595">
        <v>252</v>
      </c>
      <c r="D1595">
        <v>1</v>
      </c>
      <c r="E1595" s="318">
        <f t="shared" si="24"/>
        <v>253</v>
      </c>
    </row>
    <row r="1596" spans="1:5">
      <c r="A1596" s="63" t="s">
        <v>829</v>
      </c>
      <c r="B1596">
        <v>3001115</v>
      </c>
      <c r="C1596">
        <v>618</v>
      </c>
      <c r="D1596">
        <v>403</v>
      </c>
      <c r="E1596" s="318">
        <f t="shared" si="24"/>
        <v>1021</v>
      </c>
    </row>
    <row r="1597" spans="1:5">
      <c r="A1597" s="63" t="s">
        <v>829</v>
      </c>
      <c r="B1597">
        <v>21001129</v>
      </c>
      <c r="C1597">
        <v>329</v>
      </c>
      <c r="D1597">
        <v>274</v>
      </c>
      <c r="E1597" s="318">
        <f t="shared" si="24"/>
        <v>603</v>
      </c>
    </row>
    <row r="1598" spans="1:5">
      <c r="A1598" s="63" t="s">
        <v>829</v>
      </c>
      <c r="B1598">
        <v>3001102</v>
      </c>
      <c r="C1598">
        <v>624</v>
      </c>
      <c r="D1598">
        <v>380</v>
      </c>
      <c r="E1598" s="318">
        <f t="shared" si="24"/>
        <v>1004</v>
      </c>
    </row>
    <row r="1599" spans="1:5">
      <c r="A1599" s="63" t="s">
        <v>829</v>
      </c>
      <c r="B1599">
        <v>1001107</v>
      </c>
      <c r="C1599">
        <v>487</v>
      </c>
      <c r="D1599">
        <v>186</v>
      </c>
      <c r="E1599" s="318">
        <f t="shared" si="24"/>
        <v>673</v>
      </c>
    </row>
    <row r="1600" spans="1:5">
      <c r="A1600" s="63" t="s">
        <v>829</v>
      </c>
      <c r="B1600">
        <v>1001136</v>
      </c>
      <c r="C1600">
        <v>564</v>
      </c>
      <c r="D1600">
        <v>230</v>
      </c>
      <c r="E1600" s="318">
        <f t="shared" si="24"/>
        <v>794</v>
      </c>
    </row>
    <row r="1601" spans="1:5">
      <c r="A1601" s="63" t="s">
        <v>829</v>
      </c>
      <c r="B1601">
        <v>1001131</v>
      </c>
      <c r="C1601">
        <v>127</v>
      </c>
      <c r="D1601">
        <v>1</v>
      </c>
      <c r="E1601" s="318">
        <f t="shared" si="24"/>
        <v>128</v>
      </c>
    </row>
    <row r="1602" spans="1:5">
      <c r="A1602" s="63" t="s">
        <v>829</v>
      </c>
      <c r="B1602">
        <v>2001233</v>
      </c>
      <c r="C1602">
        <v>776</v>
      </c>
      <c r="D1602">
        <v>615</v>
      </c>
      <c r="E1602" s="318">
        <f t="shared" si="24"/>
        <v>1391</v>
      </c>
    </row>
    <row r="1603" spans="1:5">
      <c r="A1603" s="63" t="s">
        <v>829</v>
      </c>
      <c r="B1603">
        <v>1001108</v>
      </c>
      <c r="C1603">
        <v>525</v>
      </c>
      <c r="D1603">
        <v>145</v>
      </c>
      <c r="E1603" s="318">
        <f t="shared" si="24"/>
        <v>670</v>
      </c>
    </row>
    <row r="1604" spans="1:5">
      <c r="A1604" s="63" t="s">
        <v>829</v>
      </c>
      <c r="B1604">
        <v>1001102</v>
      </c>
      <c r="C1604">
        <v>365</v>
      </c>
      <c r="D1604">
        <v>229</v>
      </c>
      <c r="E1604" s="318">
        <f t="shared" ref="E1604:E1667" si="25">SUM(C1604:D1604)</f>
        <v>594</v>
      </c>
    </row>
    <row r="1605" spans="1:5">
      <c r="A1605" s="63" t="s">
        <v>829</v>
      </c>
      <c r="B1605">
        <v>2001237</v>
      </c>
      <c r="C1605">
        <v>470</v>
      </c>
      <c r="D1605">
        <v>222</v>
      </c>
      <c r="E1605" s="318">
        <f t="shared" si="25"/>
        <v>692</v>
      </c>
    </row>
    <row r="1606" spans="1:5">
      <c r="A1606" s="63" t="s">
        <v>829</v>
      </c>
      <c r="B1606">
        <v>3001123</v>
      </c>
      <c r="C1606">
        <v>469</v>
      </c>
      <c r="D1606">
        <v>111</v>
      </c>
      <c r="E1606" s="318">
        <f t="shared" si="25"/>
        <v>580</v>
      </c>
    </row>
    <row r="1607" spans="1:5">
      <c r="A1607" s="63" t="s">
        <v>829</v>
      </c>
      <c r="B1607">
        <v>2001204</v>
      </c>
      <c r="C1607">
        <v>319</v>
      </c>
      <c r="D1607">
        <v>2</v>
      </c>
      <c r="E1607" s="318">
        <f t="shared" si="25"/>
        <v>321</v>
      </c>
    </row>
    <row r="1608" spans="1:5">
      <c r="A1608" s="63" t="s">
        <v>829</v>
      </c>
      <c r="B1608">
        <v>4001123</v>
      </c>
      <c r="C1608">
        <v>478</v>
      </c>
      <c r="D1608">
        <v>123</v>
      </c>
      <c r="E1608" s="318">
        <f t="shared" si="25"/>
        <v>601</v>
      </c>
    </row>
    <row r="1609" spans="1:5">
      <c r="A1609" s="63" t="s">
        <v>829</v>
      </c>
      <c r="B1609">
        <v>1001112</v>
      </c>
      <c r="C1609">
        <v>540</v>
      </c>
      <c r="D1609">
        <v>145</v>
      </c>
      <c r="E1609" s="318">
        <f t="shared" si="25"/>
        <v>685</v>
      </c>
    </row>
    <row r="1610" spans="1:5">
      <c r="A1610" s="63" t="s">
        <v>829</v>
      </c>
      <c r="B1610">
        <v>4001138</v>
      </c>
      <c r="C1610">
        <v>384</v>
      </c>
      <c r="D1610">
        <v>314</v>
      </c>
      <c r="E1610" s="318">
        <f t="shared" si="25"/>
        <v>698</v>
      </c>
    </row>
    <row r="1611" spans="1:5">
      <c r="A1611" s="63" t="s">
        <v>829</v>
      </c>
      <c r="B1611">
        <v>2001207</v>
      </c>
      <c r="C1611">
        <v>335</v>
      </c>
      <c r="D1611">
        <v>212</v>
      </c>
      <c r="E1611" s="318">
        <f t="shared" si="25"/>
        <v>547</v>
      </c>
    </row>
    <row r="1612" spans="1:5">
      <c r="A1612" s="63" t="s">
        <v>829</v>
      </c>
      <c r="B1612">
        <v>3001110</v>
      </c>
      <c r="C1612">
        <v>711</v>
      </c>
      <c r="D1612">
        <v>46</v>
      </c>
      <c r="E1612" s="318">
        <f t="shared" si="25"/>
        <v>757</v>
      </c>
    </row>
    <row r="1613" spans="1:5">
      <c r="A1613" s="63" t="s">
        <v>829</v>
      </c>
      <c r="B1613">
        <v>1001116</v>
      </c>
      <c r="C1613">
        <v>278</v>
      </c>
      <c r="D1613">
        <v>183</v>
      </c>
      <c r="E1613" s="318">
        <f t="shared" si="25"/>
        <v>461</v>
      </c>
    </row>
    <row r="1614" spans="1:5">
      <c r="A1614" s="63" t="s">
        <v>829</v>
      </c>
      <c r="B1614">
        <v>1001114</v>
      </c>
      <c r="C1614">
        <v>362</v>
      </c>
      <c r="D1614">
        <v>233</v>
      </c>
      <c r="E1614" s="318">
        <f t="shared" si="25"/>
        <v>595</v>
      </c>
    </row>
    <row r="1615" spans="1:5">
      <c r="A1615" s="63" t="s">
        <v>829</v>
      </c>
      <c r="B1615">
        <v>3001139</v>
      </c>
      <c r="C1615">
        <v>680</v>
      </c>
      <c r="D1615">
        <v>182</v>
      </c>
      <c r="E1615" s="318">
        <f t="shared" si="25"/>
        <v>862</v>
      </c>
    </row>
    <row r="1616" spans="1:5">
      <c r="A1616" s="63" t="s">
        <v>829</v>
      </c>
      <c r="B1616">
        <v>3001125</v>
      </c>
      <c r="C1616">
        <v>272</v>
      </c>
      <c r="D1616">
        <v>120</v>
      </c>
      <c r="E1616" s="318">
        <f t="shared" si="25"/>
        <v>392</v>
      </c>
    </row>
    <row r="1617" spans="1:5">
      <c r="A1617" s="63" t="s">
        <v>829</v>
      </c>
      <c r="B1617">
        <v>2001231</v>
      </c>
      <c r="C1617">
        <v>487</v>
      </c>
      <c r="D1617">
        <v>343</v>
      </c>
      <c r="E1617" s="318">
        <f t="shared" si="25"/>
        <v>830</v>
      </c>
    </row>
    <row r="1618" spans="1:5">
      <c r="A1618" s="63" t="s">
        <v>829</v>
      </c>
      <c r="B1618">
        <v>3001144</v>
      </c>
      <c r="C1618">
        <v>337</v>
      </c>
      <c r="D1618">
        <v>232</v>
      </c>
      <c r="E1618" s="318">
        <f t="shared" si="25"/>
        <v>569</v>
      </c>
    </row>
    <row r="1619" spans="1:5">
      <c r="A1619" s="63" t="s">
        <v>829</v>
      </c>
      <c r="B1619">
        <v>3001133</v>
      </c>
      <c r="C1619">
        <v>840</v>
      </c>
      <c r="D1619">
        <v>156</v>
      </c>
      <c r="E1619" s="318">
        <f t="shared" si="25"/>
        <v>996</v>
      </c>
    </row>
    <row r="1620" spans="1:5">
      <c r="A1620" s="63" t="s">
        <v>829</v>
      </c>
      <c r="B1620">
        <v>4001110</v>
      </c>
      <c r="C1620">
        <v>396</v>
      </c>
      <c r="D1620">
        <v>160</v>
      </c>
      <c r="E1620" s="318">
        <f t="shared" si="25"/>
        <v>556</v>
      </c>
    </row>
    <row r="1621" spans="1:5">
      <c r="A1621" s="63" t="s">
        <v>829</v>
      </c>
      <c r="B1621">
        <v>19001122</v>
      </c>
      <c r="C1621">
        <v>292</v>
      </c>
      <c r="D1621">
        <v>254</v>
      </c>
      <c r="E1621" s="318">
        <f t="shared" si="25"/>
        <v>546</v>
      </c>
    </row>
    <row r="1622" spans="1:5">
      <c r="A1622" s="63" t="s">
        <v>829</v>
      </c>
      <c r="B1622">
        <v>2001221</v>
      </c>
      <c r="C1622">
        <v>233</v>
      </c>
      <c r="D1622">
        <v>105</v>
      </c>
      <c r="E1622" s="318">
        <f t="shared" si="25"/>
        <v>338</v>
      </c>
    </row>
    <row r="1623" spans="1:5">
      <c r="A1623" s="63" t="s">
        <v>829</v>
      </c>
      <c r="B1623">
        <v>3001135</v>
      </c>
      <c r="C1623">
        <v>436</v>
      </c>
      <c r="D1623">
        <v>168</v>
      </c>
      <c r="E1623" s="318">
        <f t="shared" si="25"/>
        <v>604</v>
      </c>
    </row>
    <row r="1624" spans="1:5">
      <c r="A1624" s="63" t="s">
        <v>829</v>
      </c>
      <c r="B1624">
        <v>4001115</v>
      </c>
      <c r="C1624">
        <v>375</v>
      </c>
      <c r="D1624">
        <v>331</v>
      </c>
      <c r="E1624" s="318">
        <f t="shared" si="25"/>
        <v>706</v>
      </c>
    </row>
    <row r="1625" spans="1:5">
      <c r="A1625" s="63" t="s">
        <v>829</v>
      </c>
      <c r="B1625">
        <v>6001203</v>
      </c>
      <c r="C1625">
        <v>812</v>
      </c>
      <c r="D1625">
        <v>447</v>
      </c>
      <c r="E1625" s="318">
        <f t="shared" si="25"/>
        <v>1259</v>
      </c>
    </row>
    <row r="1626" spans="1:5">
      <c r="A1626" s="63" t="s">
        <v>829</v>
      </c>
      <c r="B1626">
        <v>4001109</v>
      </c>
      <c r="C1626">
        <v>288</v>
      </c>
      <c r="D1626">
        <v>97</v>
      </c>
      <c r="E1626" s="318">
        <f t="shared" si="25"/>
        <v>385</v>
      </c>
    </row>
    <row r="1627" spans="1:5">
      <c r="A1627" s="63" t="s">
        <v>829</v>
      </c>
      <c r="B1627">
        <v>3001101</v>
      </c>
      <c r="C1627">
        <v>335</v>
      </c>
      <c r="D1627">
        <v>268</v>
      </c>
      <c r="E1627" s="318">
        <f t="shared" si="25"/>
        <v>603</v>
      </c>
    </row>
    <row r="1628" spans="1:5">
      <c r="A1628" s="63" t="s">
        <v>829</v>
      </c>
      <c r="B1628">
        <v>3001127</v>
      </c>
      <c r="C1628">
        <v>269</v>
      </c>
      <c r="D1628">
        <v>205</v>
      </c>
      <c r="E1628" s="318">
        <f t="shared" si="25"/>
        <v>474</v>
      </c>
    </row>
    <row r="1629" spans="1:5">
      <c r="A1629" s="63" t="s">
        <v>829</v>
      </c>
      <c r="B1629">
        <v>2001209</v>
      </c>
      <c r="C1629">
        <v>326</v>
      </c>
      <c r="D1629">
        <v>239</v>
      </c>
      <c r="E1629" s="318">
        <f t="shared" si="25"/>
        <v>565</v>
      </c>
    </row>
    <row r="1630" spans="1:5">
      <c r="A1630" s="63" t="s">
        <v>829</v>
      </c>
      <c r="B1630">
        <v>4001107</v>
      </c>
      <c r="C1630">
        <v>513</v>
      </c>
      <c r="D1630">
        <v>129</v>
      </c>
      <c r="E1630" s="318">
        <f t="shared" si="25"/>
        <v>642</v>
      </c>
    </row>
    <row r="1631" spans="1:5">
      <c r="A1631" s="63" t="s">
        <v>829</v>
      </c>
      <c r="B1631">
        <v>19001113</v>
      </c>
      <c r="C1631">
        <v>284</v>
      </c>
      <c r="D1631">
        <v>239</v>
      </c>
      <c r="E1631" s="318">
        <f t="shared" si="25"/>
        <v>523</v>
      </c>
    </row>
    <row r="1632" spans="1:5">
      <c r="A1632" s="63" t="s">
        <v>829</v>
      </c>
      <c r="B1632">
        <v>21001132</v>
      </c>
      <c r="C1632">
        <v>718</v>
      </c>
      <c r="D1632">
        <v>221</v>
      </c>
      <c r="E1632" s="318">
        <f t="shared" si="25"/>
        <v>939</v>
      </c>
    </row>
    <row r="1633" spans="1:5">
      <c r="A1633" s="63" t="s">
        <v>829</v>
      </c>
      <c r="B1633">
        <v>4001140</v>
      </c>
      <c r="C1633">
        <v>397</v>
      </c>
      <c r="D1633">
        <v>127</v>
      </c>
      <c r="E1633" s="318">
        <f t="shared" si="25"/>
        <v>524</v>
      </c>
    </row>
    <row r="1634" spans="1:5">
      <c r="A1634" s="63" t="s">
        <v>829</v>
      </c>
      <c r="B1634">
        <v>17001509</v>
      </c>
      <c r="C1634">
        <v>43</v>
      </c>
      <c r="D1634">
        <v>33</v>
      </c>
      <c r="E1634" s="318">
        <f t="shared" si="25"/>
        <v>76</v>
      </c>
    </row>
    <row r="1635" spans="1:5">
      <c r="A1635" s="63" t="s">
        <v>829</v>
      </c>
      <c r="B1635">
        <v>6001211</v>
      </c>
      <c r="C1635">
        <v>305</v>
      </c>
      <c r="D1635">
        <v>53</v>
      </c>
      <c r="E1635" s="318">
        <f t="shared" si="25"/>
        <v>358</v>
      </c>
    </row>
    <row r="1636" spans="1:5">
      <c r="A1636" s="63" t="s">
        <v>829</v>
      </c>
      <c r="B1636">
        <v>4001116</v>
      </c>
      <c r="C1636">
        <v>329</v>
      </c>
      <c r="D1636">
        <v>278</v>
      </c>
      <c r="E1636" s="318">
        <f t="shared" si="25"/>
        <v>607</v>
      </c>
    </row>
    <row r="1637" spans="1:5">
      <c r="A1637" s="63" t="s">
        <v>829</v>
      </c>
      <c r="B1637">
        <v>2001222</v>
      </c>
      <c r="C1637">
        <v>274</v>
      </c>
      <c r="D1637">
        <v>145</v>
      </c>
      <c r="E1637" s="318">
        <f t="shared" si="25"/>
        <v>419</v>
      </c>
    </row>
    <row r="1638" spans="1:5">
      <c r="A1638" s="63" t="s">
        <v>829</v>
      </c>
      <c r="B1638">
        <v>3001129</v>
      </c>
      <c r="C1638">
        <v>368</v>
      </c>
      <c r="D1638">
        <v>280</v>
      </c>
      <c r="E1638" s="318">
        <f t="shared" si="25"/>
        <v>648</v>
      </c>
    </row>
    <row r="1639" spans="1:5">
      <c r="A1639" s="63" t="s">
        <v>829</v>
      </c>
      <c r="B1639">
        <v>1001121</v>
      </c>
      <c r="C1639">
        <v>329</v>
      </c>
      <c r="D1639">
        <v>251</v>
      </c>
      <c r="E1639" s="318">
        <f t="shared" si="25"/>
        <v>580</v>
      </c>
    </row>
    <row r="1640" spans="1:5">
      <c r="A1640" s="63" t="s">
        <v>829</v>
      </c>
      <c r="B1640">
        <v>2001215</v>
      </c>
      <c r="C1640">
        <v>410</v>
      </c>
      <c r="D1640">
        <v>94</v>
      </c>
      <c r="E1640" s="318">
        <f t="shared" si="25"/>
        <v>504</v>
      </c>
    </row>
    <row r="1641" spans="1:5">
      <c r="A1641" s="63" t="s">
        <v>829</v>
      </c>
      <c r="B1641">
        <v>1001140</v>
      </c>
      <c r="C1641">
        <v>230</v>
      </c>
      <c r="D1641">
        <v>82</v>
      </c>
      <c r="E1641" s="318">
        <f t="shared" si="25"/>
        <v>312</v>
      </c>
    </row>
    <row r="1642" spans="1:5">
      <c r="A1642" s="63" t="s">
        <v>829</v>
      </c>
      <c r="B1642">
        <v>2001201</v>
      </c>
      <c r="C1642">
        <v>316</v>
      </c>
      <c r="D1642">
        <v>225</v>
      </c>
      <c r="E1642" s="318">
        <f t="shared" si="25"/>
        <v>541</v>
      </c>
    </row>
    <row r="1643" spans="1:5">
      <c r="A1643" s="63" t="s">
        <v>829</v>
      </c>
      <c r="B1643">
        <v>4001143</v>
      </c>
      <c r="C1643">
        <v>407</v>
      </c>
      <c r="D1643">
        <v>126</v>
      </c>
      <c r="E1643" s="318">
        <f t="shared" si="25"/>
        <v>533</v>
      </c>
    </row>
    <row r="1644" spans="1:5">
      <c r="A1644" s="63" t="s">
        <v>829</v>
      </c>
      <c r="B1644">
        <v>19001107</v>
      </c>
      <c r="C1644">
        <v>362</v>
      </c>
      <c r="D1644">
        <v>121</v>
      </c>
      <c r="E1644" s="318">
        <f t="shared" si="25"/>
        <v>483</v>
      </c>
    </row>
    <row r="1645" spans="1:5">
      <c r="A1645" s="63" t="s">
        <v>829</v>
      </c>
      <c r="B1645">
        <v>3001128</v>
      </c>
      <c r="C1645">
        <v>353</v>
      </c>
      <c r="D1645">
        <v>225</v>
      </c>
      <c r="E1645" s="318">
        <f t="shared" si="25"/>
        <v>578</v>
      </c>
    </row>
    <row r="1646" spans="1:5">
      <c r="A1646" s="63" t="s">
        <v>829</v>
      </c>
      <c r="B1646">
        <v>4001145</v>
      </c>
      <c r="C1646">
        <v>348</v>
      </c>
      <c r="D1646">
        <v>78</v>
      </c>
      <c r="E1646" s="318">
        <f t="shared" si="25"/>
        <v>426</v>
      </c>
    </row>
    <row r="1647" spans="1:5">
      <c r="A1647" s="63" t="s">
        <v>829</v>
      </c>
      <c r="B1647">
        <v>5001208</v>
      </c>
      <c r="C1647">
        <v>307</v>
      </c>
      <c r="D1647">
        <v>11</v>
      </c>
      <c r="E1647" s="318">
        <f t="shared" si="25"/>
        <v>318</v>
      </c>
    </row>
    <row r="1648" spans="1:5">
      <c r="A1648" s="63" t="s">
        <v>829</v>
      </c>
      <c r="B1648">
        <v>19001116</v>
      </c>
      <c r="C1648">
        <v>762</v>
      </c>
      <c r="D1648">
        <v>520</v>
      </c>
      <c r="E1648" s="318">
        <f t="shared" si="25"/>
        <v>1282</v>
      </c>
    </row>
    <row r="1649" spans="1:5">
      <c r="A1649" s="63" t="s">
        <v>829</v>
      </c>
      <c r="B1649">
        <v>2001212</v>
      </c>
      <c r="C1649">
        <v>3372</v>
      </c>
      <c r="D1649">
        <v>3103</v>
      </c>
      <c r="E1649" s="318">
        <f t="shared" si="25"/>
        <v>6475</v>
      </c>
    </row>
    <row r="1650" spans="1:5">
      <c r="A1650" s="63" t="s">
        <v>829</v>
      </c>
      <c r="B1650">
        <v>3001141</v>
      </c>
      <c r="C1650">
        <v>398</v>
      </c>
      <c r="D1650">
        <v>286</v>
      </c>
      <c r="E1650" s="318">
        <f t="shared" si="25"/>
        <v>684</v>
      </c>
    </row>
    <row r="1651" spans="1:5">
      <c r="A1651" s="63" t="s">
        <v>829</v>
      </c>
      <c r="B1651">
        <v>3001108</v>
      </c>
      <c r="C1651">
        <v>558</v>
      </c>
      <c r="D1651">
        <v>369</v>
      </c>
      <c r="E1651" s="318">
        <f t="shared" si="25"/>
        <v>927</v>
      </c>
    </row>
    <row r="1652" spans="1:5">
      <c r="A1652" s="63" t="s">
        <v>829</v>
      </c>
      <c r="B1652">
        <v>4001122</v>
      </c>
      <c r="C1652">
        <v>238</v>
      </c>
      <c r="D1652">
        <v>127</v>
      </c>
      <c r="E1652" s="318">
        <f t="shared" si="25"/>
        <v>365</v>
      </c>
    </row>
    <row r="1653" spans="1:5">
      <c r="A1653" s="63" t="s">
        <v>829</v>
      </c>
      <c r="B1653">
        <v>4001139</v>
      </c>
      <c r="C1653">
        <v>486</v>
      </c>
      <c r="D1653">
        <v>199</v>
      </c>
      <c r="E1653" s="318">
        <f t="shared" si="25"/>
        <v>685</v>
      </c>
    </row>
    <row r="1654" spans="1:5">
      <c r="A1654" s="63" t="s">
        <v>829</v>
      </c>
      <c r="B1654">
        <v>21001122</v>
      </c>
      <c r="C1654">
        <v>320</v>
      </c>
      <c r="D1654">
        <v>237</v>
      </c>
      <c r="E1654" s="318">
        <f t="shared" si="25"/>
        <v>557</v>
      </c>
    </row>
    <row r="1655" spans="1:5">
      <c r="A1655" s="63" t="s">
        <v>829</v>
      </c>
      <c r="B1655">
        <v>19001106</v>
      </c>
      <c r="C1655">
        <v>413</v>
      </c>
      <c r="D1655">
        <v>45</v>
      </c>
      <c r="E1655" s="318">
        <f t="shared" si="25"/>
        <v>458</v>
      </c>
    </row>
    <row r="1656" spans="1:5">
      <c r="A1656" s="63" t="s">
        <v>829</v>
      </c>
      <c r="B1656">
        <v>2001219</v>
      </c>
      <c r="C1656">
        <v>175</v>
      </c>
      <c r="D1656">
        <v>94</v>
      </c>
      <c r="E1656" s="318">
        <f t="shared" si="25"/>
        <v>269</v>
      </c>
    </row>
    <row r="1657" spans="1:5">
      <c r="A1657" s="63" t="s">
        <v>829</v>
      </c>
      <c r="B1657">
        <v>5001204</v>
      </c>
      <c r="C1657">
        <v>333</v>
      </c>
      <c r="D1657">
        <v>211</v>
      </c>
      <c r="E1657" s="318">
        <f t="shared" si="25"/>
        <v>544</v>
      </c>
    </row>
    <row r="1658" spans="1:5">
      <c r="A1658" s="63" t="s">
        <v>829</v>
      </c>
      <c r="B1658">
        <v>2001899</v>
      </c>
      <c r="C1658">
        <v>34</v>
      </c>
      <c r="D1658">
        <v>28</v>
      </c>
      <c r="E1658" s="318">
        <f t="shared" si="25"/>
        <v>62</v>
      </c>
    </row>
    <row r="1659" spans="1:5">
      <c r="A1659" s="63" t="s">
        <v>829</v>
      </c>
      <c r="B1659">
        <v>4001118</v>
      </c>
      <c r="C1659">
        <v>538</v>
      </c>
      <c r="D1659">
        <v>340</v>
      </c>
      <c r="E1659" s="318">
        <f t="shared" si="25"/>
        <v>878</v>
      </c>
    </row>
    <row r="1660" spans="1:5">
      <c r="A1660" s="63" t="s">
        <v>829</v>
      </c>
      <c r="B1660">
        <v>19001125</v>
      </c>
      <c r="C1660">
        <v>299</v>
      </c>
      <c r="D1660">
        <v>157</v>
      </c>
      <c r="E1660" s="318">
        <f t="shared" si="25"/>
        <v>456</v>
      </c>
    </row>
    <row r="1661" spans="1:5">
      <c r="A1661" s="63" t="s">
        <v>829</v>
      </c>
      <c r="B1661">
        <v>3001140</v>
      </c>
      <c r="C1661">
        <v>268</v>
      </c>
      <c r="D1661">
        <v>121</v>
      </c>
      <c r="E1661" s="318">
        <f t="shared" si="25"/>
        <v>389</v>
      </c>
    </row>
    <row r="1662" spans="1:5">
      <c r="A1662" s="63" t="s">
        <v>829</v>
      </c>
      <c r="B1662">
        <v>19001114</v>
      </c>
      <c r="C1662">
        <v>471</v>
      </c>
      <c r="D1662">
        <v>191</v>
      </c>
      <c r="E1662" s="318">
        <f t="shared" si="25"/>
        <v>662</v>
      </c>
    </row>
    <row r="1663" spans="1:5">
      <c r="A1663" s="63" t="s">
        <v>829</v>
      </c>
      <c r="B1663">
        <v>2001235</v>
      </c>
      <c r="C1663">
        <v>267</v>
      </c>
      <c r="D1663">
        <v>133</v>
      </c>
      <c r="E1663" s="318">
        <f t="shared" si="25"/>
        <v>400</v>
      </c>
    </row>
    <row r="1664" spans="1:5">
      <c r="A1664" s="63" t="s">
        <v>829</v>
      </c>
      <c r="B1664">
        <v>2001227</v>
      </c>
      <c r="C1664">
        <v>169</v>
      </c>
      <c r="D1664">
        <v>73</v>
      </c>
      <c r="E1664" s="318">
        <f t="shared" si="25"/>
        <v>242</v>
      </c>
    </row>
    <row r="1665" spans="1:5">
      <c r="A1665" s="63" t="s">
        <v>829</v>
      </c>
      <c r="B1665">
        <v>3001136</v>
      </c>
      <c r="C1665">
        <v>270</v>
      </c>
      <c r="D1665">
        <v>210</v>
      </c>
      <c r="E1665" s="318">
        <f t="shared" si="25"/>
        <v>480</v>
      </c>
    </row>
    <row r="1666" spans="1:5">
      <c r="A1666" s="63" t="s">
        <v>829</v>
      </c>
      <c r="B1666">
        <v>3001117</v>
      </c>
      <c r="C1666">
        <v>352</v>
      </c>
      <c r="D1666">
        <v>285</v>
      </c>
      <c r="E1666" s="318">
        <f t="shared" si="25"/>
        <v>637</v>
      </c>
    </row>
    <row r="1667" spans="1:5">
      <c r="A1667" s="63" t="s">
        <v>829</v>
      </c>
      <c r="B1667">
        <v>19001126</v>
      </c>
      <c r="C1667">
        <v>247</v>
      </c>
      <c r="D1667">
        <v>106</v>
      </c>
      <c r="E1667" s="318">
        <f t="shared" si="25"/>
        <v>353</v>
      </c>
    </row>
    <row r="1668" spans="1:5">
      <c r="A1668" s="63" t="s">
        <v>829</v>
      </c>
      <c r="B1668">
        <v>2001238</v>
      </c>
      <c r="C1668">
        <v>450</v>
      </c>
      <c r="D1668">
        <v>438</v>
      </c>
      <c r="E1668" s="318">
        <f t="shared" ref="E1668:E1728" si="26">SUM(C1668:D1668)</f>
        <v>888</v>
      </c>
    </row>
    <row r="1669" spans="1:5">
      <c r="A1669" s="63" t="s">
        <v>829</v>
      </c>
      <c r="B1669">
        <v>19001115</v>
      </c>
      <c r="C1669">
        <v>557</v>
      </c>
      <c r="D1669">
        <v>167</v>
      </c>
      <c r="E1669" s="318">
        <f t="shared" si="26"/>
        <v>724</v>
      </c>
    </row>
    <row r="1670" spans="1:5">
      <c r="A1670" s="63" t="s">
        <v>829</v>
      </c>
      <c r="B1670">
        <v>1001036</v>
      </c>
      <c r="C1670">
        <v>144</v>
      </c>
      <c r="D1670">
        <v>1</v>
      </c>
      <c r="E1670" s="318">
        <f t="shared" si="26"/>
        <v>145</v>
      </c>
    </row>
    <row r="1671" spans="1:5">
      <c r="A1671" s="63" t="s">
        <v>829</v>
      </c>
      <c r="B1671">
        <v>1001113</v>
      </c>
      <c r="C1671">
        <v>417</v>
      </c>
      <c r="D1671">
        <v>215</v>
      </c>
      <c r="E1671" s="318">
        <f t="shared" si="26"/>
        <v>632</v>
      </c>
    </row>
    <row r="1672" spans="1:5">
      <c r="A1672" s="63" t="s">
        <v>829</v>
      </c>
      <c r="B1672">
        <v>21001107</v>
      </c>
      <c r="C1672">
        <v>649</v>
      </c>
      <c r="D1672">
        <v>401</v>
      </c>
      <c r="E1672" s="318">
        <f t="shared" si="26"/>
        <v>1050</v>
      </c>
    </row>
    <row r="1673" spans="1:5">
      <c r="A1673" s="63" t="s">
        <v>829</v>
      </c>
      <c r="B1673">
        <v>2001220</v>
      </c>
      <c r="C1673">
        <v>314</v>
      </c>
      <c r="D1673">
        <v>57</v>
      </c>
      <c r="E1673" s="318">
        <f t="shared" si="26"/>
        <v>371</v>
      </c>
    </row>
    <row r="1674" spans="1:5">
      <c r="A1674" s="63" t="s">
        <v>829</v>
      </c>
      <c r="B1674">
        <v>4001142</v>
      </c>
      <c r="C1674">
        <v>952</v>
      </c>
      <c r="D1674">
        <v>700</v>
      </c>
      <c r="E1674" s="318">
        <f t="shared" si="26"/>
        <v>1652</v>
      </c>
    </row>
    <row r="1675" spans="1:5">
      <c r="A1675" s="63" t="s">
        <v>829</v>
      </c>
      <c r="B1675">
        <v>1001123</v>
      </c>
      <c r="C1675">
        <v>279</v>
      </c>
      <c r="D1675">
        <v>68</v>
      </c>
      <c r="E1675" s="318">
        <f t="shared" si="26"/>
        <v>347</v>
      </c>
    </row>
    <row r="1676" spans="1:5">
      <c r="A1676" s="63" t="s">
        <v>829</v>
      </c>
      <c r="B1676">
        <v>21001117</v>
      </c>
      <c r="C1676">
        <v>464</v>
      </c>
      <c r="D1676">
        <v>322</v>
      </c>
      <c r="E1676" s="318">
        <f t="shared" si="26"/>
        <v>786</v>
      </c>
    </row>
    <row r="1677" spans="1:5">
      <c r="A1677" s="63" t="s">
        <v>829</v>
      </c>
      <c r="B1677">
        <v>1001120</v>
      </c>
      <c r="C1677">
        <v>372</v>
      </c>
      <c r="D1677">
        <v>177</v>
      </c>
      <c r="E1677" s="318">
        <f t="shared" si="26"/>
        <v>549</v>
      </c>
    </row>
    <row r="1678" spans="1:5">
      <c r="A1678" s="63" t="s">
        <v>829</v>
      </c>
      <c r="B1678">
        <v>19001123</v>
      </c>
      <c r="C1678">
        <v>174</v>
      </c>
      <c r="D1678">
        <v>74</v>
      </c>
      <c r="E1678" s="318">
        <f t="shared" si="26"/>
        <v>248</v>
      </c>
    </row>
    <row r="1679" spans="1:5">
      <c r="A1679" s="63" t="s">
        <v>829</v>
      </c>
      <c r="B1679">
        <v>3001107</v>
      </c>
      <c r="C1679">
        <v>445</v>
      </c>
      <c r="D1679">
        <v>417</v>
      </c>
      <c r="E1679" s="318">
        <f t="shared" si="26"/>
        <v>862</v>
      </c>
    </row>
    <row r="1680" spans="1:5">
      <c r="A1680" s="63" t="s">
        <v>829</v>
      </c>
      <c r="B1680">
        <v>4001127</v>
      </c>
      <c r="C1680">
        <v>284</v>
      </c>
      <c r="D1680">
        <v>227</v>
      </c>
      <c r="E1680" s="318">
        <f t="shared" si="26"/>
        <v>511</v>
      </c>
    </row>
    <row r="1681" spans="1:5">
      <c r="A1681" s="63" t="s">
        <v>829</v>
      </c>
      <c r="B1681">
        <v>3001112</v>
      </c>
      <c r="C1681">
        <v>718</v>
      </c>
      <c r="D1681">
        <v>631</v>
      </c>
      <c r="E1681" s="318">
        <f t="shared" si="26"/>
        <v>1349</v>
      </c>
    </row>
    <row r="1682" spans="1:5">
      <c r="A1682" s="63" t="s">
        <v>829</v>
      </c>
      <c r="B1682">
        <v>21001127</v>
      </c>
      <c r="C1682">
        <v>351</v>
      </c>
      <c r="D1682">
        <v>187</v>
      </c>
      <c r="E1682" s="318">
        <f t="shared" si="26"/>
        <v>538</v>
      </c>
    </row>
    <row r="1683" spans="1:5">
      <c r="A1683" s="63" t="s">
        <v>829</v>
      </c>
      <c r="B1683">
        <v>10001205</v>
      </c>
      <c r="C1683">
        <v>111</v>
      </c>
      <c r="D1683">
        <v>1</v>
      </c>
      <c r="E1683" s="318">
        <f t="shared" si="26"/>
        <v>112</v>
      </c>
    </row>
    <row r="1684" spans="1:5">
      <c r="A1684" s="63" t="s">
        <v>829</v>
      </c>
      <c r="B1684">
        <v>3001109</v>
      </c>
      <c r="C1684">
        <v>355</v>
      </c>
      <c r="D1684">
        <v>163</v>
      </c>
      <c r="E1684" s="318">
        <f t="shared" si="26"/>
        <v>518</v>
      </c>
    </row>
    <row r="1685" spans="1:5">
      <c r="A1685" s="63" t="s">
        <v>829</v>
      </c>
      <c r="B1685">
        <v>4001120</v>
      </c>
      <c r="C1685">
        <v>522</v>
      </c>
      <c r="D1685">
        <v>181</v>
      </c>
      <c r="E1685" s="318">
        <f t="shared" si="26"/>
        <v>703</v>
      </c>
    </row>
    <row r="1686" spans="1:5">
      <c r="A1686" s="63" t="s">
        <v>829</v>
      </c>
      <c r="B1686">
        <v>21001125</v>
      </c>
      <c r="C1686">
        <v>279</v>
      </c>
      <c r="D1686">
        <v>189</v>
      </c>
      <c r="E1686" s="318">
        <f t="shared" si="26"/>
        <v>468</v>
      </c>
    </row>
    <row r="1687" spans="1:5">
      <c r="A1687" s="63" t="s">
        <v>829</v>
      </c>
      <c r="B1687">
        <v>6001213</v>
      </c>
      <c r="C1687">
        <v>606</v>
      </c>
      <c r="D1687">
        <v>380</v>
      </c>
      <c r="E1687" s="318">
        <f t="shared" si="26"/>
        <v>986</v>
      </c>
    </row>
    <row r="1688" spans="1:5">
      <c r="A1688" s="63" t="s">
        <v>829</v>
      </c>
      <c r="B1688">
        <v>4001111</v>
      </c>
      <c r="C1688">
        <v>516</v>
      </c>
      <c r="D1688">
        <v>430</v>
      </c>
      <c r="E1688" s="318">
        <f t="shared" si="26"/>
        <v>946</v>
      </c>
    </row>
    <row r="1689" spans="1:5">
      <c r="A1689" s="63" t="s">
        <v>829</v>
      </c>
      <c r="B1689">
        <v>4001101</v>
      </c>
      <c r="C1689">
        <v>868</v>
      </c>
      <c r="D1689">
        <v>528</v>
      </c>
      <c r="E1689" s="318">
        <f t="shared" si="26"/>
        <v>1396</v>
      </c>
    </row>
    <row r="1690" spans="1:5">
      <c r="A1690" s="63" t="s">
        <v>829</v>
      </c>
      <c r="B1690">
        <v>4001106</v>
      </c>
      <c r="C1690">
        <v>525</v>
      </c>
      <c r="D1690">
        <v>127</v>
      </c>
      <c r="E1690" s="318">
        <f t="shared" si="26"/>
        <v>652</v>
      </c>
    </row>
    <row r="1691" spans="1:5">
      <c r="A1691" s="63" t="s">
        <v>829</v>
      </c>
      <c r="B1691">
        <v>21001116</v>
      </c>
      <c r="C1691">
        <v>655</v>
      </c>
      <c r="D1691">
        <v>555</v>
      </c>
      <c r="E1691" s="318">
        <f t="shared" si="26"/>
        <v>1210</v>
      </c>
    </row>
    <row r="1692" spans="1:5">
      <c r="A1692" s="63" t="s">
        <v>829</v>
      </c>
      <c r="B1692">
        <v>19001117</v>
      </c>
      <c r="C1692">
        <v>296</v>
      </c>
      <c r="D1692">
        <v>195</v>
      </c>
      <c r="E1692" s="318">
        <f t="shared" si="26"/>
        <v>491</v>
      </c>
    </row>
    <row r="1693" spans="1:5">
      <c r="A1693" s="63" t="s">
        <v>829</v>
      </c>
      <c r="B1693">
        <v>3001149</v>
      </c>
      <c r="C1693">
        <v>445</v>
      </c>
      <c r="D1693">
        <v>92</v>
      </c>
      <c r="E1693" s="318">
        <f t="shared" si="26"/>
        <v>537</v>
      </c>
    </row>
    <row r="1694" spans="1:5">
      <c r="A1694" s="63" t="s">
        <v>829</v>
      </c>
      <c r="B1694">
        <v>21001106</v>
      </c>
      <c r="C1694">
        <v>388</v>
      </c>
      <c r="D1694">
        <v>308</v>
      </c>
      <c r="E1694" s="318">
        <f t="shared" si="26"/>
        <v>696</v>
      </c>
    </row>
    <row r="1695" spans="1:5">
      <c r="A1695" s="63" t="s">
        <v>829</v>
      </c>
      <c r="B1695">
        <v>21001124</v>
      </c>
      <c r="C1695">
        <v>864</v>
      </c>
      <c r="D1695">
        <v>123</v>
      </c>
      <c r="E1695" s="318">
        <f t="shared" si="26"/>
        <v>987</v>
      </c>
    </row>
    <row r="1696" spans="1:5">
      <c r="A1696" s="63" t="s">
        <v>829</v>
      </c>
      <c r="B1696">
        <v>1001124</v>
      </c>
      <c r="C1696">
        <v>318</v>
      </c>
      <c r="D1696">
        <v>1</v>
      </c>
      <c r="E1696" s="318">
        <f t="shared" si="26"/>
        <v>319</v>
      </c>
    </row>
    <row r="1697" spans="1:5">
      <c r="A1697" s="63" t="s">
        <v>829</v>
      </c>
      <c r="B1697">
        <v>4001141</v>
      </c>
      <c r="C1697">
        <v>665</v>
      </c>
      <c r="D1697">
        <v>291</v>
      </c>
      <c r="E1697" s="318">
        <f t="shared" si="26"/>
        <v>956</v>
      </c>
    </row>
    <row r="1698" spans="1:5">
      <c r="A1698" s="63" t="s">
        <v>829</v>
      </c>
      <c r="B1698">
        <v>3001116</v>
      </c>
      <c r="C1698">
        <v>589</v>
      </c>
      <c r="D1698">
        <v>210</v>
      </c>
      <c r="E1698" s="318">
        <f t="shared" si="26"/>
        <v>799</v>
      </c>
    </row>
    <row r="1699" spans="1:5">
      <c r="A1699" s="63" t="s">
        <v>829</v>
      </c>
      <c r="B1699">
        <v>19001128</v>
      </c>
      <c r="C1699">
        <v>302</v>
      </c>
      <c r="D1699">
        <v>186</v>
      </c>
      <c r="E1699" s="318">
        <f t="shared" si="26"/>
        <v>488</v>
      </c>
    </row>
    <row r="1700" spans="1:5">
      <c r="A1700" s="63" t="s">
        <v>829</v>
      </c>
      <c r="B1700">
        <v>2001232</v>
      </c>
      <c r="C1700">
        <v>536</v>
      </c>
      <c r="D1700">
        <v>455</v>
      </c>
      <c r="E1700" s="318">
        <f t="shared" si="26"/>
        <v>991</v>
      </c>
    </row>
    <row r="1701" spans="1:5">
      <c r="A1701" s="63" t="s">
        <v>829</v>
      </c>
      <c r="B1701">
        <v>4001130</v>
      </c>
      <c r="C1701">
        <v>575</v>
      </c>
      <c r="D1701">
        <v>365</v>
      </c>
      <c r="E1701" s="318">
        <f t="shared" si="26"/>
        <v>940</v>
      </c>
    </row>
    <row r="1702" spans="1:5">
      <c r="A1702" s="63" t="s">
        <v>829</v>
      </c>
      <c r="B1702">
        <v>21001103</v>
      </c>
      <c r="C1702">
        <v>284</v>
      </c>
      <c r="D1702">
        <v>1</v>
      </c>
      <c r="E1702" s="318">
        <f t="shared" si="26"/>
        <v>285</v>
      </c>
    </row>
    <row r="1703" spans="1:5">
      <c r="A1703" s="63" t="s">
        <v>830</v>
      </c>
      <c r="B1703">
        <v>21106123</v>
      </c>
      <c r="C1703">
        <v>262</v>
      </c>
      <c r="D1703">
        <v>123</v>
      </c>
      <c r="E1703" s="318">
        <f t="shared" si="26"/>
        <v>385</v>
      </c>
    </row>
    <row r="1704" spans="1:5">
      <c r="A1704" s="63" t="s">
        <v>830</v>
      </c>
      <c r="B1704">
        <v>21166123</v>
      </c>
      <c r="C1704">
        <v>166</v>
      </c>
      <c r="D1704">
        <v>55</v>
      </c>
      <c r="E1704" s="318">
        <f t="shared" si="26"/>
        <v>221</v>
      </c>
    </row>
    <row r="1705" spans="1:5">
      <c r="A1705" s="63" t="s">
        <v>830</v>
      </c>
      <c r="B1705">
        <v>21016123</v>
      </c>
      <c r="C1705">
        <v>249</v>
      </c>
      <c r="D1705">
        <v>28</v>
      </c>
      <c r="E1705" s="318">
        <f t="shared" si="26"/>
        <v>277</v>
      </c>
    </row>
    <row r="1706" spans="1:5">
      <c r="A1706" s="63" t="s">
        <v>830</v>
      </c>
      <c r="B1706">
        <v>21126123</v>
      </c>
      <c r="C1706">
        <v>162</v>
      </c>
      <c r="D1706">
        <v>14</v>
      </c>
      <c r="E1706" s="318">
        <f t="shared" si="26"/>
        <v>176</v>
      </c>
    </row>
    <row r="1707" spans="1:5">
      <c r="A1707" s="63" t="s">
        <v>830</v>
      </c>
      <c r="B1707">
        <v>20046123</v>
      </c>
      <c r="C1707">
        <v>204</v>
      </c>
      <c r="D1707">
        <v>36</v>
      </c>
      <c r="E1707" s="318">
        <f t="shared" si="26"/>
        <v>240</v>
      </c>
    </row>
    <row r="1708" spans="1:5">
      <c r="A1708" s="63" t="s">
        <v>830</v>
      </c>
      <c r="B1708">
        <v>21036123</v>
      </c>
      <c r="C1708">
        <v>160</v>
      </c>
      <c r="D1708">
        <v>28</v>
      </c>
      <c r="E1708" s="318">
        <f t="shared" si="26"/>
        <v>188</v>
      </c>
    </row>
    <row r="1709" spans="1:5">
      <c r="A1709" s="63" t="s">
        <v>830</v>
      </c>
      <c r="B1709">
        <v>20116123</v>
      </c>
      <c r="C1709">
        <v>174</v>
      </c>
      <c r="D1709">
        <v>85</v>
      </c>
      <c r="E1709" s="318">
        <f t="shared" si="26"/>
        <v>259</v>
      </c>
    </row>
    <row r="1710" spans="1:5">
      <c r="A1710" s="63" t="s">
        <v>830</v>
      </c>
      <c r="B1710">
        <v>21056123</v>
      </c>
      <c r="C1710">
        <v>232</v>
      </c>
      <c r="D1710">
        <v>87</v>
      </c>
      <c r="E1710" s="318">
        <f t="shared" si="26"/>
        <v>319</v>
      </c>
    </row>
    <row r="1711" spans="1:5">
      <c r="A1711" s="63" t="s">
        <v>830</v>
      </c>
      <c r="B1711">
        <v>21116123</v>
      </c>
      <c r="C1711">
        <v>181</v>
      </c>
      <c r="D1711">
        <v>29</v>
      </c>
      <c r="E1711" s="318">
        <f t="shared" si="26"/>
        <v>210</v>
      </c>
    </row>
    <row r="1712" spans="1:5">
      <c r="A1712" s="63" t="s">
        <v>830</v>
      </c>
      <c r="B1712">
        <v>20106123</v>
      </c>
      <c r="C1712">
        <v>204</v>
      </c>
      <c r="D1712">
        <v>132</v>
      </c>
      <c r="E1712" s="318">
        <f t="shared" si="26"/>
        <v>336</v>
      </c>
    </row>
    <row r="1713" spans="1:15">
      <c r="A1713" s="63" t="s">
        <v>830</v>
      </c>
      <c r="B1713">
        <v>21186123</v>
      </c>
      <c r="C1713">
        <v>207</v>
      </c>
      <c r="D1713">
        <v>28</v>
      </c>
      <c r="E1713" s="318">
        <f t="shared" si="26"/>
        <v>235</v>
      </c>
    </row>
    <row r="1714" spans="1:15">
      <c r="A1714" s="63" t="s">
        <v>830</v>
      </c>
      <c r="B1714">
        <v>20096123</v>
      </c>
      <c r="C1714">
        <v>199</v>
      </c>
      <c r="D1714">
        <v>114</v>
      </c>
      <c r="E1714" s="318">
        <f t="shared" si="26"/>
        <v>313</v>
      </c>
    </row>
    <row r="1715" spans="1:15">
      <c r="A1715" s="63" t="s">
        <v>830</v>
      </c>
      <c r="B1715">
        <v>21096123</v>
      </c>
      <c r="C1715">
        <v>319</v>
      </c>
      <c r="D1715">
        <v>97</v>
      </c>
      <c r="E1715" s="318">
        <f t="shared" si="26"/>
        <v>416</v>
      </c>
    </row>
    <row r="1716" spans="1:15">
      <c r="A1716" s="63" t="s">
        <v>830</v>
      </c>
      <c r="B1716">
        <v>21046123</v>
      </c>
      <c r="C1716">
        <v>197</v>
      </c>
      <c r="D1716">
        <v>107</v>
      </c>
      <c r="E1716" s="318">
        <f t="shared" si="26"/>
        <v>304</v>
      </c>
      <c r="I1716"/>
      <c r="J1716"/>
      <c r="K1716"/>
      <c r="L1716"/>
      <c r="M1716"/>
      <c r="N1716"/>
      <c r="O1716"/>
    </row>
    <row r="1717" spans="1:15">
      <c r="A1717" s="63" t="s">
        <v>830</v>
      </c>
      <c r="B1717">
        <v>21136123</v>
      </c>
      <c r="C1717">
        <v>235</v>
      </c>
      <c r="D1717">
        <v>80</v>
      </c>
      <c r="E1717" s="318">
        <f t="shared" si="26"/>
        <v>315</v>
      </c>
      <c r="I1717"/>
      <c r="J1717"/>
      <c r="K1717"/>
      <c r="L1717"/>
      <c r="M1717"/>
      <c r="N1717"/>
      <c r="O1717"/>
    </row>
    <row r="1718" spans="1:15">
      <c r="A1718" s="63" t="s">
        <v>830</v>
      </c>
      <c r="B1718">
        <v>20126123</v>
      </c>
      <c r="C1718">
        <v>159</v>
      </c>
      <c r="D1718">
        <v>24</v>
      </c>
      <c r="E1718" s="318">
        <f t="shared" si="26"/>
        <v>183</v>
      </c>
    </row>
    <row r="1719" spans="1:15">
      <c r="A1719" s="63" t="s">
        <v>830</v>
      </c>
      <c r="B1719">
        <v>20146123</v>
      </c>
      <c r="C1719">
        <v>248</v>
      </c>
      <c r="D1719">
        <v>148</v>
      </c>
      <c r="E1719" s="318">
        <f t="shared" si="26"/>
        <v>396</v>
      </c>
    </row>
    <row r="1720" spans="1:15">
      <c r="A1720" s="63" t="s">
        <v>830</v>
      </c>
      <c r="B1720">
        <v>20086123</v>
      </c>
      <c r="C1720">
        <v>204</v>
      </c>
      <c r="D1720">
        <v>50</v>
      </c>
      <c r="E1720" s="318">
        <f t="shared" si="26"/>
        <v>254</v>
      </c>
    </row>
    <row r="1721" spans="1:15">
      <c r="A1721" s="63" t="s">
        <v>830</v>
      </c>
      <c r="B1721">
        <v>21176123</v>
      </c>
      <c r="C1721">
        <v>232</v>
      </c>
      <c r="D1721">
        <v>115</v>
      </c>
      <c r="E1721" s="318">
        <f t="shared" si="26"/>
        <v>347</v>
      </c>
    </row>
    <row r="1722" spans="1:15">
      <c r="A1722" s="63" t="s">
        <v>830</v>
      </c>
      <c r="B1722">
        <v>20136123</v>
      </c>
      <c r="C1722">
        <v>187</v>
      </c>
      <c r="D1722">
        <v>48</v>
      </c>
      <c r="E1722" s="318">
        <f t="shared" si="26"/>
        <v>235</v>
      </c>
    </row>
    <row r="1723" spans="1:15">
      <c r="A1723" s="63" t="s">
        <v>830</v>
      </c>
      <c r="B1723">
        <v>21156123</v>
      </c>
      <c r="C1723">
        <v>200</v>
      </c>
      <c r="D1723">
        <v>41</v>
      </c>
      <c r="E1723" s="318">
        <f t="shared" si="26"/>
        <v>241</v>
      </c>
    </row>
    <row r="1724" spans="1:15">
      <c r="A1724" s="63" t="s">
        <v>830</v>
      </c>
      <c r="B1724">
        <v>21026123</v>
      </c>
      <c r="C1724">
        <v>196</v>
      </c>
      <c r="D1724">
        <v>108</v>
      </c>
      <c r="E1724" s="318">
        <f t="shared" si="26"/>
        <v>304</v>
      </c>
    </row>
    <row r="1725" spans="1:15">
      <c r="A1725" s="63" t="s">
        <v>830</v>
      </c>
      <c r="B1725">
        <v>20156123</v>
      </c>
      <c r="C1725">
        <v>259</v>
      </c>
      <c r="D1725">
        <v>5</v>
      </c>
      <c r="E1725" s="318">
        <f t="shared" si="26"/>
        <v>264</v>
      </c>
    </row>
    <row r="1726" spans="1:15">
      <c r="A1726" s="63" t="s">
        <v>831</v>
      </c>
      <c r="B1726">
        <v>20008101</v>
      </c>
      <c r="C1726" s="1">
        <v>137</v>
      </c>
      <c r="D1726" s="1">
        <v>1</v>
      </c>
      <c r="E1726" s="318">
        <f t="shared" si="26"/>
        <v>138</v>
      </c>
      <c r="F1726" s="205"/>
    </row>
    <row r="1727" spans="1:15">
      <c r="A1727" s="207" t="s">
        <v>831</v>
      </c>
      <c r="B1727">
        <v>7008215</v>
      </c>
      <c r="C1727" s="206">
        <v>213</v>
      </c>
      <c r="D1727" s="206">
        <v>1</v>
      </c>
      <c r="E1727" s="318">
        <f t="shared" si="26"/>
        <v>214</v>
      </c>
      <c r="F1727" s="205"/>
    </row>
    <row r="1728" spans="1:15">
      <c r="A1728" s="63" t="s">
        <v>831</v>
      </c>
      <c r="B1728">
        <v>7008209</v>
      </c>
      <c r="C1728" s="1">
        <v>564</v>
      </c>
      <c r="D1728" s="1">
        <v>9</v>
      </c>
      <c r="E1728" s="318">
        <f t="shared" si="26"/>
        <v>573</v>
      </c>
      <c r="F1728" s="205"/>
    </row>
    <row r="1729" spans="1:4" ht="10.8" thickBot="1">
      <c r="A1729" s="76" t="s">
        <v>452</v>
      </c>
      <c r="B1729" s="75"/>
      <c r="C1729" s="70">
        <f>SUM(C3:C1728)</f>
        <v>755880</v>
      </c>
      <c r="D1729" s="70">
        <f>SUM(D3:D1728)</f>
        <v>449176</v>
      </c>
    </row>
    <row r="1730" spans="1:4" ht="10.8" thickTop="1"/>
  </sheetData>
  <phoneticPr fontId="63" type="noConversion"/>
  <printOptions horizontalCentered="1"/>
  <pageMargins left="0.75" right="0.75" top="0.7" bottom="0.44" header="0.28000000000000003" footer="0.3"/>
  <pageSetup orientation="portrait" r:id="rId1"/>
  <headerFooter alignWithMargins="0">
    <oddHeader xml:space="preserve">&amp;C&amp;A
Puget Sound Energy
Combined Route Counts
</oddHeader>
    <oddFooter>&amp;CPage &amp;P of &amp;N</oddFooter>
  </headerFooter>
  <rowBreaks count="1" manualBreakCount="1">
    <brk id="169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29" zoomScaleNormal="100" workbookViewId="0">
      <selection activeCell="B42" sqref="B42"/>
    </sheetView>
  </sheetViews>
  <sheetFormatPr defaultColWidth="10.7109375" defaultRowHeight="13.2" outlineLevelRow="1"/>
  <cols>
    <col min="1" max="1" width="11.42578125" style="57" bestFit="1" customWidth="1"/>
    <col min="2" max="2" width="60.42578125" style="54" bestFit="1" customWidth="1"/>
    <col min="3" max="3" width="12.28515625" style="54" bestFit="1" customWidth="1"/>
    <col min="4" max="4" width="24.85546875" style="54" bestFit="1" customWidth="1"/>
    <col min="5" max="5" width="20" style="54" customWidth="1"/>
    <col min="6" max="6" width="20.140625" style="54" hidden="1" customWidth="1"/>
    <col min="7" max="7" width="19.42578125" style="54" hidden="1" customWidth="1"/>
    <col min="8" max="8" width="15.7109375" style="54" bestFit="1" customWidth="1"/>
    <col min="9" max="9" width="21.140625" style="54" customWidth="1"/>
    <col min="10" max="10" width="10.140625" style="54" customWidth="1"/>
    <col min="11" max="11" width="10.42578125" style="54" customWidth="1"/>
    <col min="12" max="16384" width="10.7109375" style="54"/>
  </cols>
  <sheetData>
    <row r="1" spans="1:12" ht="13.8">
      <c r="A1" s="387" t="s">
        <v>1047</v>
      </c>
      <c r="B1" s="387"/>
      <c r="C1" s="387"/>
      <c r="D1" s="387"/>
    </row>
    <row r="2" spans="1:12" ht="39.6">
      <c r="A2" s="183" t="s">
        <v>79</v>
      </c>
      <c r="B2" s="184" t="s">
        <v>80</v>
      </c>
      <c r="C2" s="185" t="s">
        <v>327</v>
      </c>
      <c r="D2" s="186" t="s">
        <v>1048</v>
      </c>
      <c r="J2" s="20"/>
      <c r="K2" s="20"/>
      <c r="L2" s="20"/>
    </row>
    <row r="3" spans="1:12">
      <c r="A3" s="261"/>
      <c r="B3" s="262"/>
      <c r="C3" s="263"/>
      <c r="D3" s="264"/>
    </row>
    <row r="4" spans="1:12">
      <c r="A4" s="265" t="s">
        <v>448</v>
      </c>
      <c r="B4" s="266"/>
      <c r="C4" s="267"/>
      <c r="D4" s="268"/>
      <c r="E4" s="299"/>
      <c r="F4" s="300"/>
      <c r="G4" s="300"/>
      <c r="H4" s="301"/>
    </row>
    <row r="5" spans="1:12">
      <c r="A5" s="269">
        <v>10100501</v>
      </c>
      <c r="B5" s="270" t="s">
        <v>431</v>
      </c>
      <c r="C5" s="271">
        <v>4</v>
      </c>
      <c r="D5" s="272">
        <f>[2]BS!$Q$15</f>
        <v>9155191944.0112495</v>
      </c>
      <c r="E5" s="295"/>
      <c r="F5" s="257"/>
      <c r="G5" s="257"/>
      <c r="H5" s="258"/>
    </row>
    <row r="6" spans="1:12">
      <c r="A6" s="269" t="s">
        <v>837</v>
      </c>
      <c r="B6" s="270" t="s">
        <v>838</v>
      </c>
      <c r="C6" s="271">
        <v>4</v>
      </c>
      <c r="D6" s="272">
        <f>[2]BS!$Q$18</f>
        <v>41339.383333333339</v>
      </c>
      <c r="E6" s="295"/>
      <c r="F6" s="257"/>
      <c r="G6" s="257"/>
      <c r="H6" s="258"/>
      <c r="I6" s="59"/>
    </row>
    <row r="7" spans="1:12">
      <c r="A7" s="289" t="s">
        <v>1049</v>
      </c>
      <c r="B7" s="174" t="s">
        <v>1051</v>
      </c>
      <c r="C7" s="271">
        <v>4</v>
      </c>
      <c r="D7" s="272">
        <f>[2]BS!Q20</f>
        <v>5340626.2354166666</v>
      </c>
      <c r="E7" s="295"/>
      <c r="F7" s="257"/>
      <c r="G7" s="257"/>
      <c r="H7" s="258"/>
      <c r="I7" s="59"/>
    </row>
    <row r="8" spans="1:12">
      <c r="A8" s="289" t="s">
        <v>1050</v>
      </c>
      <c r="B8" s="174" t="s">
        <v>1052</v>
      </c>
      <c r="C8" s="271">
        <v>4</v>
      </c>
      <c r="D8" s="272">
        <f>[2]BS!Q21</f>
        <v>-5340626.2354166666</v>
      </c>
      <c r="E8" s="295"/>
      <c r="F8" s="257"/>
      <c r="G8" s="257"/>
      <c r="H8" s="258"/>
      <c r="I8" s="59"/>
    </row>
    <row r="9" spans="1:12">
      <c r="A9" s="269">
        <v>10600601</v>
      </c>
      <c r="B9" s="270" t="s">
        <v>883</v>
      </c>
      <c r="C9" s="273">
        <v>4</v>
      </c>
      <c r="D9" s="272">
        <f>[2]BS!$Q$39</f>
        <v>0</v>
      </c>
      <c r="E9" s="295"/>
      <c r="F9" s="257"/>
      <c r="G9" s="257"/>
      <c r="H9" s="258"/>
    </row>
    <row r="10" spans="1:12">
      <c r="A10" s="269">
        <v>23001021</v>
      </c>
      <c r="B10" s="270" t="s">
        <v>437</v>
      </c>
      <c r="C10" s="273">
        <v>4</v>
      </c>
      <c r="D10" s="272">
        <f>[2]BS!$Q$1634</f>
        <v>-19091254.050416667</v>
      </c>
      <c r="E10" s="295"/>
      <c r="F10" s="257"/>
      <c r="G10" s="257"/>
      <c r="H10" s="258"/>
    </row>
    <row r="11" spans="1:12">
      <c r="A11" s="274">
        <v>23001031</v>
      </c>
      <c r="B11" s="6" t="s">
        <v>438</v>
      </c>
      <c r="C11" s="273">
        <v>4</v>
      </c>
      <c r="D11" s="272">
        <f>[2]BS!$Q$1636</f>
        <v>-19475859.264583334</v>
      </c>
      <c r="E11" s="295"/>
      <c r="F11" s="257"/>
      <c r="G11" s="257"/>
      <c r="H11" s="258"/>
      <c r="I11" s="66"/>
    </row>
    <row r="12" spans="1:12">
      <c r="A12" s="274">
        <v>23001041</v>
      </c>
      <c r="B12" s="6" t="s">
        <v>439</v>
      </c>
      <c r="C12" s="273">
        <v>4</v>
      </c>
      <c r="D12" s="272">
        <f>[2]BS!$Q$1637</f>
        <v>-7829614.4329166664</v>
      </c>
      <c r="E12" s="295"/>
      <c r="F12" s="257"/>
      <c r="G12" s="257"/>
      <c r="H12" s="258"/>
    </row>
    <row r="13" spans="1:12">
      <c r="A13" s="274">
        <v>23001061</v>
      </c>
      <c r="B13" s="6" t="s">
        <v>440</v>
      </c>
      <c r="C13" s="273">
        <v>4</v>
      </c>
      <c r="D13" s="272">
        <f>[2]BS!$Q$1640</f>
        <v>-6160895.7470833324</v>
      </c>
      <c r="E13" s="295"/>
      <c r="F13" s="257"/>
      <c r="G13" s="257"/>
      <c r="H13" s="258"/>
      <c r="I13" s="55"/>
    </row>
    <row r="14" spans="1:12">
      <c r="A14" s="274">
        <v>23001071</v>
      </c>
      <c r="B14" s="6" t="s">
        <v>441</v>
      </c>
      <c r="C14" s="273">
        <v>4</v>
      </c>
      <c r="D14" s="272">
        <f>[2]BS!$Q$1641</f>
        <v>-9082009.5095833335</v>
      </c>
      <c r="E14" s="295"/>
      <c r="F14" s="257"/>
      <c r="G14" s="257"/>
      <c r="H14" s="258"/>
    </row>
    <row r="15" spans="1:12">
      <c r="A15" s="274">
        <v>23001081</v>
      </c>
      <c r="B15" s="6" t="s">
        <v>442</v>
      </c>
      <c r="C15" s="273">
        <v>4</v>
      </c>
      <c r="D15" s="272">
        <f>[2]BS!$Q$1642</f>
        <v>0</v>
      </c>
      <c r="E15" s="295"/>
      <c r="F15" s="257"/>
      <c r="G15" s="257"/>
      <c r="H15" s="258"/>
    </row>
    <row r="16" spans="1:12">
      <c r="A16" s="274" t="s">
        <v>675</v>
      </c>
      <c r="B16" s="6" t="s">
        <v>676</v>
      </c>
      <c r="C16" s="273">
        <v>4</v>
      </c>
      <c r="D16" s="272">
        <f>[2]BS!$Q$1648</f>
        <v>-12116038.135416666</v>
      </c>
      <c r="E16" s="295"/>
      <c r="F16" s="257"/>
      <c r="G16" s="257"/>
      <c r="H16" s="258"/>
    </row>
    <row r="17" spans="1:13">
      <c r="A17" s="274" t="s">
        <v>686</v>
      </c>
      <c r="B17" s="6" t="s">
        <v>687</v>
      </c>
      <c r="C17" s="273">
        <v>4</v>
      </c>
      <c r="D17" s="272">
        <f>[2]BS!$Q$1649</f>
        <v>-557444.59833333339</v>
      </c>
      <c r="E17" s="295"/>
      <c r="F17" s="257"/>
      <c r="G17" s="257"/>
      <c r="H17" s="258"/>
    </row>
    <row r="18" spans="1:13">
      <c r="A18" s="274" t="s">
        <v>695</v>
      </c>
      <c r="B18" s="6" t="s">
        <v>696</v>
      </c>
      <c r="C18" s="273">
        <v>4</v>
      </c>
      <c r="D18" s="272">
        <f>[2]BS!$Q$1650</f>
        <v>-152434.75958333336</v>
      </c>
      <c r="E18" s="295"/>
      <c r="F18" s="257"/>
      <c r="G18" s="257"/>
      <c r="H18" s="258"/>
    </row>
    <row r="19" spans="1:13">
      <c r="A19" s="274" t="s">
        <v>688</v>
      </c>
      <c r="B19" s="6" t="s">
        <v>691</v>
      </c>
      <c r="C19" s="273">
        <v>4</v>
      </c>
      <c r="D19" s="272">
        <f>[2]BS!Q1651</f>
        <v>0</v>
      </c>
      <c r="E19" s="295"/>
      <c r="F19" s="257"/>
      <c r="G19" s="257"/>
      <c r="H19" s="258"/>
      <c r="K19" s="74"/>
      <c r="M19" s="74"/>
    </row>
    <row r="20" spans="1:13">
      <c r="A20" s="274" t="s">
        <v>689</v>
      </c>
      <c r="B20" s="6" t="s">
        <v>885</v>
      </c>
      <c r="C20" s="273">
        <v>4</v>
      </c>
      <c r="D20" s="272">
        <f>[2]BS!Q1652</f>
        <v>0</v>
      </c>
      <c r="E20" s="295"/>
      <c r="F20" s="257"/>
      <c r="G20" s="257"/>
      <c r="H20" s="258"/>
    </row>
    <row r="21" spans="1:13">
      <c r="A21" s="274" t="s">
        <v>690</v>
      </c>
      <c r="B21" s="6" t="s">
        <v>692</v>
      </c>
      <c r="C21" s="273">
        <v>4</v>
      </c>
      <c r="D21" s="272">
        <f>[2]BS!$Q$1653</f>
        <v>-1165732.06</v>
      </c>
      <c r="E21" s="295"/>
      <c r="F21" s="257"/>
      <c r="G21" s="257"/>
      <c r="H21" s="258"/>
    </row>
    <row r="22" spans="1:13">
      <c r="A22" s="274">
        <v>23002011</v>
      </c>
      <c r="B22" s="6" t="s">
        <v>194</v>
      </c>
      <c r="C22" s="273">
        <v>4</v>
      </c>
      <c r="D22" s="272">
        <f>[2]BS!$Q$1656</f>
        <v>-909356.31958333345</v>
      </c>
      <c r="E22" s="295"/>
      <c r="F22" s="257"/>
      <c r="G22" s="257"/>
      <c r="H22" s="258"/>
    </row>
    <row r="23" spans="1:13">
      <c r="A23" s="274">
        <v>23002041</v>
      </c>
      <c r="B23" s="6" t="s">
        <v>433</v>
      </c>
      <c r="C23" s="273">
        <v>4</v>
      </c>
      <c r="D23" s="272">
        <f>[2]BS!$Q$1661</f>
        <v>-7138934.9266666668</v>
      </c>
      <c r="E23" s="295"/>
      <c r="F23" s="257"/>
      <c r="G23" s="257"/>
      <c r="H23" s="258"/>
    </row>
    <row r="24" spans="1:13">
      <c r="A24" s="274">
        <v>23002061</v>
      </c>
      <c r="B24" s="6" t="s">
        <v>443</v>
      </c>
      <c r="C24" s="273">
        <v>4</v>
      </c>
      <c r="D24" s="272">
        <f>[2]BS!$Q$1663</f>
        <v>88954.25</v>
      </c>
      <c r="E24" s="295"/>
      <c r="F24" s="257"/>
      <c r="G24" s="257"/>
      <c r="H24" s="258"/>
    </row>
    <row r="25" spans="1:13">
      <c r="A25" s="274">
        <v>23002071</v>
      </c>
      <c r="B25" s="6" t="s">
        <v>444</v>
      </c>
      <c r="C25" s="273">
        <v>4</v>
      </c>
      <c r="D25" s="272">
        <f>[2]BS!$Q$1666</f>
        <v>254922.35041666662</v>
      </c>
      <c r="E25" s="295"/>
      <c r="F25" s="259"/>
      <c r="G25" s="257"/>
      <c r="H25" s="258"/>
    </row>
    <row r="26" spans="1:13">
      <c r="A26" s="274">
        <v>23002081</v>
      </c>
      <c r="B26" s="6" t="s">
        <v>445</v>
      </c>
      <c r="C26" s="273">
        <v>4</v>
      </c>
      <c r="D26" s="272">
        <f>[2]BS!$Q$1668</f>
        <v>0</v>
      </c>
      <c r="E26" s="295"/>
      <c r="F26" s="257"/>
      <c r="G26" s="257"/>
      <c r="H26" s="258"/>
    </row>
    <row r="27" spans="1:13">
      <c r="A27" s="274">
        <v>23002091</v>
      </c>
      <c r="B27" s="6" t="s">
        <v>446</v>
      </c>
      <c r="C27" s="273">
        <v>4</v>
      </c>
      <c r="D27" s="272">
        <f>[2]BS!$Q$1669</f>
        <v>-343876.60041666665</v>
      </c>
      <c r="E27" s="295"/>
      <c r="F27" s="257"/>
      <c r="G27" s="257"/>
      <c r="H27" s="258"/>
    </row>
    <row r="28" spans="1:13">
      <c r="A28" s="274">
        <v>10800061</v>
      </c>
      <c r="B28" s="6" t="s">
        <v>648</v>
      </c>
      <c r="C28" s="271">
        <v>17</v>
      </c>
      <c r="D28" s="272">
        <f>[2]BS!$Q$68</f>
        <v>-80285022.294583321</v>
      </c>
      <c r="E28" s="295"/>
      <c r="F28" s="257"/>
      <c r="G28" s="257"/>
      <c r="H28" s="258"/>
    </row>
    <row r="29" spans="1:13">
      <c r="A29" s="274">
        <v>10800071</v>
      </c>
      <c r="B29" s="6" t="s">
        <v>649</v>
      </c>
      <c r="C29" s="271">
        <v>17</v>
      </c>
      <c r="D29" s="272">
        <f>[2]BS!$Q$70</f>
        <v>80285022.294583321</v>
      </c>
      <c r="E29" s="295"/>
      <c r="F29" s="259"/>
      <c r="G29" s="257"/>
      <c r="H29" s="258"/>
    </row>
    <row r="30" spans="1:13">
      <c r="A30" s="274">
        <v>10800501</v>
      </c>
      <c r="B30" s="270" t="s">
        <v>195</v>
      </c>
      <c r="C30" s="271" t="s">
        <v>328</v>
      </c>
      <c r="D30" s="272">
        <f>[2]BS!$Q$75</f>
        <v>-3475713472.6020837</v>
      </c>
      <c r="E30" s="295"/>
      <c r="F30" s="257"/>
      <c r="G30" s="257"/>
      <c r="H30" s="258"/>
    </row>
    <row r="31" spans="1:13">
      <c r="A31" s="274">
        <v>10800541</v>
      </c>
      <c r="B31" s="6" t="s">
        <v>432</v>
      </c>
      <c r="C31" s="271" t="s">
        <v>328</v>
      </c>
      <c r="D31" s="272">
        <f>[2]BS!$Q$78</f>
        <v>9806705.8712500017</v>
      </c>
      <c r="E31" s="295"/>
      <c r="F31" s="260"/>
      <c r="G31" s="259"/>
      <c r="H31" s="258"/>
    </row>
    <row r="32" spans="1:13">
      <c r="A32" s="274" t="s">
        <v>839</v>
      </c>
      <c r="B32" s="6" t="s">
        <v>840</v>
      </c>
      <c r="C32" s="271" t="s">
        <v>328</v>
      </c>
      <c r="D32" s="272">
        <f>[2]BS!$Q$81</f>
        <v>3875</v>
      </c>
      <c r="E32" s="295"/>
      <c r="F32" s="260"/>
      <c r="G32" s="259"/>
      <c r="H32" s="258"/>
    </row>
    <row r="33" spans="1:10" hidden="1" outlineLevel="1">
      <c r="A33" s="274"/>
      <c r="B33" s="6"/>
      <c r="C33" s="271"/>
      <c r="D33" s="351"/>
      <c r="F33" s="260"/>
      <c r="G33" s="259"/>
      <c r="H33" s="257"/>
    </row>
    <row r="34" spans="1:10" hidden="1" outlineLevel="1">
      <c r="A34" s="274"/>
      <c r="B34" s="6"/>
      <c r="C34" s="271"/>
      <c r="D34" s="351"/>
      <c r="E34" s="292"/>
      <c r="F34" s="260"/>
      <c r="G34" s="259"/>
      <c r="H34" s="258"/>
    </row>
    <row r="35" spans="1:10" hidden="1" outlineLevel="1">
      <c r="A35" s="274"/>
      <c r="B35" s="6"/>
      <c r="C35" s="271"/>
      <c r="D35" s="351"/>
      <c r="E35" s="292"/>
      <c r="F35" s="260"/>
      <c r="G35" s="259"/>
      <c r="H35" s="258"/>
    </row>
    <row r="36" spans="1:10" hidden="1" outlineLevel="1">
      <c r="A36" s="274"/>
      <c r="B36" s="6"/>
      <c r="C36" s="271"/>
      <c r="D36" s="351"/>
      <c r="E36" s="292"/>
      <c r="F36" s="260"/>
      <c r="G36" s="259"/>
      <c r="H36" s="258"/>
    </row>
    <row r="37" spans="1:10" hidden="1" outlineLevel="1">
      <c r="A37" s="274"/>
      <c r="B37" s="174"/>
      <c r="C37" s="271"/>
      <c r="D37" s="351"/>
      <c r="E37" s="292"/>
      <c r="F37" s="260"/>
      <c r="G37" s="259"/>
      <c r="H37" s="258"/>
    </row>
    <row r="38" spans="1:10" hidden="1" outlineLevel="1">
      <c r="A38" s="274"/>
      <c r="B38" s="174"/>
      <c r="C38" s="271"/>
      <c r="D38" s="351"/>
      <c r="E38" s="292"/>
      <c r="F38" s="260"/>
      <c r="G38" s="259"/>
      <c r="H38" s="258"/>
    </row>
    <row r="39" spans="1:10" collapsed="1">
      <c r="A39" s="275">
        <v>11100501</v>
      </c>
      <c r="B39" s="276" t="s">
        <v>650</v>
      </c>
      <c r="C39" s="271">
        <v>19</v>
      </c>
      <c r="D39" s="272">
        <f>[2]BS!$Q$90</f>
        <v>-31072844.14458333</v>
      </c>
      <c r="E39" s="296"/>
      <c r="F39" s="259"/>
      <c r="G39" s="259"/>
      <c r="H39" s="258"/>
    </row>
    <row r="40" spans="1:10">
      <c r="A40" s="277"/>
      <c r="B40" s="278" t="s">
        <v>414</v>
      </c>
      <c r="C40" s="278"/>
      <c r="D40" s="279">
        <f>SUM(D5:D39)</f>
        <v>5574577973.7149992</v>
      </c>
      <c r="E40" s="296"/>
      <c r="F40" s="257"/>
      <c r="G40" s="257"/>
      <c r="H40" s="258"/>
    </row>
    <row r="41" spans="1:10">
      <c r="A41" s="263"/>
      <c r="B41" s="263"/>
      <c r="C41" s="263"/>
      <c r="D41" s="280"/>
      <c r="E41" s="296"/>
      <c r="F41" s="257"/>
      <c r="G41" s="257"/>
      <c r="H41" s="258"/>
    </row>
    <row r="42" spans="1:10">
      <c r="A42" s="265" t="s">
        <v>447</v>
      </c>
      <c r="B42" s="267"/>
      <c r="C42" s="267"/>
      <c r="D42" s="281"/>
      <c r="E42" s="296"/>
      <c r="F42" s="257"/>
      <c r="G42" s="257"/>
      <c r="H42" s="258"/>
      <c r="I42" s="59"/>
    </row>
    <row r="43" spans="1:10">
      <c r="A43" s="269">
        <v>10100502</v>
      </c>
      <c r="B43" s="6" t="s">
        <v>434</v>
      </c>
      <c r="C43" s="271">
        <v>1</v>
      </c>
      <c r="D43" s="272">
        <f>[2]BS!$Q$16</f>
        <v>3351244713.3825002</v>
      </c>
      <c r="E43" s="296"/>
      <c r="F43" s="257"/>
      <c r="G43" s="257"/>
      <c r="H43" s="258"/>
      <c r="I43" s="59"/>
      <c r="J43" s="59"/>
    </row>
    <row r="44" spans="1:10">
      <c r="A44" s="269" t="s">
        <v>841</v>
      </c>
      <c r="B44" s="6" t="s">
        <v>842</v>
      </c>
      <c r="C44" s="271">
        <v>1</v>
      </c>
      <c r="D44" s="272">
        <f>[2]BS!$Q$19</f>
        <v>15934.549166666666</v>
      </c>
      <c r="E44" s="296"/>
      <c r="F44" s="257"/>
      <c r="G44" s="257"/>
      <c r="H44" s="258"/>
      <c r="I44" s="59"/>
      <c r="J44" s="59"/>
    </row>
    <row r="45" spans="1:10">
      <c r="A45" s="269">
        <v>10600602</v>
      </c>
      <c r="B45" s="6" t="s">
        <v>884</v>
      </c>
      <c r="C45" s="271" t="s">
        <v>329</v>
      </c>
      <c r="D45" s="272">
        <f>[2]BS!$Q$40</f>
        <v>0</v>
      </c>
      <c r="E45" s="296"/>
      <c r="F45" s="257"/>
      <c r="G45" s="257"/>
      <c r="H45" s="258"/>
      <c r="I45" s="59"/>
      <c r="J45" s="59"/>
    </row>
    <row r="46" spans="1:10">
      <c r="A46" s="269">
        <v>18230432</v>
      </c>
      <c r="B46" s="6" t="s">
        <v>548</v>
      </c>
      <c r="C46" s="271" t="s">
        <v>329</v>
      </c>
      <c r="D46" s="272">
        <f>[2]BS!Q803</f>
        <v>0</v>
      </c>
      <c r="E46" s="296"/>
      <c r="F46" s="257"/>
      <c r="G46" s="257"/>
      <c r="H46" s="258"/>
      <c r="I46" s="59"/>
      <c r="J46" s="59"/>
    </row>
    <row r="47" spans="1:10">
      <c r="A47" s="269">
        <v>18230442</v>
      </c>
      <c r="B47" s="6" t="s">
        <v>549</v>
      </c>
      <c r="C47" s="271" t="s">
        <v>329</v>
      </c>
      <c r="D47" s="272">
        <f>[2]BS!Q804</f>
        <v>0</v>
      </c>
      <c r="E47" s="296"/>
      <c r="F47" s="257"/>
      <c r="G47" s="257"/>
      <c r="H47" s="258"/>
      <c r="I47" s="59"/>
      <c r="J47" s="59"/>
    </row>
    <row r="48" spans="1:10">
      <c r="A48" s="269">
        <v>23001092</v>
      </c>
      <c r="B48" s="6" t="s">
        <v>191</v>
      </c>
      <c r="C48" s="271">
        <v>1</v>
      </c>
      <c r="D48" s="272">
        <f>[2]BS!$Q$1645</f>
        <v>-8781926.7879166678</v>
      </c>
      <c r="E48" s="296"/>
      <c r="F48" s="257"/>
      <c r="G48" s="257"/>
      <c r="H48" s="258"/>
      <c r="I48" s="59"/>
      <c r="J48" s="59"/>
    </row>
    <row r="49" spans="1:10">
      <c r="A49" s="269">
        <v>23002012</v>
      </c>
      <c r="B49" s="6" t="s">
        <v>190</v>
      </c>
      <c r="C49" s="271">
        <v>1</v>
      </c>
      <c r="D49" s="272">
        <f>[2]BS!$Q$1658</f>
        <v>0</v>
      </c>
      <c r="E49" s="296"/>
      <c r="F49" s="257"/>
      <c r="G49" s="257"/>
      <c r="H49" s="258"/>
      <c r="I49" s="59"/>
      <c r="J49" s="59"/>
    </row>
    <row r="50" spans="1:10">
      <c r="A50" s="269">
        <v>23002032</v>
      </c>
      <c r="B50" s="6" t="s">
        <v>192</v>
      </c>
      <c r="C50" s="271">
        <v>1</v>
      </c>
      <c r="D50" s="272">
        <f>[2]BS!$Q$1660</f>
        <v>0</v>
      </c>
      <c r="E50" s="296"/>
      <c r="F50" s="257"/>
      <c r="G50" s="257"/>
      <c r="H50" s="258"/>
      <c r="I50" s="59"/>
      <c r="J50" s="59"/>
    </row>
    <row r="51" spans="1:10">
      <c r="A51" s="269">
        <v>23002052</v>
      </c>
      <c r="B51" s="6" t="s">
        <v>436</v>
      </c>
      <c r="C51" s="271">
        <v>1</v>
      </c>
      <c r="D51" s="272">
        <f>[2]BS!Q1664</f>
        <v>0</v>
      </c>
      <c r="E51" s="296"/>
      <c r="F51" s="257"/>
      <c r="G51" s="257"/>
      <c r="H51" s="258"/>
      <c r="I51" s="59"/>
      <c r="J51" s="59"/>
    </row>
    <row r="52" spans="1:10">
      <c r="A52" s="269">
        <v>23002062</v>
      </c>
      <c r="B52" s="6" t="s">
        <v>181</v>
      </c>
      <c r="C52" s="271">
        <v>1</v>
      </c>
      <c r="D52" s="272">
        <f>[2]BS!Q1665</f>
        <v>0</v>
      </c>
      <c r="E52" s="296"/>
      <c r="F52" s="257"/>
      <c r="G52" s="257"/>
      <c r="H52" s="258"/>
      <c r="I52" s="59"/>
      <c r="J52" s="59"/>
    </row>
    <row r="53" spans="1:10">
      <c r="A53" s="269" t="s">
        <v>693</v>
      </c>
      <c r="B53" s="6" t="s">
        <v>694</v>
      </c>
      <c r="C53" s="271" t="s">
        <v>329</v>
      </c>
      <c r="D53" s="272">
        <f>[2]BS!$Q$1667</f>
        <v>390781.02291666664</v>
      </c>
      <c r="E53" s="296"/>
      <c r="F53" s="257"/>
      <c r="G53" s="257"/>
      <c r="H53" s="258"/>
      <c r="I53" s="59"/>
      <c r="J53" s="59"/>
    </row>
    <row r="54" spans="1:10">
      <c r="A54" s="269">
        <v>23002092</v>
      </c>
      <c r="B54" s="6" t="s">
        <v>193</v>
      </c>
      <c r="C54" s="271">
        <v>1</v>
      </c>
      <c r="D54" s="272">
        <f>[2]BS!$Q$1671</f>
        <v>-390781.02291666664</v>
      </c>
      <c r="E54" s="296"/>
      <c r="F54" s="257"/>
      <c r="G54" s="257"/>
      <c r="H54" s="258"/>
      <c r="I54" s="59"/>
      <c r="J54" s="59"/>
    </row>
    <row r="55" spans="1:10">
      <c r="A55" s="269">
        <v>10800062</v>
      </c>
      <c r="B55" s="6" t="s">
        <v>648</v>
      </c>
      <c r="C55" s="271">
        <v>5</v>
      </c>
      <c r="D55" s="272">
        <f>[2]BS!$Q$69</f>
        <v>-269970273.53916675</v>
      </c>
      <c r="E55" s="296"/>
      <c r="F55" s="257"/>
      <c r="G55" s="257"/>
      <c r="H55" s="258"/>
      <c r="I55" s="59"/>
      <c r="J55" s="59"/>
    </row>
    <row r="56" spans="1:10">
      <c r="A56" s="269">
        <v>10800072</v>
      </c>
      <c r="B56" s="6" t="s">
        <v>649</v>
      </c>
      <c r="C56" s="271">
        <v>5</v>
      </c>
      <c r="D56" s="272">
        <f>[2]BS!$Q$71</f>
        <v>269970273.53916675</v>
      </c>
      <c r="E56" s="296"/>
      <c r="F56" s="257"/>
      <c r="G56" s="257"/>
      <c r="H56" s="258"/>
      <c r="I56" s="59"/>
      <c r="J56" s="59"/>
    </row>
    <row r="57" spans="1:10">
      <c r="A57" s="269">
        <v>10800502</v>
      </c>
      <c r="B57" s="6" t="s">
        <v>651</v>
      </c>
      <c r="C57" s="271" t="s">
        <v>330</v>
      </c>
      <c r="D57" s="272">
        <f>[2]BS!$Q$76</f>
        <v>-1296766172.3304167</v>
      </c>
      <c r="E57" s="296"/>
      <c r="F57" s="257"/>
      <c r="G57" s="257"/>
      <c r="H57" s="258"/>
      <c r="I57" s="59"/>
      <c r="J57" s="59"/>
    </row>
    <row r="58" spans="1:10">
      <c r="A58" s="269">
        <v>10800552</v>
      </c>
      <c r="B58" s="6" t="s">
        <v>435</v>
      </c>
      <c r="C58" s="271">
        <v>5</v>
      </c>
      <c r="D58" s="272">
        <f>[2]BS!$Q$80</f>
        <v>4311118.6779166665</v>
      </c>
      <c r="E58" s="296"/>
      <c r="F58" s="260"/>
      <c r="G58" s="259"/>
      <c r="H58" s="258"/>
      <c r="I58" s="59"/>
      <c r="J58" s="59"/>
    </row>
    <row r="59" spans="1:10">
      <c r="A59" s="269" t="s">
        <v>843</v>
      </c>
      <c r="B59" s="6" t="s">
        <v>844</v>
      </c>
      <c r="C59" s="271" t="s">
        <v>330</v>
      </c>
      <c r="D59" s="272">
        <f>[2]BS!$Q$82</f>
        <v>7.0983333333333336</v>
      </c>
      <c r="E59" s="296"/>
      <c r="F59" s="260"/>
      <c r="G59" s="259"/>
      <c r="H59" s="258"/>
      <c r="I59" s="59"/>
      <c r="J59" s="59"/>
    </row>
    <row r="60" spans="1:10">
      <c r="A60" s="269">
        <v>11100502</v>
      </c>
      <c r="B60" s="276" t="s">
        <v>652</v>
      </c>
      <c r="C60" s="271">
        <v>5</v>
      </c>
      <c r="D60" s="282">
        <f>[2]BS!$Q$91</f>
        <v>-5794996.3049999997</v>
      </c>
      <c r="E60" s="296"/>
      <c r="F60" s="257"/>
      <c r="G60" s="257"/>
      <c r="H60" s="258"/>
      <c r="I60" s="59"/>
      <c r="J60" s="59"/>
    </row>
    <row r="61" spans="1:10">
      <c r="A61" s="277"/>
      <c r="B61" s="278" t="s">
        <v>415</v>
      </c>
      <c r="C61" s="278"/>
      <c r="D61" s="279">
        <f>SUM(D43:D60)</f>
        <v>2044228678.2845836</v>
      </c>
      <c r="E61" s="296"/>
      <c r="F61" s="257"/>
      <c r="G61" s="257"/>
      <c r="H61" s="258"/>
      <c r="I61" s="59"/>
      <c r="J61" s="59"/>
    </row>
    <row r="62" spans="1:10">
      <c r="A62" s="263"/>
      <c r="B62" s="263"/>
      <c r="C62" s="263"/>
      <c r="D62" s="280"/>
      <c r="E62" s="296"/>
      <c r="F62" s="257"/>
      <c r="G62" s="257"/>
      <c r="H62" s="258"/>
      <c r="I62" s="59"/>
    </row>
    <row r="63" spans="1:10">
      <c r="A63" s="263"/>
      <c r="B63" s="263"/>
      <c r="C63" s="263"/>
      <c r="D63" s="280"/>
      <c r="E63" s="296"/>
      <c r="F63" s="257"/>
      <c r="G63" s="257"/>
      <c r="H63" s="258"/>
    </row>
    <row r="64" spans="1:10">
      <c r="A64" s="263"/>
      <c r="B64" s="283" t="s">
        <v>464</v>
      </c>
      <c r="C64" s="283"/>
      <c r="D64" s="284">
        <f>D40+D61</f>
        <v>7618806651.9995823</v>
      </c>
      <c r="E64" s="296"/>
      <c r="F64" s="257"/>
      <c r="G64" s="257"/>
      <c r="H64" s="258"/>
    </row>
    <row r="65" spans="1:10" s="64" customFormat="1">
      <c r="A65" s="285"/>
      <c r="B65" s="286" t="s">
        <v>448</v>
      </c>
      <c r="C65" s="286"/>
      <c r="D65" s="287">
        <f>D40/$D$64</f>
        <v>0.73168650004419422</v>
      </c>
      <c r="E65" s="297"/>
      <c r="F65" s="293"/>
      <c r="G65" s="293"/>
      <c r="H65" s="294"/>
      <c r="I65" s="54"/>
      <c r="J65" s="54"/>
    </row>
    <row r="66" spans="1:10">
      <c r="A66" s="263"/>
      <c r="B66" s="283" t="s">
        <v>447</v>
      </c>
      <c r="C66" s="283"/>
      <c r="D66" s="288">
        <f>D61/$D$64</f>
        <v>0.26831349995580589</v>
      </c>
      <c r="E66" s="298"/>
      <c r="F66" s="257"/>
      <c r="G66" s="257"/>
      <c r="H66" s="292"/>
    </row>
    <row r="67" spans="1:10">
      <c r="A67" s="263"/>
      <c r="B67" s="263"/>
      <c r="C67" s="263"/>
      <c r="D67" s="263"/>
    </row>
    <row r="68" spans="1:10">
      <c r="A68" s="289"/>
      <c r="B68" s="290"/>
      <c r="C68" s="263"/>
      <c r="D68" s="291"/>
    </row>
    <row r="69" spans="1:10">
      <c r="A69" s="33"/>
      <c r="B69" s="34"/>
      <c r="D69" s="56"/>
    </row>
  </sheetData>
  <mergeCells count="1">
    <mergeCell ref="A1:D1"/>
  </mergeCells>
  <phoneticPr fontId="63" type="noConversion"/>
  <pageMargins left="0.5" right="0.5" top="0.75" bottom="0.75" header="0.5" footer="0.5"/>
  <pageSetup scale="7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77"/>
  <sheetViews>
    <sheetView zoomScaleNormal="100" workbookViewId="0">
      <pane xSplit="1" ySplit="5" topLeftCell="B28" activePane="bottomRight" state="frozen"/>
      <selection activeCell="B150" sqref="B150"/>
      <selection pane="topRight" activeCell="B150" sqref="B150"/>
      <selection pane="bottomLeft" activeCell="B150" sqref="B150"/>
      <selection pane="bottomRight" activeCell="A85" sqref="A85"/>
    </sheetView>
  </sheetViews>
  <sheetFormatPr defaultRowHeight="10.199999999999999"/>
  <cols>
    <col min="1" max="1" width="62.85546875" style="20" bestFit="1" customWidth="1"/>
    <col min="2" max="2" width="19.28515625" style="20" customWidth="1"/>
    <col min="3" max="3" width="18.85546875" style="20" customWidth="1"/>
    <col min="4" max="4" width="18.28515625" style="20" customWidth="1"/>
    <col min="5" max="5" width="18" style="20" customWidth="1"/>
    <col min="6" max="6" width="18.42578125" style="20" customWidth="1"/>
    <col min="7" max="7" width="22.28515625" style="20" bestFit="1" customWidth="1"/>
    <col min="8" max="8" width="19.42578125" style="20" customWidth="1"/>
    <col min="9" max="9" width="19.85546875" customWidth="1"/>
    <col min="10" max="10" width="21" style="3" bestFit="1" customWidth="1"/>
    <col min="11" max="11" width="16" customWidth="1"/>
    <col min="12" max="13" width="15.5703125" bestFit="1" customWidth="1"/>
    <col min="14" max="14" width="55.28515625" bestFit="1" customWidth="1"/>
    <col min="15" max="16" width="21" bestFit="1" customWidth="1"/>
    <col min="18" max="18" width="49.28515625" customWidth="1"/>
    <col min="19" max="19" width="14.7109375" bestFit="1" customWidth="1"/>
    <col min="20" max="20" width="15.42578125" customWidth="1"/>
    <col min="21" max="21" width="14.42578125" customWidth="1"/>
  </cols>
  <sheetData>
    <row r="1" spans="1:10" ht="13.2">
      <c r="A1" s="388" t="s">
        <v>81</v>
      </c>
      <c r="B1" s="388"/>
      <c r="C1" s="388"/>
      <c r="D1" s="388"/>
      <c r="E1" s="388"/>
      <c r="F1" s="388"/>
      <c r="G1" s="388"/>
      <c r="H1" s="388"/>
      <c r="I1" s="65"/>
    </row>
    <row r="2" spans="1:10" ht="13.2">
      <c r="A2" s="388" t="s">
        <v>383</v>
      </c>
      <c r="B2" s="388"/>
      <c r="C2" s="388"/>
      <c r="D2" s="388"/>
      <c r="E2" s="388"/>
      <c r="F2" s="388"/>
      <c r="G2" s="388"/>
      <c r="H2" s="388"/>
      <c r="I2" s="65"/>
    </row>
    <row r="3" spans="1:10" ht="13.2">
      <c r="A3" s="388" t="s">
        <v>1014</v>
      </c>
      <c r="B3" s="388"/>
      <c r="C3" s="388"/>
      <c r="D3" s="388"/>
      <c r="E3" s="388"/>
      <c r="F3" s="388"/>
      <c r="G3" s="388"/>
      <c r="H3" s="388"/>
      <c r="I3" s="226"/>
    </row>
    <row r="4" spans="1:10" ht="10.8" thickBot="1">
      <c r="J4"/>
    </row>
    <row r="5" spans="1:10" ht="41.4" customHeight="1">
      <c r="A5" s="152"/>
      <c r="B5" s="153" t="s">
        <v>410</v>
      </c>
      <c r="C5" s="153" t="s">
        <v>411</v>
      </c>
      <c r="D5" s="154" t="s">
        <v>56</v>
      </c>
      <c r="E5" s="153" t="s">
        <v>412</v>
      </c>
      <c r="F5" s="153" t="s">
        <v>413</v>
      </c>
      <c r="G5" s="155" t="s">
        <v>414</v>
      </c>
      <c r="H5" s="156" t="s">
        <v>415</v>
      </c>
      <c r="J5"/>
    </row>
    <row r="6" spans="1:10" ht="13.2">
      <c r="A6" s="157" t="s">
        <v>416</v>
      </c>
      <c r="B6" s="158"/>
      <c r="C6" s="158"/>
      <c r="D6" s="158"/>
      <c r="E6" s="158"/>
      <c r="F6" s="158"/>
      <c r="G6" s="159"/>
      <c r="H6" s="160"/>
      <c r="J6"/>
    </row>
    <row r="7" spans="1:10" ht="13.8">
      <c r="A7" s="86" t="s">
        <v>417</v>
      </c>
      <c r="B7" s="87">
        <f>'[3]UIP Summary'!C10</f>
        <v>2146048308.1900001</v>
      </c>
      <c r="C7" s="87">
        <f>'[3]UIP Summary'!D10</f>
        <v>857492456.10000002</v>
      </c>
      <c r="D7" s="87">
        <f>'[3]UIP Summary'!E10</f>
        <v>0</v>
      </c>
      <c r="E7" s="87">
        <f>'[3]UIP Summary'!F10</f>
        <v>0</v>
      </c>
      <c r="F7" s="87">
        <f>'[3]UIP Summary'!G10</f>
        <v>0</v>
      </c>
      <c r="G7" s="161">
        <f>B7+E7</f>
        <v>2146048308.1900001</v>
      </c>
      <c r="H7" s="162">
        <f>C7+F7</f>
        <v>857492456.10000002</v>
      </c>
      <c r="J7"/>
    </row>
    <row r="8" spans="1:10" ht="13.8">
      <c r="A8" s="35" t="s">
        <v>57</v>
      </c>
      <c r="B8" s="302">
        <f>'[3]UIP Summary'!C11</f>
        <v>324382.2</v>
      </c>
      <c r="C8" s="302">
        <f>'[3]UIP Summary'!D11</f>
        <v>0</v>
      </c>
      <c r="D8" s="302">
        <f>'[3]UIP Summary'!E11</f>
        <v>0</v>
      </c>
      <c r="E8" s="302">
        <f>'[3]UIP Summary'!F11</f>
        <v>0</v>
      </c>
      <c r="F8" s="302">
        <f>'[3]UIP Summary'!G11</f>
        <v>0</v>
      </c>
      <c r="G8" s="161">
        <f t="shared" ref="G8:H10" si="0">B8+E8</f>
        <v>324382.2</v>
      </c>
      <c r="H8" s="162">
        <f t="shared" si="0"/>
        <v>0</v>
      </c>
      <c r="J8"/>
    </row>
    <row r="9" spans="1:10" ht="13.8">
      <c r="A9" s="86" t="s">
        <v>58</v>
      </c>
      <c r="B9" s="302">
        <f>'[3]UIP Summary'!C12</f>
        <v>201125741.739999</v>
      </c>
      <c r="C9" s="302">
        <f>'[3]UIP Summary'!D12</f>
        <v>0</v>
      </c>
      <c r="D9" s="302">
        <f>'[3]UIP Summary'!E12</f>
        <v>0</v>
      </c>
      <c r="E9" s="302">
        <f>'[3]UIP Summary'!F12</f>
        <v>0</v>
      </c>
      <c r="F9" s="302">
        <f>'[3]UIP Summary'!G12</f>
        <v>0</v>
      </c>
      <c r="G9" s="161">
        <f t="shared" si="0"/>
        <v>201125741.739999</v>
      </c>
      <c r="H9" s="162">
        <f t="shared" si="0"/>
        <v>0</v>
      </c>
      <c r="J9"/>
    </row>
    <row r="10" spans="1:10" ht="13.8">
      <c r="A10" s="86" t="s">
        <v>59</v>
      </c>
      <c r="B10" s="151">
        <f>'[3]UIP Summary'!C13</f>
        <v>47841338.950000003</v>
      </c>
      <c r="C10" s="151">
        <f>'[3]UIP Summary'!D13</f>
        <v>37980142.479999997</v>
      </c>
      <c r="D10" s="151">
        <f>'[3]UIP Summary'!E13</f>
        <v>0</v>
      </c>
      <c r="E10" s="151">
        <f>'[3]UIP Summary'!F13</f>
        <v>0</v>
      </c>
      <c r="F10" s="151">
        <f>'[3]UIP Summary'!G13</f>
        <v>0</v>
      </c>
      <c r="G10" s="163">
        <f t="shared" si="0"/>
        <v>47841338.950000003</v>
      </c>
      <c r="H10" s="164">
        <f t="shared" si="0"/>
        <v>37980142.479999997</v>
      </c>
      <c r="J10"/>
    </row>
    <row r="11" spans="1:10" ht="13.8">
      <c r="A11" s="35" t="s">
        <v>60</v>
      </c>
      <c r="B11" s="87">
        <f>SUM(B7:B10)</f>
        <v>2395339771.079999</v>
      </c>
      <c r="C11" s="87">
        <f>SUM(C7:C10)</f>
        <v>895472598.58000004</v>
      </c>
      <c r="D11" s="87">
        <f t="shared" ref="D11:F11" si="1">SUM(D7:D10)</f>
        <v>0</v>
      </c>
      <c r="E11" s="87">
        <f t="shared" si="1"/>
        <v>0</v>
      </c>
      <c r="F11" s="87">
        <f t="shared" si="1"/>
        <v>0</v>
      </c>
      <c r="G11" s="161">
        <f t="shared" ref="G11:H11" si="2">SUM(G7:G10)</f>
        <v>2395339771.079999</v>
      </c>
      <c r="H11" s="162">
        <f t="shared" si="2"/>
        <v>895472598.58000004</v>
      </c>
      <c r="J11"/>
    </row>
    <row r="12" spans="1:10" ht="14.4">
      <c r="A12" s="35" t="s">
        <v>418</v>
      </c>
      <c r="B12" s="88"/>
      <c r="C12" s="88"/>
      <c r="D12" s="88"/>
      <c r="E12" s="88"/>
      <c r="F12" s="88"/>
      <c r="G12" s="161"/>
      <c r="H12" s="162"/>
      <c r="J12"/>
    </row>
    <row r="13" spans="1:10" ht="17.399999999999999">
      <c r="A13" s="35" t="s">
        <v>203</v>
      </c>
      <c r="B13" s="88"/>
      <c r="C13" s="88"/>
      <c r="D13" s="88"/>
      <c r="E13" s="88"/>
      <c r="F13" s="88"/>
      <c r="G13" s="89"/>
      <c r="H13" s="90"/>
      <c r="J13"/>
    </row>
    <row r="14" spans="1:10" ht="14.4">
      <c r="A14" s="35" t="s">
        <v>419</v>
      </c>
      <c r="B14" s="88"/>
      <c r="C14" s="88"/>
      <c r="D14" s="88"/>
      <c r="E14" s="88"/>
      <c r="F14" s="88"/>
      <c r="G14" s="91"/>
      <c r="H14" s="90"/>
      <c r="J14"/>
    </row>
    <row r="15" spans="1:10" ht="14.4">
      <c r="A15" s="35" t="s">
        <v>204</v>
      </c>
      <c r="B15" s="88"/>
      <c r="C15" s="88"/>
      <c r="D15" s="88"/>
      <c r="E15" s="88"/>
      <c r="F15" s="88"/>
      <c r="G15" s="91"/>
      <c r="H15" s="90"/>
      <c r="J15"/>
    </row>
    <row r="16" spans="1:10" ht="13.8">
      <c r="A16" s="86" t="s">
        <v>420</v>
      </c>
      <c r="B16" s="87">
        <f>'[3]UIP Summary'!C19</f>
        <v>235002886.5</v>
      </c>
      <c r="C16" s="87">
        <f>'[3]UIP Summary'!D19</f>
        <v>0</v>
      </c>
      <c r="D16" s="87">
        <f>'[3]UIP Summary'!E19</f>
        <v>0</v>
      </c>
      <c r="E16" s="87">
        <f>'[3]UIP Summary'!F19</f>
        <v>0</v>
      </c>
      <c r="F16" s="87">
        <f>'[3]UIP Summary'!G19</f>
        <v>0</v>
      </c>
      <c r="G16" s="92">
        <f t="shared" ref="G16" si="3">B16+E16</f>
        <v>235002886.5</v>
      </c>
      <c r="H16" s="93">
        <f t="shared" ref="H16" si="4">C16+F16</f>
        <v>0</v>
      </c>
      <c r="J16"/>
    </row>
    <row r="17" spans="1:10" ht="13.8">
      <c r="A17" s="86" t="s">
        <v>421</v>
      </c>
      <c r="B17" s="87">
        <f>'[3]UIP Summary'!C20</f>
        <v>532346459.37</v>
      </c>
      <c r="C17" s="87">
        <f>'[3]UIP Summary'!D20</f>
        <v>326393369.14999998</v>
      </c>
      <c r="D17" s="87">
        <f>'[3]UIP Summary'!E20</f>
        <v>0</v>
      </c>
      <c r="E17" s="87">
        <f>'[3]UIP Summary'!F20</f>
        <v>0</v>
      </c>
      <c r="F17" s="87">
        <f>'[3]UIP Summary'!G20</f>
        <v>0</v>
      </c>
      <c r="G17" s="92">
        <f t="shared" ref="G17:G19" si="5">B17+E17</f>
        <v>532346459.37</v>
      </c>
      <c r="H17" s="93">
        <f t="shared" ref="H17:H19" si="6">C17+F17</f>
        <v>326393369.14999998</v>
      </c>
      <c r="J17"/>
    </row>
    <row r="18" spans="1:10" ht="13.8">
      <c r="A18" s="86" t="s">
        <v>422</v>
      </c>
      <c r="B18" s="302">
        <f>'[3]UIP Summary'!C21</f>
        <v>113800193.219999</v>
      </c>
      <c r="C18" s="302">
        <f>'[3]UIP Summary'!D21</f>
        <v>0</v>
      </c>
      <c r="D18" s="302">
        <f>'[3]UIP Summary'!E21</f>
        <v>0</v>
      </c>
      <c r="E18" s="302">
        <f>'[3]UIP Summary'!F21</f>
        <v>0</v>
      </c>
      <c r="F18" s="302">
        <f>'[3]UIP Summary'!G21</f>
        <v>0</v>
      </c>
      <c r="G18" s="92">
        <f t="shared" si="5"/>
        <v>113800193.219999</v>
      </c>
      <c r="H18" s="93">
        <f t="shared" si="6"/>
        <v>0</v>
      </c>
      <c r="J18"/>
    </row>
    <row r="19" spans="1:10" ht="13.8">
      <c r="A19" s="86" t="s">
        <v>61</v>
      </c>
      <c r="B19" s="305">
        <f>'[3]UIP Summary'!C22</f>
        <v>-69268219.669999897</v>
      </c>
      <c r="C19" s="151">
        <f>'[3]UIP Summary'!D22</f>
        <v>0</v>
      </c>
      <c r="D19" s="151">
        <f>'[3]UIP Summary'!E22</f>
        <v>0</v>
      </c>
      <c r="E19" s="151">
        <f>'[3]UIP Summary'!F22</f>
        <v>0</v>
      </c>
      <c r="F19" s="151">
        <f>'[3]UIP Summary'!G22</f>
        <v>0</v>
      </c>
      <c r="G19" s="95">
        <f t="shared" si="5"/>
        <v>-69268219.669999897</v>
      </c>
      <c r="H19" s="96">
        <f t="shared" si="6"/>
        <v>0</v>
      </c>
      <c r="J19"/>
    </row>
    <row r="20" spans="1:10" ht="13.8">
      <c r="A20" s="35" t="s">
        <v>62</v>
      </c>
      <c r="B20" s="87">
        <f>SUM(B16:B19)</f>
        <v>811881319.41999912</v>
      </c>
      <c r="C20" s="87">
        <f t="shared" ref="C20:F20" si="7">SUM(C16:C19)</f>
        <v>326393369.14999998</v>
      </c>
      <c r="D20" s="87">
        <f t="shared" si="7"/>
        <v>0</v>
      </c>
      <c r="E20" s="87">
        <f t="shared" si="7"/>
        <v>0</v>
      </c>
      <c r="F20" s="87">
        <f t="shared" si="7"/>
        <v>0</v>
      </c>
      <c r="G20" s="97">
        <f>SUM(G16:G19)</f>
        <v>811881319.41999912</v>
      </c>
      <c r="H20" s="98">
        <f>SUM(H16:H19)</f>
        <v>326393369.14999998</v>
      </c>
      <c r="J20"/>
    </row>
    <row r="21" spans="1:10" ht="13.8">
      <c r="A21" s="35" t="s">
        <v>63</v>
      </c>
      <c r="B21" s="87"/>
      <c r="C21" s="87"/>
      <c r="D21" s="87"/>
      <c r="E21" s="87"/>
      <c r="F21" s="87"/>
      <c r="G21" s="91"/>
      <c r="H21" s="90"/>
      <c r="J21"/>
    </row>
    <row r="22" spans="1:10" ht="13.8">
      <c r="A22" s="86" t="s">
        <v>64</v>
      </c>
      <c r="B22" s="87">
        <f>'[3]UIP Summary'!C25</f>
        <v>125897437.02</v>
      </c>
      <c r="C22" s="87">
        <f>'[3]UIP Summary'!D25</f>
        <v>2420905.35</v>
      </c>
      <c r="D22" s="87">
        <f>'[3]UIP Summary'!E25</f>
        <v>0</v>
      </c>
      <c r="E22" s="87">
        <f>'[3]UIP Summary'!F25</f>
        <v>0</v>
      </c>
      <c r="F22" s="87">
        <f>'[3]UIP Summary'!G25</f>
        <v>0</v>
      </c>
      <c r="G22" s="161">
        <f t="shared" ref="G22" si="8">B22+E22</f>
        <v>125897437.02</v>
      </c>
      <c r="H22" s="162">
        <f t="shared" ref="H22" si="9">C22+F22</f>
        <v>2420905.35</v>
      </c>
      <c r="J22"/>
    </row>
    <row r="23" spans="1:10" ht="13.8">
      <c r="A23" s="86" t="s">
        <v>65</v>
      </c>
      <c r="B23" s="87">
        <f>'[3]UIP Summary'!C26</f>
        <v>20270050.379999898</v>
      </c>
      <c r="C23" s="87">
        <f>'[3]UIP Summary'!D26</f>
        <v>0</v>
      </c>
      <c r="D23" s="87">
        <f>'[3]UIP Summary'!E26</f>
        <v>0</v>
      </c>
      <c r="E23" s="87">
        <f>'[3]UIP Summary'!F26</f>
        <v>0</v>
      </c>
      <c r="F23" s="87">
        <f>'[3]UIP Summary'!G26</f>
        <v>0</v>
      </c>
      <c r="G23" s="161">
        <f t="shared" ref="G23:G36" si="10">B23+E23</f>
        <v>20270050.379999898</v>
      </c>
      <c r="H23" s="162">
        <f t="shared" ref="H23:H36" si="11">C23+F23</f>
        <v>0</v>
      </c>
      <c r="I23" s="227"/>
      <c r="J23"/>
    </row>
    <row r="24" spans="1:10" ht="13.8">
      <c r="A24" s="86" t="s">
        <v>66</v>
      </c>
      <c r="B24" s="87">
        <f>'[3]UIP Summary'!C27</f>
        <v>83356029.179999903</v>
      </c>
      <c r="C24" s="87">
        <f>'[3]UIP Summary'!D27</f>
        <v>55510540.469999999</v>
      </c>
      <c r="D24" s="87">
        <f>'[3]UIP Summary'!E27</f>
        <v>0</v>
      </c>
      <c r="E24" s="87">
        <f>'[3]UIP Summary'!F27</f>
        <v>0</v>
      </c>
      <c r="F24" s="87">
        <f>'[3]UIP Summary'!G27</f>
        <v>0</v>
      </c>
      <c r="G24" s="161">
        <f t="shared" si="10"/>
        <v>83356029.179999903</v>
      </c>
      <c r="H24" s="162">
        <f t="shared" si="11"/>
        <v>55510540.469999999</v>
      </c>
      <c r="I24" s="227"/>
      <c r="J24"/>
    </row>
    <row r="25" spans="1:10" ht="13.8">
      <c r="A25" s="86" t="s">
        <v>67</v>
      </c>
      <c r="B25" s="87">
        <f>'[3]UIP Summary'!C28</f>
        <v>29494383.399999999</v>
      </c>
      <c r="C25" s="87">
        <f>'[3]UIP Summary'!D28</f>
        <v>13082571.15</v>
      </c>
      <c r="D25" s="87">
        <f>'[3]UIP Summary'!E28</f>
        <v>31108364.3699999</v>
      </c>
      <c r="E25" s="87">
        <f ca="1">'[3]UIP Summary'!F28</f>
        <v>18105783.021825001</v>
      </c>
      <c r="F25" s="87">
        <f ca="1">'[3]UIP Summary'!G28</f>
        <v>13002581.348175</v>
      </c>
      <c r="G25" s="161">
        <f t="shared" ca="1" si="10"/>
        <v>47600166.421824999</v>
      </c>
      <c r="H25" s="162">
        <f t="shared" ca="1" si="11"/>
        <v>26085152.498175003</v>
      </c>
      <c r="I25" s="20"/>
      <c r="J25"/>
    </row>
    <row r="26" spans="1:10" ht="13.8">
      <c r="A26" s="86" t="s">
        <v>68</v>
      </c>
      <c r="B26" s="87">
        <f>'[3]UIP Summary'!C29</f>
        <v>18194539.149999999</v>
      </c>
      <c r="C26" s="87">
        <f>'[3]UIP Summary'!D29</f>
        <v>6774686.9199999999</v>
      </c>
      <c r="D26" s="87">
        <f>'[3]UIP Summary'!E29</f>
        <v>2812920.48</v>
      </c>
      <c r="E26" s="87">
        <f ca="1">'[3]UIP Summary'!F29</f>
        <v>1634588.0909279995</v>
      </c>
      <c r="F26" s="87">
        <f ca="1">'[3]UIP Summary'!G29</f>
        <v>1178332.3890719996</v>
      </c>
      <c r="G26" s="161">
        <f t="shared" ca="1" si="10"/>
        <v>19829127.240927998</v>
      </c>
      <c r="H26" s="162">
        <f t="shared" ca="1" si="11"/>
        <v>7953019.309071999</v>
      </c>
      <c r="I26" s="20"/>
      <c r="J26"/>
    </row>
    <row r="27" spans="1:10" ht="13.8">
      <c r="A27" s="86" t="s">
        <v>69</v>
      </c>
      <c r="B27" s="87">
        <f>'[3]UIP Summary'!C30</f>
        <v>97566974.959999993</v>
      </c>
      <c r="C27" s="87">
        <f>'[3]UIP Summary'!D30</f>
        <v>12460807.43</v>
      </c>
      <c r="D27" s="87">
        <f>'[3]UIP Summary'!E30</f>
        <v>0</v>
      </c>
      <c r="E27" s="87">
        <f>'[3]UIP Summary'!F30</f>
        <v>0</v>
      </c>
      <c r="F27" s="87">
        <f>'[3]UIP Summary'!G30</f>
        <v>0</v>
      </c>
      <c r="G27" s="161">
        <f t="shared" si="10"/>
        <v>97566974.959999993</v>
      </c>
      <c r="H27" s="162">
        <f t="shared" si="11"/>
        <v>12460807.43</v>
      </c>
      <c r="I27" s="20"/>
      <c r="J27"/>
    </row>
    <row r="28" spans="1:10" ht="13.8">
      <c r="A28" s="86" t="s">
        <v>70</v>
      </c>
      <c r="B28" s="87">
        <f>'[3]UIP Summary'!C31</f>
        <v>46087358</v>
      </c>
      <c r="C28" s="87">
        <f>'[3]UIP Summary'!D31</f>
        <v>16349172.85</v>
      </c>
      <c r="D28" s="87">
        <f>'[3]UIP Summary'!E31</f>
        <v>102643038.05</v>
      </c>
      <c r="E28" s="87">
        <f ca="1">'[3]UIP Summary'!F31</f>
        <v>68512400.581514999</v>
      </c>
      <c r="F28" s="87">
        <f ca="1">'[3]UIP Summary'!G31</f>
        <v>34130637.468484998</v>
      </c>
      <c r="G28" s="161">
        <f t="shared" ca="1" si="10"/>
        <v>114599758.581515</v>
      </c>
      <c r="H28" s="162">
        <f ca="1">C28+F28</f>
        <v>50479810.318484999</v>
      </c>
      <c r="J28"/>
    </row>
    <row r="29" spans="1:10" ht="13.8">
      <c r="A29" s="86" t="s">
        <v>71</v>
      </c>
      <c r="B29" s="87">
        <f>'[3]UIP Summary'!C32</f>
        <v>252831199.00999999</v>
      </c>
      <c r="C29" s="87">
        <f>'[3]UIP Summary'!D32</f>
        <v>114495844.76000001</v>
      </c>
      <c r="D29" s="87">
        <f>'[3]UIP Summary'!E32</f>
        <v>23110726.100000001</v>
      </c>
      <c r="E29" s="87">
        <f ca="1">'[3]UIP Summary'!F32</f>
        <v>15525785.793980001</v>
      </c>
      <c r="F29" s="87">
        <f ca="1">'[3]UIP Summary'!G32</f>
        <v>7584940.30602</v>
      </c>
      <c r="G29" s="161">
        <f t="shared" ca="1" si="10"/>
        <v>268356984.80397999</v>
      </c>
      <c r="H29" s="162">
        <f t="shared" ca="1" si="11"/>
        <v>122080785.06602001</v>
      </c>
      <c r="J29"/>
    </row>
    <row r="30" spans="1:10" ht="13.8">
      <c r="A30" s="86" t="s">
        <v>72</v>
      </c>
      <c r="B30" s="87">
        <f>'[3]UIP Summary'!C33</f>
        <v>25059713.890000001</v>
      </c>
      <c r="C30" s="87">
        <f>'[3]UIP Summary'!D33</f>
        <v>1589774.44</v>
      </c>
      <c r="D30" s="87">
        <f>'[3]UIP Summary'!E33</f>
        <v>30701490.109999999</v>
      </c>
      <c r="E30" s="87">
        <f ca="1">'[3]UIP Summary'!F33</f>
        <v>20625261.055898</v>
      </c>
      <c r="F30" s="87">
        <f ca="1">'[3]UIP Summary'!G33</f>
        <v>10076229.054102002</v>
      </c>
      <c r="G30" s="161">
        <f t="shared" ca="1" si="10"/>
        <v>45684974.945897996</v>
      </c>
      <c r="H30" s="162">
        <f t="shared" ca="1" si="11"/>
        <v>11666003.494102001</v>
      </c>
      <c r="J30"/>
    </row>
    <row r="31" spans="1:10" ht="13.8">
      <c r="A31" s="86" t="s">
        <v>73</v>
      </c>
      <c r="B31" s="87">
        <f>'[3]UIP Summary'!C34</f>
        <v>20604866.16</v>
      </c>
      <c r="C31" s="87">
        <f>'[3]UIP Summary'!D34</f>
        <v>0</v>
      </c>
      <c r="D31" s="87">
        <f>'[3]UIP Summary'!E34</f>
        <v>0</v>
      </c>
      <c r="E31" s="87">
        <f>'[3]UIP Summary'!F34</f>
        <v>0</v>
      </c>
      <c r="F31" s="87">
        <f>'[3]UIP Summary'!G34</f>
        <v>0</v>
      </c>
      <c r="G31" s="161">
        <f t="shared" si="10"/>
        <v>20604866.16</v>
      </c>
      <c r="H31" s="162">
        <f t="shared" si="11"/>
        <v>0</v>
      </c>
      <c r="J31"/>
    </row>
    <row r="32" spans="1:10" ht="13.8">
      <c r="A32" s="86" t="s">
        <v>74</v>
      </c>
      <c r="B32" s="306">
        <f>'[3]UIP Summary'!C35</f>
        <v>-9617279.0800000001</v>
      </c>
      <c r="C32" s="306">
        <f>'[3]UIP Summary'!D35</f>
        <v>-45370.199999999895</v>
      </c>
      <c r="D32" s="306">
        <f>'[3]UIP Summary'!E35</f>
        <v>-565517.23</v>
      </c>
      <c r="E32" s="306">
        <f ca="1">'[3]UIP Summary'!F35</f>
        <v>-379914.47511399991</v>
      </c>
      <c r="F32" s="306">
        <f ca="1">'[3]UIP Summary'!G35</f>
        <v>-185602.75488600001</v>
      </c>
      <c r="G32" s="161">
        <f t="shared" ca="1" si="10"/>
        <v>-9997193.5551139992</v>
      </c>
      <c r="H32" s="162">
        <f t="shared" ca="1" si="11"/>
        <v>-230972.9548859999</v>
      </c>
      <c r="J32"/>
    </row>
    <row r="33" spans="1:10" ht="13.8">
      <c r="A33" s="86" t="s">
        <v>75</v>
      </c>
      <c r="B33" s="306">
        <f>'[3]UIP Summary'!C36</f>
        <v>-64111667.629999898</v>
      </c>
      <c r="C33" s="306">
        <f>'[3]UIP Summary'!D36</f>
        <v>0</v>
      </c>
      <c r="D33" s="306">
        <f>'[3]UIP Summary'!E36</f>
        <v>0</v>
      </c>
      <c r="E33" s="306">
        <f>'[3]UIP Summary'!F36</f>
        <v>0</v>
      </c>
      <c r="F33" s="306">
        <f>'[3]UIP Summary'!G36</f>
        <v>0</v>
      </c>
      <c r="G33" s="161">
        <f t="shared" si="10"/>
        <v>-64111667.629999898</v>
      </c>
      <c r="H33" s="162">
        <f t="shared" si="11"/>
        <v>0</v>
      </c>
      <c r="J33"/>
    </row>
    <row r="34" spans="1:10" ht="13.8">
      <c r="A34" s="86" t="s">
        <v>175</v>
      </c>
      <c r="B34" s="302">
        <f>'[3]UIP Summary'!C37</f>
        <v>227654199.209999</v>
      </c>
      <c r="C34" s="302">
        <f>'[3]UIP Summary'!D37</f>
        <v>94117017.379999995</v>
      </c>
      <c r="D34" s="302">
        <f>'[3]UIP Summary'!E37</f>
        <v>4683027.05</v>
      </c>
      <c r="E34" s="302">
        <f ca="1">'[3]UIP Summary'!F37</f>
        <v>3146057.5721899997</v>
      </c>
      <c r="F34" s="302">
        <f ca="1">'[3]UIP Summary'!G37</f>
        <v>1536969.4778099998</v>
      </c>
      <c r="G34" s="161">
        <f t="shared" ca="1" si="10"/>
        <v>230800256.78218898</v>
      </c>
      <c r="H34" s="162">
        <f t="shared" ca="1" si="11"/>
        <v>95653986.857809991</v>
      </c>
      <c r="J34"/>
    </row>
    <row r="35" spans="1:10" ht="13.8">
      <c r="A35" s="86" t="s">
        <v>423</v>
      </c>
      <c r="B35" s="302">
        <f>'[3]UIP Summary'!C38</f>
        <v>800</v>
      </c>
      <c r="C35" s="302">
        <f>'[3]UIP Summary'!D38</f>
        <v>0</v>
      </c>
      <c r="D35" s="302">
        <f>'[3]UIP Summary'!E38</f>
        <v>0</v>
      </c>
      <c r="E35" s="302">
        <f>'[3]UIP Summary'!F38</f>
        <v>0</v>
      </c>
      <c r="F35" s="302">
        <f>'[3]UIP Summary'!G38</f>
        <v>0</v>
      </c>
      <c r="G35" s="161">
        <f t="shared" si="10"/>
        <v>800</v>
      </c>
      <c r="H35" s="162">
        <f t="shared" si="11"/>
        <v>0</v>
      </c>
      <c r="J35"/>
    </row>
    <row r="36" spans="1:10" ht="13.8">
      <c r="A36" s="86" t="s">
        <v>76</v>
      </c>
      <c r="B36" s="151">
        <f>'[3]UIP Summary'!C39</f>
        <v>181996914.66999999</v>
      </c>
      <c r="C36" s="151">
        <f>'[3]UIP Summary'!D39</f>
        <v>65853422.740000002</v>
      </c>
      <c r="D36" s="151">
        <f>'[3]UIP Summary'!E39</f>
        <v>0</v>
      </c>
      <c r="E36" s="151">
        <f>'[3]UIP Summary'!F39</f>
        <v>0</v>
      </c>
      <c r="F36" s="151">
        <f>'[3]UIP Summary'!G39</f>
        <v>0</v>
      </c>
      <c r="G36" s="163">
        <f t="shared" si="10"/>
        <v>181996914.66999999</v>
      </c>
      <c r="H36" s="164">
        <f t="shared" si="11"/>
        <v>65853422.740000002</v>
      </c>
      <c r="J36"/>
    </row>
    <row r="37" spans="1:10" ht="13.8">
      <c r="A37" s="35" t="s">
        <v>77</v>
      </c>
      <c r="B37" s="87">
        <f>SUM(B20:B36)</f>
        <v>1867166837.7399986</v>
      </c>
      <c r="C37" s="87">
        <f t="shared" ref="C37:H37" si="12">SUM(C20:C36)</f>
        <v>709002742.44000006</v>
      </c>
      <c r="D37" s="87">
        <f t="shared" si="12"/>
        <v>194494048.92999992</v>
      </c>
      <c r="E37" s="87">
        <f t="shared" ca="1" si="12"/>
        <v>127169961.641222</v>
      </c>
      <c r="F37" s="87">
        <f t="shared" ca="1" si="12"/>
        <v>67324087.288777992</v>
      </c>
      <c r="G37" s="303">
        <f t="shared" ca="1" si="12"/>
        <v>1994336799.3812201</v>
      </c>
      <c r="H37" s="304">
        <f t="shared" ca="1" si="12"/>
        <v>776326829.72877812</v>
      </c>
      <c r="J37"/>
    </row>
    <row r="38" spans="1:10" ht="13.8">
      <c r="A38" s="38" t="s">
        <v>424</v>
      </c>
      <c r="B38" s="94">
        <v>0</v>
      </c>
      <c r="C38" s="94">
        <v>0</v>
      </c>
      <c r="D38" s="87">
        <v>0</v>
      </c>
      <c r="E38" s="87">
        <v>0</v>
      </c>
      <c r="F38" s="87">
        <v>0</v>
      </c>
      <c r="G38" s="308"/>
      <c r="H38" s="309"/>
      <c r="J38"/>
    </row>
    <row r="39" spans="1:10" ht="13.8">
      <c r="A39" s="35" t="s">
        <v>205</v>
      </c>
      <c r="B39" s="94">
        <f>'[3]UIP Summary'!C42</f>
        <v>528172933.34000039</v>
      </c>
      <c r="C39" s="94">
        <f>'[3]UIP Summary'!D42</f>
        <v>186469856.13999999</v>
      </c>
      <c r="D39" s="307">
        <f>'[3]UIP Summary'!E42</f>
        <v>-194494048.92999992</v>
      </c>
      <c r="E39" s="307">
        <f ca="1">'[3]UIP Summary'!F42</f>
        <v>-127169961.641222</v>
      </c>
      <c r="F39" s="307">
        <f ca="1">'[3]UIP Summary'!G42</f>
        <v>-67324087.288777992</v>
      </c>
      <c r="G39" s="310">
        <f ca="1">'[3]UIP Summary'!H42</f>
        <v>401002971.69877887</v>
      </c>
      <c r="H39" s="309">
        <f ca="1">'[3]UIP Summary'!I42</f>
        <v>119145768.85122192</v>
      </c>
      <c r="I39" s="20"/>
      <c r="J39"/>
    </row>
    <row r="40" spans="1:10" ht="13.2" thickBot="1">
      <c r="A40" s="38" t="s">
        <v>425</v>
      </c>
      <c r="B40" s="39"/>
      <c r="C40" s="39"/>
      <c r="D40" s="39"/>
      <c r="E40" s="39"/>
      <c r="F40" s="39"/>
      <c r="G40" s="40"/>
      <c r="H40" s="41"/>
      <c r="J40"/>
    </row>
    <row r="41" spans="1:10" ht="12.6" hidden="1">
      <c r="A41" s="38" t="s">
        <v>426</v>
      </c>
      <c r="B41" s="39">
        <v>3905721384.4593759</v>
      </c>
      <c r="C41" s="39">
        <v>1580889790.4268668</v>
      </c>
      <c r="D41" s="39"/>
      <c r="E41" s="42"/>
      <c r="F41" s="39"/>
      <c r="G41" s="43">
        <f>B41</f>
        <v>3905721384.4593759</v>
      </c>
      <c r="H41" s="44">
        <f>C41</f>
        <v>1580889790.4268668</v>
      </c>
      <c r="J41"/>
    </row>
    <row r="42" spans="1:10" ht="12.6" hidden="1">
      <c r="A42" s="45" t="s">
        <v>78</v>
      </c>
      <c r="B42" s="39"/>
      <c r="C42" s="39"/>
      <c r="D42" s="39"/>
      <c r="E42" s="46"/>
      <c r="F42" s="39"/>
      <c r="G42" s="36"/>
      <c r="H42" s="37"/>
      <c r="J42"/>
    </row>
    <row r="43" spans="1:10" ht="13.2" hidden="1" thickBot="1">
      <c r="A43" s="35" t="s">
        <v>427</v>
      </c>
      <c r="B43" s="39"/>
      <c r="C43" s="39"/>
      <c r="D43" s="47"/>
      <c r="E43" s="39"/>
      <c r="F43" s="39"/>
      <c r="G43" s="48">
        <f ca="1">G39/G41</f>
        <v>0.10267065472062215</v>
      </c>
      <c r="H43" s="49">
        <f ca="1">H39/H41</f>
        <v>7.5366271306648497E-2</v>
      </c>
      <c r="J43"/>
    </row>
    <row r="44" spans="1:10">
      <c r="A44" s="51"/>
      <c r="B44" s="50"/>
      <c r="C44" s="50"/>
      <c r="D44" s="51"/>
      <c r="E44" s="51"/>
      <c r="F44" s="51"/>
      <c r="G44" s="51"/>
      <c r="H44" s="51"/>
      <c r="J44"/>
    </row>
    <row r="45" spans="1:10" ht="12.6">
      <c r="A45" s="58" t="s">
        <v>469</v>
      </c>
      <c r="B45" s="52">
        <f>SUM('SAP DL Downld'!D10:D11)+SUM('SAP DL Downld'!D22:D23)</f>
        <v>28962578.129999999</v>
      </c>
      <c r="C45" s="52">
        <f>SUM('SAP DL Downld'!D35:D36)+SUM('SAP DL Downld'!D50:D51)</f>
        <v>22999478.25</v>
      </c>
      <c r="D45" s="51"/>
      <c r="E45" s="51"/>
      <c r="F45" s="51"/>
      <c r="G45" s="51"/>
      <c r="H45" s="51"/>
      <c r="J45"/>
    </row>
    <row r="46" spans="1:10" ht="12.6">
      <c r="A46" s="58" t="s">
        <v>470</v>
      </c>
      <c r="B46" s="50">
        <f>+B23+B24</f>
        <v>103626079.55999979</v>
      </c>
      <c r="C46" s="50">
        <f>+C23+C24</f>
        <v>55510540.469999999</v>
      </c>
      <c r="D46" s="51"/>
      <c r="E46" s="51"/>
      <c r="F46" s="51"/>
      <c r="G46" s="51"/>
      <c r="H46" s="51"/>
      <c r="J46"/>
    </row>
    <row r="47" spans="1:10" ht="12.6">
      <c r="A47" s="58" t="s">
        <v>471</v>
      </c>
      <c r="B47" s="52">
        <f>+B46-B45</f>
        <v>74663501.429999799</v>
      </c>
      <c r="C47" s="52">
        <f>+C46-C45</f>
        <v>32511062.219999999</v>
      </c>
      <c r="D47" s="51"/>
      <c r="E47" s="51"/>
      <c r="F47" s="51"/>
      <c r="G47" s="51"/>
      <c r="H47" s="51"/>
      <c r="J47"/>
    </row>
    <row r="48" spans="1:10" ht="13.2" hidden="1">
      <c r="A48" s="80"/>
      <c r="B48" s="20">
        <v>2009</v>
      </c>
      <c r="J48"/>
    </row>
    <row r="49" spans="1:10" ht="13.2" hidden="1">
      <c r="A49" s="99" t="s">
        <v>469</v>
      </c>
      <c r="B49" s="29">
        <v>25020269.410863623</v>
      </c>
      <c r="C49" s="29">
        <v>21401482.71584532</v>
      </c>
      <c r="D49" s="30">
        <f t="shared" ref="D49:E51" si="13">+B45-B49</f>
        <v>3942308.7191363759</v>
      </c>
      <c r="E49" s="30">
        <f t="shared" si="13"/>
        <v>1597995.5341546796</v>
      </c>
      <c r="F49" s="32">
        <f>+B49/B45</f>
        <v>0.86388267296367316</v>
      </c>
      <c r="J49"/>
    </row>
    <row r="50" spans="1:10" hidden="1">
      <c r="A50" s="29" t="s">
        <v>470</v>
      </c>
      <c r="B50" s="29">
        <v>87024477.129999906</v>
      </c>
      <c r="C50" s="29">
        <v>50094612.769999996</v>
      </c>
      <c r="D50" s="30">
        <f t="shared" si="13"/>
        <v>16601602.429999888</v>
      </c>
      <c r="E50" s="30">
        <f t="shared" si="13"/>
        <v>5415927.700000003</v>
      </c>
      <c r="F50" s="32">
        <f>+B50/B46</f>
        <v>0.83979320166804616</v>
      </c>
      <c r="J50"/>
    </row>
    <row r="51" spans="1:10" hidden="1">
      <c r="A51" s="29" t="s">
        <v>471</v>
      </c>
      <c r="B51" s="29">
        <v>62004207.719136283</v>
      </c>
      <c r="C51" s="29">
        <v>28693130.054154675</v>
      </c>
      <c r="D51" s="30">
        <f t="shared" si="13"/>
        <v>12659293.710863516</v>
      </c>
      <c r="E51" s="30">
        <f t="shared" si="13"/>
        <v>3817932.1658453234</v>
      </c>
      <c r="F51" s="32">
        <f>+B51/B47</f>
        <v>0.8304487002564146</v>
      </c>
      <c r="J51"/>
    </row>
    <row r="52" spans="1:10" hidden="1">
      <c r="J52"/>
    </row>
    <row r="53" spans="1:10" hidden="1">
      <c r="J53"/>
    </row>
    <row r="54" spans="1:10" hidden="1">
      <c r="J54"/>
    </row>
    <row r="55" spans="1:10" hidden="1">
      <c r="J55"/>
    </row>
    <row r="56" spans="1:10" hidden="1">
      <c r="J56"/>
    </row>
    <row r="57" spans="1:10">
      <c r="J57"/>
    </row>
    <row r="58" spans="1:10" ht="30.6" hidden="1">
      <c r="A58" s="100" t="s">
        <v>206</v>
      </c>
      <c r="B58" s="100" t="s">
        <v>207</v>
      </c>
      <c r="J58"/>
    </row>
    <row r="59" spans="1:10" hidden="1">
      <c r="A59" s="100" t="s">
        <v>208</v>
      </c>
      <c r="B59" s="100"/>
    </row>
    <row r="60" spans="1:10" hidden="1">
      <c r="A60" s="100"/>
      <c r="B60" s="100"/>
    </row>
    <row r="61" spans="1:10" ht="20.399999999999999" hidden="1">
      <c r="A61" s="100" t="s">
        <v>209</v>
      </c>
      <c r="B61" s="100" t="s">
        <v>210</v>
      </c>
    </row>
    <row r="62" spans="1:10" ht="20.399999999999999" hidden="1">
      <c r="A62" s="100" t="s">
        <v>211</v>
      </c>
      <c r="B62" s="100" t="s">
        <v>212</v>
      </c>
    </row>
    <row r="63" spans="1:10" hidden="1">
      <c r="A63" s="100" t="s">
        <v>213</v>
      </c>
      <c r="B63" s="100" t="s">
        <v>214</v>
      </c>
    </row>
    <row r="64" spans="1:10" hidden="1">
      <c r="A64" s="100" t="s">
        <v>215</v>
      </c>
      <c r="B64" s="100"/>
    </row>
    <row r="65" spans="1:2" hidden="1">
      <c r="A65" s="100"/>
      <c r="B65" s="100"/>
    </row>
    <row r="66" spans="1:2" ht="20.399999999999999" hidden="1">
      <c r="A66" s="100" t="s">
        <v>216</v>
      </c>
      <c r="B66" s="100" t="s">
        <v>217</v>
      </c>
    </row>
    <row r="67" spans="1:2" ht="20.399999999999999" hidden="1">
      <c r="A67" s="100" t="s">
        <v>218</v>
      </c>
      <c r="B67" s="100" t="s">
        <v>219</v>
      </c>
    </row>
    <row r="68" spans="1:2" hidden="1">
      <c r="A68" s="100"/>
      <c r="B68" s="100"/>
    </row>
    <row r="69" spans="1:2" ht="20.399999999999999" hidden="1">
      <c r="A69" s="100" t="s">
        <v>220</v>
      </c>
      <c r="B69" s="100" t="s">
        <v>221</v>
      </c>
    </row>
    <row r="70" spans="1:2" hidden="1">
      <c r="A70" s="100"/>
      <c r="B70" s="100"/>
    </row>
    <row r="71" spans="1:2" hidden="1">
      <c r="A71" s="100" t="s">
        <v>222</v>
      </c>
      <c r="B71" s="100" t="s">
        <v>223</v>
      </c>
    </row>
    <row r="72" spans="1:2" ht="20.399999999999999" hidden="1">
      <c r="A72" s="100" t="s">
        <v>224</v>
      </c>
      <c r="B72" s="100" t="s">
        <v>225</v>
      </c>
    </row>
    <row r="73" spans="1:2" ht="20.399999999999999" hidden="1">
      <c r="A73" s="100" t="s">
        <v>226</v>
      </c>
      <c r="B73" s="100" t="s">
        <v>227</v>
      </c>
    </row>
    <row r="74" spans="1:2" ht="20.399999999999999" hidden="1">
      <c r="A74" s="100" t="s">
        <v>228</v>
      </c>
      <c r="B74" s="100" t="s">
        <v>229</v>
      </c>
    </row>
    <row r="75" spans="1:2" ht="20.399999999999999" hidden="1">
      <c r="A75" s="100" t="s">
        <v>230</v>
      </c>
      <c r="B75" s="100" t="s">
        <v>231</v>
      </c>
    </row>
    <row r="76" spans="1:2" hidden="1">
      <c r="A76" s="100" t="s">
        <v>232</v>
      </c>
      <c r="B76" s="100" t="s">
        <v>233</v>
      </c>
    </row>
    <row r="77" spans="1:2" ht="20.399999999999999" hidden="1">
      <c r="A77" s="100" t="s">
        <v>234</v>
      </c>
      <c r="B77" s="100" t="s">
        <v>235</v>
      </c>
    </row>
  </sheetData>
  <mergeCells count="3">
    <mergeCell ref="A1:H1"/>
    <mergeCell ref="A2:H2"/>
    <mergeCell ref="A3:H3"/>
  </mergeCells>
  <phoneticPr fontId="0" type="noConversion"/>
  <pageMargins left="0.66" right="0.24" top="0.47" bottom="0.31" header="0.16" footer="0.17"/>
  <pageSetup scale="82" orientation="landscape" r:id="rId1"/>
  <headerFooter alignWithMargins="0"/>
  <colBreaks count="2" manualBreakCount="2">
    <brk id="8" max="46" man="1"/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A1:I152"/>
  <sheetViews>
    <sheetView zoomScaleNormal="100" workbookViewId="0">
      <pane xSplit="1" ySplit="7" topLeftCell="B8" activePane="bottomRight" state="frozen"/>
      <selection activeCell="B7" sqref="B7"/>
      <selection pane="topRight" activeCell="B7" sqref="B7"/>
      <selection pane="bottomLeft" activeCell="B7" sqref="B7"/>
      <selection pane="bottomRight" activeCell="D10" sqref="D10"/>
    </sheetView>
  </sheetViews>
  <sheetFormatPr defaultColWidth="9.28515625" defaultRowHeight="14.4"/>
  <cols>
    <col min="1" max="1" width="9" style="19" bestFit="1" customWidth="1"/>
    <col min="2" max="2" width="39.42578125" style="19" customWidth="1"/>
    <col min="3" max="3" width="16.28515625" style="19" bestFit="1" customWidth="1"/>
    <col min="4" max="4" width="23.42578125" style="19" bestFit="1" customWidth="1"/>
    <col min="5" max="5" width="1.85546875" style="322" customWidth="1"/>
    <col min="6" max="6" width="39.42578125" style="322" customWidth="1"/>
    <col min="7" max="7" width="19.5703125" style="322" bestFit="1" customWidth="1"/>
    <col min="8" max="8" width="24.42578125" style="322" bestFit="1" customWidth="1"/>
    <col min="9" max="9" width="14.28515625" style="18" bestFit="1" customWidth="1"/>
    <col min="10" max="16384" width="9.28515625" style="18"/>
  </cols>
  <sheetData>
    <row r="1" spans="1:9">
      <c r="B1" s="228" t="s">
        <v>81</v>
      </c>
      <c r="C1" s="228"/>
      <c r="D1" s="229"/>
    </row>
    <row r="2" spans="1:9">
      <c r="B2" s="228" t="s">
        <v>82</v>
      </c>
      <c r="C2" s="228"/>
      <c r="D2" s="229"/>
    </row>
    <row r="3" spans="1:9">
      <c r="B3" s="389" t="str">
        <f>'3.04 &amp; 4.04 Lead'!A3</f>
        <v>FOR THE TWELVE MONTHS ENDED SEPTEMBER 30, 2016</v>
      </c>
      <c r="C3" s="389"/>
      <c r="D3" s="389"/>
    </row>
    <row r="4" spans="1:9">
      <c r="B4" s="230"/>
      <c r="C4" s="230"/>
      <c r="D4" s="230"/>
    </row>
    <row r="5" spans="1:9">
      <c r="D5" s="231" t="s">
        <v>83</v>
      </c>
    </row>
    <row r="6" spans="1:9">
      <c r="D6" s="181" t="s">
        <v>84</v>
      </c>
    </row>
    <row r="7" spans="1:9">
      <c r="B7" s="232" t="s">
        <v>85</v>
      </c>
      <c r="C7" s="232" t="s">
        <v>86</v>
      </c>
      <c r="D7" s="233" t="s">
        <v>1016</v>
      </c>
    </row>
    <row r="8" spans="1:9" ht="15" thickBot="1">
      <c r="C8" s="181"/>
    </row>
    <row r="9" spans="1:9">
      <c r="A9" s="323">
        <v>500</v>
      </c>
      <c r="B9" s="234" t="s">
        <v>87</v>
      </c>
      <c r="C9" s="324" t="s">
        <v>502</v>
      </c>
      <c r="D9" s="320">
        <f>'12ME Sept 16 ZRW_DLF1'!H7</f>
        <v>17292483.789999999</v>
      </c>
      <c r="F9" s="325" t="s">
        <v>500</v>
      </c>
      <c r="G9" s="311">
        <f>D12+D24</f>
        <v>50692855.399999999</v>
      </c>
    </row>
    <row r="10" spans="1:9" ht="15.6">
      <c r="A10" s="323">
        <v>500</v>
      </c>
      <c r="B10" s="234" t="s">
        <v>88</v>
      </c>
      <c r="C10" s="324" t="s">
        <v>503</v>
      </c>
      <c r="D10" s="235">
        <f>'12ME Sept 16 ZRW_DLF1'!H8</f>
        <v>6125769.6100000003</v>
      </c>
      <c r="F10" s="326" t="s">
        <v>501</v>
      </c>
      <c r="G10" s="312">
        <f>D37+D49+D51</f>
        <v>24077925.619999997</v>
      </c>
    </row>
    <row r="11" spans="1:9" ht="15.6">
      <c r="A11" s="323">
        <v>500</v>
      </c>
      <c r="B11" s="234" t="s">
        <v>89</v>
      </c>
      <c r="C11" s="324" t="s">
        <v>504</v>
      </c>
      <c r="D11" s="236">
        <f>'12ME Sept 16 ZRW_DLF1'!H9</f>
        <v>10816111.890000001</v>
      </c>
      <c r="F11" s="327"/>
      <c r="G11" s="313">
        <f>SUM(G9:G10)</f>
        <v>74770781.019999996</v>
      </c>
    </row>
    <row r="12" spans="1:9" ht="15" thickBot="1">
      <c r="B12" s="234"/>
      <c r="C12" s="324"/>
      <c r="D12" s="237">
        <f>SUM(D9:D11)</f>
        <v>34234365.289999999</v>
      </c>
      <c r="F12" s="328"/>
      <c r="G12" s="329"/>
    </row>
    <row r="13" spans="1:9" ht="15" thickBot="1">
      <c r="B13" s="234"/>
      <c r="C13" s="324"/>
      <c r="D13" s="238"/>
    </row>
    <row r="14" spans="1:9">
      <c r="A14" s="323">
        <v>900</v>
      </c>
      <c r="B14" s="234" t="s">
        <v>90</v>
      </c>
      <c r="C14" s="324" t="s">
        <v>505</v>
      </c>
      <c r="D14" s="238">
        <f>'12ME Sept 16 ZRW_DLF1'!H10</f>
        <v>1913925.61</v>
      </c>
      <c r="F14" s="330"/>
      <c r="G14" s="331"/>
      <c r="H14" s="332" t="s">
        <v>1056</v>
      </c>
      <c r="I14" s="317"/>
    </row>
    <row r="15" spans="1:9">
      <c r="A15" s="323">
        <v>900</v>
      </c>
      <c r="B15" s="234" t="s">
        <v>91</v>
      </c>
      <c r="C15" s="324" t="s">
        <v>506</v>
      </c>
      <c r="D15" s="238">
        <f>'12ME Sept 16 ZRW_DLF1'!H11</f>
        <v>267582.42000000004</v>
      </c>
      <c r="F15" s="315" t="s">
        <v>1053</v>
      </c>
      <c r="G15" s="333">
        <f>D19+D26+D44+D49+D51+D53+D104+D150</f>
        <v>129724322.46000001</v>
      </c>
      <c r="H15" s="334">
        <f>G15/G18</f>
        <v>0.54659120593235488</v>
      </c>
      <c r="I15" s="317"/>
    </row>
    <row r="16" spans="1:9">
      <c r="A16" s="323">
        <v>900</v>
      </c>
      <c r="B16" s="234" t="s">
        <v>92</v>
      </c>
      <c r="C16" s="324" t="s">
        <v>507</v>
      </c>
      <c r="D16" s="238">
        <f>'12ME Sept 16 ZRW_DLF1'!H12</f>
        <v>194836.92</v>
      </c>
      <c r="F16" s="315" t="s">
        <v>1054</v>
      </c>
      <c r="G16" s="333">
        <f>D108+D117</f>
        <v>1352815.11</v>
      </c>
      <c r="H16" s="334">
        <f>G16/G18</f>
        <v>5.7000632445501024E-3</v>
      </c>
      <c r="I16" s="317"/>
    </row>
    <row r="17" spans="1:9">
      <c r="A17" s="323">
        <v>900</v>
      </c>
      <c r="B17" s="234" t="s">
        <v>93</v>
      </c>
      <c r="C17" s="324" t="s">
        <v>508</v>
      </c>
      <c r="D17" s="236">
        <f>'12ME Sept 16 ZRW_DLF1'!H13</f>
        <v>3179388.6</v>
      </c>
      <c r="F17" s="315" t="s">
        <v>1055</v>
      </c>
      <c r="G17" s="335">
        <f>D47+D61+D64+D70+D78+D83+D87+D89+D149</f>
        <v>106256213.29999998</v>
      </c>
      <c r="H17" s="336">
        <f>G17/G18</f>
        <v>0.44770873082309498</v>
      </c>
      <c r="I17" s="317"/>
    </row>
    <row r="18" spans="1:9">
      <c r="B18" s="234"/>
      <c r="C18" s="324"/>
      <c r="D18" s="237">
        <f>SUM(D14:D17)</f>
        <v>5555733.5500000007</v>
      </c>
      <c r="F18" s="315" t="s">
        <v>178</v>
      </c>
      <c r="G18" s="333">
        <f>SUM(G15:G17)</f>
        <v>237333350.87</v>
      </c>
      <c r="H18" s="334">
        <f>SUM(H15:H17)</f>
        <v>1</v>
      </c>
      <c r="I18" s="317"/>
    </row>
    <row r="19" spans="1:9">
      <c r="B19" s="234"/>
      <c r="C19" s="324"/>
      <c r="D19" s="237">
        <f>+D12+D18</f>
        <v>39790098.840000004</v>
      </c>
      <c r="F19" s="315" t="s">
        <v>545</v>
      </c>
      <c r="G19" s="314">
        <f>D113</f>
        <v>33658696.640000001</v>
      </c>
      <c r="H19" s="334"/>
      <c r="I19" s="317"/>
    </row>
    <row r="20" spans="1:9" ht="15" thickBot="1">
      <c r="B20" s="234"/>
      <c r="C20" s="324"/>
      <c r="D20" s="238"/>
      <c r="F20" s="315" t="s">
        <v>179</v>
      </c>
      <c r="G20" s="316">
        <f>SUM(G18:G19)</f>
        <v>270992047.50999999</v>
      </c>
      <c r="H20" s="337"/>
      <c r="I20" s="317"/>
    </row>
    <row r="21" spans="1:9" ht="15" thickTop="1">
      <c r="A21" s="323">
        <v>500</v>
      </c>
      <c r="B21" s="234" t="s">
        <v>94</v>
      </c>
      <c r="C21" s="324" t="s">
        <v>509</v>
      </c>
      <c r="D21" s="238">
        <f>'12ME Sept 16 ZRW_DLF1'!H14</f>
        <v>4437793.4799999995</v>
      </c>
      <c r="F21" s="368" t="s">
        <v>1058</v>
      </c>
      <c r="G21" s="369">
        <f>D115</f>
        <v>270992047.50999999</v>
      </c>
      <c r="H21" s="337"/>
      <c r="I21" s="317"/>
    </row>
    <row r="22" spans="1:9" ht="15" thickBot="1">
      <c r="A22" s="323">
        <v>500</v>
      </c>
      <c r="B22" s="234" t="s">
        <v>95</v>
      </c>
      <c r="C22" s="324" t="s">
        <v>510</v>
      </c>
      <c r="D22" s="235">
        <f>'12ME Sept 16 ZRW_DLF1'!H15</f>
        <v>1721441.4500000002</v>
      </c>
      <c r="F22" s="370" t="s">
        <v>1057</v>
      </c>
      <c r="G22" s="371">
        <f>G20-G21</f>
        <v>0</v>
      </c>
      <c r="H22" s="329"/>
    </row>
    <row r="23" spans="1:9" ht="15" thickBot="1">
      <c r="A23" s="323">
        <v>500</v>
      </c>
      <c r="B23" s="234" t="s">
        <v>96</v>
      </c>
      <c r="C23" s="324" t="s">
        <v>511</v>
      </c>
      <c r="D23" s="236">
        <f>'12ME Sept 16 ZRW_DLF1'!H16</f>
        <v>10299255.18</v>
      </c>
      <c r="F23" s="372"/>
      <c r="G23" s="372"/>
      <c r="H23" s="318"/>
    </row>
    <row r="24" spans="1:9">
      <c r="A24" s="323"/>
      <c r="B24" s="234"/>
      <c r="C24" s="324"/>
      <c r="D24" s="237">
        <f>SUM(D21:D23)</f>
        <v>16458490.109999999</v>
      </c>
      <c r="F24" s="338" t="s">
        <v>1059</v>
      </c>
      <c r="G24" s="331"/>
      <c r="H24" s="339"/>
    </row>
    <row r="25" spans="1:9">
      <c r="A25" s="323">
        <v>900</v>
      </c>
      <c r="B25" s="234" t="s">
        <v>97</v>
      </c>
      <c r="C25" s="324" t="s">
        <v>512</v>
      </c>
      <c r="D25" s="238">
        <f>'12ME Sept 16 ZRW_DLF1'!H17</f>
        <v>7833.5199999999995</v>
      </c>
      <c r="F25" s="354" t="s">
        <v>1063</v>
      </c>
      <c r="G25" s="358"/>
      <c r="H25" s="359">
        <f>+D9</f>
        <v>17292483.789999999</v>
      </c>
    </row>
    <row r="26" spans="1:9" ht="15" thickBot="1">
      <c r="B26" s="234"/>
      <c r="C26" s="324"/>
      <c r="D26" s="239">
        <f>SUM(D24:D25)</f>
        <v>16466323.629999999</v>
      </c>
      <c r="F26" s="354" t="s">
        <v>1062</v>
      </c>
      <c r="G26" s="358"/>
      <c r="H26" s="360">
        <f>+D21</f>
        <v>4437793.4799999995</v>
      </c>
    </row>
    <row r="27" spans="1:9" ht="15.6" thickTop="1" thickBot="1">
      <c r="B27" s="234"/>
      <c r="C27" s="324"/>
      <c r="D27" s="238"/>
      <c r="F27" s="354" t="s">
        <v>1066</v>
      </c>
      <c r="G27" s="358"/>
      <c r="H27" s="361">
        <f>SUM(H25:H26)</f>
        <v>21730277.27</v>
      </c>
    </row>
    <row r="28" spans="1:9" ht="15" thickTop="1">
      <c r="A28" s="323">
        <v>500</v>
      </c>
      <c r="B28" s="323" t="s">
        <v>653</v>
      </c>
      <c r="C28" s="324"/>
      <c r="D28" s="240">
        <f>+D12+D24</f>
        <v>50692855.399999999</v>
      </c>
      <c r="F28" s="354"/>
      <c r="G28" s="358"/>
      <c r="H28" s="362"/>
    </row>
    <row r="29" spans="1:9" s="321" customFormat="1">
      <c r="A29" s="323"/>
      <c r="B29" s="323"/>
      <c r="C29" s="324"/>
      <c r="D29" s="340"/>
      <c r="E29" s="322"/>
      <c r="F29" s="354" t="s">
        <v>1060</v>
      </c>
      <c r="G29" s="356"/>
      <c r="H29" s="360">
        <f>+D30</f>
        <v>56256422.469999999</v>
      </c>
    </row>
    <row r="30" spans="1:9" s="321" customFormat="1">
      <c r="A30" s="323" t="s">
        <v>1061</v>
      </c>
      <c r="B30" s="323" t="s">
        <v>1060</v>
      </c>
      <c r="C30" s="324"/>
      <c r="D30" s="340">
        <f>+D19+D26</f>
        <v>56256422.469999999</v>
      </c>
      <c r="E30" s="322"/>
      <c r="F30" s="354" t="s">
        <v>1064</v>
      </c>
      <c r="G30" s="363">
        <f>+'3.04 &amp; 4.04 Lead'!E35</f>
        <v>0.67179999999999995</v>
      </c>
      <c r="H30" s="362"/>
    </row>
    <row r="31" spans="1:9">
      <c r="B31" s="234"/>
      <c r="C31" s="324"/>
      <c r="D31" s="238"/>
      <c r="F31" s="354" t="s">
        <v>1070</v>
      </c>
      <c r="G31" s="364">
        <f>+D104</f>
        <v>45680226.210000001</v>
      </c>
      <c r="H31" s="357"/>
    </row>
    <row r="32" spans="1:9">
      <c r="A32" s="323">
        <v>700800</v>
      </c>
      <c r="B32" s="234" t="s">
        <v>98</v>
      </c>
      <c r="C32" s="324" t="s">
        <v>513</v>
      </c>
      <c r="D32" s="235">
        <f>'12ME Sept 16 ZRW_DLF1'!H18</f>
        <v>85889.85</v>
      </c>
      <c r="F32" s="354" t="s">
        <v>1069</v>
      </c>
      <c r="G32" s="365">
        <f>+D140</f>
        <v>627583.15999999642</v>
      </c>
      <c r="H32" s="357"/>
    </row>
    <row r="33" spans="1:9">
      <c r="A33" s="323">
        <v>700800</v>
      </c>
      <c r="B33" s="234" t="s">
        <v>99</v>
      </c>
      <c r="C33" s="324" t="s">
        <v>514</v>
      </c>
      <c r="D33" s="235">
        <f>'12ME Sept 16 ZRW_DLF1'!H19</f>
        <v>278803.31</v>
      </c>
      <c r="F33" s="355" t="s">
        <v>1068</v>
      </c>
      <c r="G33" s="364">
        <f>SUM(G31:G32)</f>
        <v>46307809.369999997</v>
      </c>
      <c r="H33" s="366">
        <f>+G33*G30</f>
        <v>31109586.334765997</v>
      </c>
    </row>
    <row r="34" spans="1:9" ht="15" thickBot="1">
      <c r="A34" s="323">
        <v>700800</v>
      </c>
      <c r="B34" s="234" t="s">
        <v>100</v>
      </c>
      <c r="C34" s="324" t="s">
        <v>515</v>
      </c>
      <c r="D34" s="235">
        <f>'12ME Sept 16 ZRW_DLF1'!H20</f>
        <v>494261.58</v>
      </c>
      <c r="F34" s="354" t="s">
        <v>1065</v>
      </c>
      <c r="G34" s="356"/>
      <c r="H34" s="367">
        <f>SUM(H29:H33)</f>
        <v>87366008.804765999</v>
      </c>
    </row>
    <row r="35" spans="1:9" ht="15" thickBot="1">
      <c r="A35" s="323">
        <v>700800</v>
      </c>
      <c r="B35" s="234" t="s">
        <v>101</v>
      </c>
      <c r="C35" s="324" t="s">
        <v>516</v>
      </c>
      <c r="D35" s="235">
        <f>'12ME Sept 16 ZRW_DLF1'!H21</f>
        <v>0</v>
      </c>
      <c r="F35" s="342" t="s">
        <v>1067</v>
      </c>
      <c r="G35" s="341"/>
      <c r="H35" s="343">
        <f>+H27/H34</f>
        <v>0.24872690840850872</v>
      </c>
    </row>
    <row r="36" spans="1:9" ht="15" thickBot="1">
      <c r="A36" s="323">
        <v>700800</v>
      </c>
      <c r="B36" s="234" t="s">
        <v>102</v>
      </c>
      <c r="C36" s="324" t="s">
        <v>517</v>
      </c>
      <c r="D36" s="236">
        <f>'12ME Sept 16 ZRW_DLF1'!H22</f>
        <v>18251721.219999999</v>
      </c>
      <c r="F36" s="344"/>
      <c r="G36" s="345"/>
      <c r="H36" s="346"/>
    </row>
    <row r="37" spans="1:9">
      <c r="B37" s="234"/>
      <c r="C37" s="324"/>
      <c r="D37" s="241">
        <f>SUM(D32:D36)</f>
        <v>19110675.959999997</v>
      </c>
      <c r="I37"/>
    </row>
    <row r="38" spans="1:9">
      <c r="B38" s="234"/>
      <c r="C38" s="324"/>
      <c r="D38" s="238"/>
      <c r="I38"/>
    </row>
    <row r="39" spans="1:9">
      <c r="A39" s="323">
        <v>900</v>
      </c>
      <c r="B39" s="234" t="s">
        <v>103</v>
      </c>
      <c r="C39" s="324" t="s">
        <v>518</v>
      </c>
      <c r="D39" s="235">
        <f>'12ME Sept 16 ZRW_DLF1'!H23</f>
        <v>1018402.49</v>
      </c>
      <c r="I39"/>
    </row>
    <row r="40" spans="1:9">
      <c r="A40" s="323">
        <v>900</v>
      </c>
      <c r="B40" s="234" t="s">
        <v>104</v>
      </c>
      <c r="C40" s="324" t="s">
        <v>519</v>
      </c>
      <c r="D40" s="235">
        <f>'12ME Sept 16 ZRW_DLF1'!H24</f>
        <v>224819.68</v>
      </c>
      <c r="I40"/>
    </row>
    <row r="41" spans="1:9">
      <c r="A41" s="323">
        <v>900</v>
      </c>
      <c r="B41" s="234" t="s">
        <v>105</v>
      </c>
      <c r="C41" s="324" t="s">
        <v>520</v>
      </c>
      <c r="D41" s="235">
        <f>'12ME Sept 16 ZRW_DLF1'!H25</f>
        <v>1470.92</v>
      </c>
      <c r="I41"/>
    </row>
    <row r="42" spans="1:9">
      <c r="A42" s="323">
        <v>900</v>
      </c>
      <c r="B42" s="234" t="s">
        <v>106</v>
      </c>
      <c r="C42" s="324" t="s">
        <v>521</v>
      </c>
      <c r="D42" s="235">
        <f>'12ME Sept 16 ZRW_DLF1'!H26</f>
        <v>1600780.6</v>
      </c>
      <c r="I42"/>
    </row>
    <row r="43" spans="1:9">
      <c r="B43" s="234"/>
      <c r="C43" s="324"/>
      <c r="D43" s="241">
        <f>SUM(D39:D42)</f>
        <v>2845473.69</v>
      </c>
      <c r="I43"/>
    </row>
    <row r="44" spans="1:9" ht="15" thickBot="1">
      <c r="B44" s="234"/>
      <c r="C44" s="324"/>
      <c r="D44" s="239">
        <f>D37+D43</f>
        <v>21956149.649999999</v>
      </c>
      <c r="I44"/>
    </row>
    <row r="45" spans="1:9" ht="15" thickTop="1">
      <c r="B45" s="234"/>
      <c r="C45" s="324"/>
      <c r="D45" s="238"/>
      <c r="I45"/>
    </row>
    <row r="46" spans="1:9">
      <c r="A46" s="323">
        <v>700800</v>
      </c>
      <c r="B46" s="234" t="s">
        <v>144</v>
      </c>
      <c r="C46" s="181" t="s">
        <v>539</v>
      </c>
      <c r="D46" s="238">
        <f>'12ME Sept 16 ZRW_DLF1'!H66</f>
        <v>0</v>
      </c>
      <c r="I46"/>
    </row>
    <row r="47" spans="1:9">
      <c r="A47" s="323">
        <v>700800</v>
      </c>
      <c r="B47" s="234" t="s">
        <v>145</v>
      </c>
      <c r="C47" s="181" t="s">
        <v>538</v>
      </c>
      <c r="D47" s="238">
        <f>'12ME Sept 16 ZRW_DLF1'!H67</f>
        <v>7092.3</v>
      </c>
      <c r="I47"/>
    </row>
    <row r="48" spans="1:9">
      <c r="A48" s="323">
        <v>700800</v>
      </c>
      <c r="B48" s="234" t="s">
        <v>107</v>
      </c>
      <c r="C48" s="324" t="s">
        <v>522</v>
      </c>
      <c r="D48" s="238">
        <f>'12ME Sept 16 ZRW_DLF1'!H27</f>
        <v>0</v>
      </c>
      <c r="I48"/>
    </row>
    <row r="49" spans="1:9">
      <c r="A49" s="323">
        <v>700800</v>
      </c>
      <c r="B49" s="234" t="s">
        <v>108</v>
      </c>
      <c r="C49" s="181" t="str">
        <f>LEFT(B49,6)</f>
        <v xml:space="preserve">43G   </v>
      </c>
      <c r="D49" s="238">
        <f>'12ME Sept 16 ZRW_DLF1'!H28</f>
        <v>219492.63</v>
      </c>
      <c r="I49"/>
    </row>
    <row r="50" spans="1:9">
      <c r="A50" s="323">
        <v>700800</v>
      </c>
      <c r="B50" s="234" t="s">
        <v>109</v>
      </c>
      <c r="C50" s="324" t="s">
        <v>523</v>
      </c>
      <c r="D50" s="235">
        <f>'12ME Sept 16 ZRW_DLF1'!H29</f>
        <v>0</v>
      </c>
      <c r="I50"/>
    </row>
    <row r="51" spans="1:9">
      <c r="A51" s="323">
        <v>700800</v>
      </c>
      <c r="B51" s="234" t="s">
        <v>110</v>
      </c>
      <c r="C51" s="324" t="s">
        <v>524</v>
      </c>
      <c r="D51" s="236">
        <f>'12ME Sept 16 ZRW_DLF1'!H30</f>
        <v>4747757.03</v>
      </c>
      <c r="I51"/>
    </row>
    <row r="52" spans="1:9">
      <c r="B52" s="234"/>
      <c r="C52" s="324"/>
      <c r="D52" s="237">
        <f>SUM(D46:D51)</f>
        <v>4974341.96</v>
      </c>
      <c r="I52"/>
    </row>
    <row r="53" spans="1:9">
      <c r="A53" s="323">
        <v>900</v>
      </c>
      <c r="B53" s="234" t="s">
        <v>111</v>
      </c>
      <c r="C53" s="324" t="s">
        <v>525</v>
      </c>
      <c r="D53" s="238">
        <f>'12ME Sept 16 ZRW_DLF1'!H31</f>
        <v>236691.31</v>
      </c>
      <c r="I53"/>
    </row>
    <row r="54" spans="1:9" ht="15" thickBot="1">
      <c r="B54" s="234"/>
      <c r="C54" s="324"/>
      <c r="D54" s="239">
        <f>SUM(D52:D53)</f>
        <v>5211033.2699999996</v>
      </c>
      <c r="I54"/>
    </row>
    <row r="55" spans="1:9" ht="15" thickTop="1">
      <c r="B55" s="234"/>
      <c r="C55" s="324"/>
      <c r="D55" s="238"/>
      <c r="I55"/>
    </row>
    <row r="56" spans="1:9">
      <c r="A56" s="323">
        <v>700800</v>
      </c>
      <c r="B56" s="323" t="s">
        <v>405</v>
      </c>
      <c r="C56" s="324"/>
      <c r="D56" s="240">
        <f>D37+D52</f>
        <v>24085017.919999998</v>
      </c>
      <c r="I56"/>
    </row>
    <row r="57" spans="1:9">
      <c r="B57" s="234"/>
      <c r="C57" s="324"/>
      <c r="D57" s="238"/>
      <c r="I57"/>
    </row>
    <row r="58" spans="1:9">
      <c r="A58" s="323">
        <v>107</v>
      </c>
      <c r="B58" s="234" t="s">
        <v>117</v>
      </c>
      <c r="C58" s="324" t="s">
        <v>526</v>
      </c>
      <c r="D58" s="238">
        <f>'12ME Sept 16 ZRW_DLF1'!H37</f>
        <v>29371242.84</v>
      </c>
    </row>
    <row r="59" spans="1:9">
      <c r="A59" s="323">
        <v>107</v>
      </c>
      <c r="B59" s="234" t="s">
        <v>118</v>
      </c>
      <c r="C59" s="324" t="s">
        <v>527</v>
      </c>
      <c r="D59" s="238">
        <f>'12ME Sept 16 ZRW_DLF1'!H38</f>
        <v>15344493.610000001</v>
      </c>
      <c r="F59" s="30"/>
    </row>
    <row r="60" spans="1:9">
      <c r="A60" s="323">
        <v>107</v>
      </c>
      <c r="B60" s="234" t="s">
        <v>119</v>
      </c>
      <c r="C60" s="324" t="s">
        <v>528</v>
      </c>
      <c r="D60" s="236">
        <f>'12ME Sept 16 ZRW_DLF1'!H39</f>
        <v>9214746.620000001</v>
      </c>
    </row>
    <row r="61" spans="1:9">
      <c r="B61" s="234"/>
      <c r="C61" s="324"/>
      <c r="D61" s="241">
        <f>SUM(D58:D60)</f>
        <v>53930483.070000008</v>
      </c>
    </row>
    <row r="62" spans="1:9">
      <c r="B62" s="234"/>
      <c r="C62" s="324"/>
      <c r="D62" s="238"/>
    </row>
    <row r="63" spans="1:9">
      <c r="A63" s="323">
        <v>107</v>
      </c>
      <c r="B63" s="234" t="s">
        <v>123</v>
      </c>
      <c r="C63" s="324" t="s">
        <v>124</v>
      </c>
      <c r="D63" s="238">
        <f>'12ME Sept 16 ZRW_DLF1'!H43</f>
        <v>42658.509999999995</v>
      </c>
    </row>
    <row r="64" spans="1:9">
      <c r="A64" s="323">
        <v>107</v>
      </c>
      <c r="B64" s="234" t="s">
        <v>147</v>
      </c>
      <c r="C64" s="324" t="s">
        <v>546</v>
      </c>
      <c r="D64" s="238">
        <f>'12ME Sept 16 ZRW_DLF1'!H69</f>
        <v>23396834.949999999</v>
      </c>
    </row>
    <row r="65" spans="1:4">
      <c r="B65" s="234"/>
      <c r="C65" s="324"/>
      <c r="D65" s="241">
        <f>SUM(D63:D64)</f>
        <v>23439493.460000001</v>
      </c>
    </row>
    <row r="66" spans="1:4">
      <c r="B66" s="234"/>
      <c r="C66" s="324"/>
      <c r="D66" s="238"/>
    </row>
    <row r="67" spans="1:4">
      <c r="A67" s="323">
        <v>108</v>
      </c>
      <c r="B67" s="234" t="s">
        <v>120</v>
      </c>
      <c r="C67" s="324" t="s">
        <v>529</v>
      </c>
      <c r="D67" s="238">
        <f>'12ME Sept 16 ZRW_DLF1'!H40</f>
        <v>5041101.08</v>
      </c>
    </row>
    <row r="68" spans="1:4">
      <c r="A68" s="323">
        <v>108</v>
      </c>
      <c r="B68" s="234" t="s">
        <v>121</v>
      </c>
      <c r="C68" s="324" t="s">
        <v>530</v>
      </c>
      <c r="D68" s="238">
        <f>'12ME Sept 16 ZRW_DLF1'!H41</f>
        <v>1556767.4</v>
      </c>
    </row>
    <row r="69" spans="1:4">
      <c r="A69" s="323">
        <v>108</v>
      </c>
      <c r="B69" s="234" t="s">
        <v>122</v>
      </c>
      <c r="C69" s="324" t="s">
        <v>531</v>
      </c>
      <c r="D69" s="238">
        <f>'12ME Sept 16 ZRW_DLF1'!H42</f>
        <v>788639.26</v>
      </c>
    </row>
    <row r="70" spans="1:4">
      <c r="B70" s="234"/>
      <c r="C70" s="324"/>
      <c r="D70" s="241">
        <f>SUM(D67:D69)</f>
        <v>7386507.7400000002</v>
      </c>
    </row>
    <row r="71" spans="1:4">
      <c r="A71" s="323">
        <v>108</v>
      </c>
      <c r="B71" s="234" t="s">
        <v>125</v>
      </c>
      <c r="C71" s="324" t="s">
        <v>124</v>
      </c>
      <c r="D71" s="238">
        <f>'12ME Sept 16 ZRW_DLF1'!H44</f>
        <v>44499.82</v>
      </c>
    </row>
    <row r="72" spans="1:4" ht="15" thickBot="1">
      <c r="B72" s="234"/>
      <c r="C72" s="324"/>
      <c r="D72" s="239">
        <f>SUM(D70:D71)</f>
        <v>7431007.5600000005</v>
      </c>
    </row>
    <row r="73" spans="1:4" ht="15" thickTop="1">
      <c r="B73" s="234"/>
      <c r="C73" s="324"/>
      <c r="D73" s="238"/>
    </row>
    <row r="74" spans="1:4">
      <c r="A74" s="323">
        <v>163</v>
      </c>
      <c r="B74" s="234" t="s">
        <v>127</v>
      </c>
      <c r="C74" s="324" t="s">
        <v>128</v>
      </c>
      <c r="D74" s="238">
        <f>'12ME Sept 16 ZRW_DLF1'!H46</f>
        <v>0</v>
      </c>
    </row>
    <row r="75" spans="1:4">
      <c r="A75" s="323">
        <v>163</v>
      </c>
      <c r="B75" s="234" t="s">
        <v>129</v>
      </c>
      <c r="C75" s="324" t="s">
        <v>128</v>
      </c>
      <c r="D75" s="238">
        <f>'12ME Sept 16 ZRW_DLF1'!H47</f>
        <v>3390243.5700000003</v>
      </c>
    </row>
    <row r="76" spans="1:4">
      <c r="A76" s="323">
        <v>163</v>
      </c>
      <c r="B76" s="234" t="s">
        <v>130</v>
      </c>
      <c r="C76" s="324" t="s">
        <v>128</v>
      </c>
      <c r="D76" s="238">
        <f>'12ME Sept 16 ZRW_DLF1'!H48</f>
        <v>0</v>
      </c>
    </row>
    <row r="77" spans="1:4">
      <c r="A77" s="323">
        <v>163</v>
      </c>
      <c r="B77" s="234" t="s">
        <v>131</v>
      </c>
      <c r="C77" s="324" t="s">
        <v>128</v>
      </c>
      <c r="D77" s="238">
        <f>'12ME Sept 16 ZRW_DLF1'!H49</f>
        <v>0</v>
      </c>
    </row>
    <row r="78" spans="1:4">
      <c r="B78" s="234" t="s">
        <v>132</v>
      </c>
      <c r="C78" s="324" t="s">
        <v>533</v>
      </c>
      <c r="D78" s="241">
        <f>SUM(D74:D77)</f>
        <v>3390243.5700000003</v>
      </c>
    </row>
    <row r="79" spans="1:4">
      <c r="B79" s="234"/>
      <c r="C79" s="324"/>
      <c r="D79" s="238"/>
    </row>
    <row r="80" spans="1:4">
      <c r="A80" s="323">
        <v>100200</v>
      </c>
      <c r="B80" s="234" t="s">
        <v>142</v>
      </c>
      <c r="C80" s="181" t="s">
        <v>143</v>
      </c>
      <c r="D80" s="242">
        <f>'12ME Sept 16 ZRW_DLF1'!H65</f>
        <v>13071.330000000002</v>
      </c>
    </row>
    <row r="81" spans="1:4">
      <c r="A81" s="323">
        <v>100200</v>
      </c>
      <c r="B81" s="234" t="s">
        <v>134</v>
      </c>
      <c r="C81" s="324" t="s">
        <v>535</v>
      </c>
      <c r="D81" s="238">
        <f>'12ME Sept 16 ZRW_DLF1'!H54</f>
        <v>18088.259999999998</v>
      </c>
    </row>
    <row r="82" spans="1:4">
      <c r="A82" s="323">
        <v>100200</v>
      </c>
      <c r="B82" s="234" t="s">
        <v>135</v>
      </c>
      <c r="C82" s="324" t="s">
        <v>536</v>
      </c>
      <c r="D82" s="238">
        <f>'12ME Sept 16 ZRW_DLF1'!H55</f>
        <v>3216260.4</v>
      </c>
    </row>
    <row r="83" spans="1:4">
      <c r="B83" s="234"/>
      <c r="C83" s="324"/>
      <c r="D83" s="241">
        <f>SUM(D80:D82)</f>
        <v>3247419.9899999998</v>
      </c>
    </row>
    <row r="84" spans="1:4">
      <c r="B84" s="234"/>
      <c r="C84" s="324"/>
      <c r="D84" s="238"/>
    </row>
    <row r="85" spans="1:4">
      <c r="A85" s="323">
        <v>1823</v>
      </c>
      <c r="B85" s="234" t="s">
        <v>133</v>
      </c>
      <c r="C85" s="324" t="s">
        <v>534</v>
      </c>
      <c r="D85" s="238">
        <f>'12ME Sept 16 ZRW_DLF1'!H52</f>
        <v>8895690.6900000013</v>
      </c>
    </row>
    <row r="86" spans="1:4">
      <c r="A86" s="323">
        <v>1821</v>
      </c>
      <c r="B86" s="234" t="s">
        <v>180</v>
      </c>
      <c r="C86" s="324">
        <v>74.03</v>
      </c>
      <c r="D86" s="238">
        <f>'12ME Sept 16 ZRW_DLF1'!H51</f>
        <v>4152271.3000000003</v>
      </c>
    </row>
    <row r="87" spans="1:4">
      <c r="B87" s="234" t="s">
        <v>182</v>
      </c>
      <c r="C87" s="324" t="s">
        <v>183</v>
      </c>
      <c r="D87" s="241">
        <f>SUM(D85:D86)</f>
        <v>13047961.990000002</v>
      </c>
    </row>
    <row r="88" spans="1:4">
      <c r="B88" s="234"/>
      <c r="C88" s="324"/>
      <c r="D88" s="238"/>
    </row>
    <row r="89" spans="1:4">
      <c r="A89" s="323">
        <v>184</v>
      </c>
      <c r="B89" s="234" t="s">
        <v>139</v>
      </c>
      <c r="C89" s="324" t="s">
        <v>138</v>
      </c>
      <c r="D89" s="238">
        <f>'12ME Sept 16 ZRW_DLF1'!H58</f>
        <v>14184.61</v>
      </c>
    </row>
    <row r="90" spans="1:4">
      <c r="A90" s="323">
        <v>184</v>
      </c>
      <c r="B90" s="234" t="s">
        <v>654</v>
      </c>
      <c r="C90" s="324" t="s">
        <v>655</v>
      </c>
      <c r="D90" s="238">
        <f>'12ME Sept 16 ZRW_DLF1'!H64</f>
        <v>0</v>
      </c>
    </row>
    <row r="91" spans="1:4">
      <c r="A91" s="323">
        <v>184</v>
      </c>
      <c r="B91" s="234" t="s">
        <v>148</v>
      </c>
      <c r="C91" s="324" t="s">
        <v>149</v>
      </c>
      <c r="D91" s="238">
        <f>'12ME Sept 16 ZRW_DLF1'!H71</f>
        <v>687792.44</v>
      </c>
    </row>
    <row r="92" spans="1:4">
      <c r="A92" s="323">
        <v>184</v>
      </c>
      <c r="B92" s="234" t="s">
        <v>150</v>
      </c>
      <c r="C92" s="324" t="s">
        <v>149</v>
      </c>
      <c r="D92" s="238">
        <f>'12ME Sept 16 ZRW_DLF1'!H72</f>
        <v>0</v>
      </c>
    </row>
    <row r="93" spans="1:4">
      <c r="A93" s="323">
        <v>184</v>
      </c>
      <c r="B93" s="234" t="s">
        <v>151</v>
      </c>
      <c r="C93" s="324" t="s">
        <v>149</v>
      </c>
      <c r="D93" s="238">
        <f>'12ME Sept 16 ZRW_DLF1'!H73</f>
        <v>949485.94</v>
      </c>
    </row>
    <row r="94" spans="1:4">
      <c r="A94" s="323">
        <v>184</v>
      </c>
      <c r="B94" s="234" t="s">
        <v>152</v>
      </c>
      <c r="C94" s="324" t="s">
        <v>149</v>
      </c>
      <c r="D94" s="238">
        <f>'12ME Sept 16 ZRW_DLF1'!H74</f>
        <v>825789.8600000001</v>
      </c>
    </row>
    <row r="95" spans="1:4">
      <c r="A95" s="323">
        <v>184</v>
      </c>
      <c r="B95" s="234" t="s">
        <v>153</v>
      </c>
      <c r="C95" s="324" t="s">
        <v>149</v>
      </c>
      <c r="D95" s="235">
        <f>'12ME Sept 16 ZRW_DLF1'!H75</f>
        <v>0</v>
      </c>
    </row>
    <row r="96" spans="1:4">
      <c r="A96" s="323">
        <v>184</v>
      </c>
      <c r="B96" s="234" t="s">
        <v>154</v>
      </c>
      <c r="C96" s="324" t="s">
        <v>149</v>
      </c>
      <c r="D96" s="236">
        <f>'12ME Sept 16 ZRW_DLF1'!H76</f>
        <v>0</v>
      </c>
    </row>
    <row r="97" spans="1:6">
      <c r="B97" s="234"/>
      <c r="C97" s="324"/>
      <c r="D97" s="241">
        <f>SUM(D89:D96)</f>
        <v>2477252.8499999996</v>
      </c>
    </row>
    <row r="98" spans="1:6">
      <c r="B98" s="234"/>
      <c r="C98" s="324"/>
      <c r="D98" s="238"/>
    </row>
    <row r="99" spans="1:6">
      <c r="A99" s="323">
        <v>900</v>
      </c>
      <c r="B99" s="234" t="s">
        <v>112</v>
      </c>
      <c r="C99" s="324" t="s">
        <v>540</v>
      </c>
      <c r="D99" s="238">
        <f>'12ME Sept 16 ZRW_DLF1'!H32</f>
        <v>13332032.5</v>
      </c>
    </row>
    <row r="100" spans="1:6">
      <c r="A100" s="323">
        <v>900</v>
      </c>
      <c r="B100" s="234" t="s">
        <v>113</v>
      </c>
      <c r="C100" s="324" t="s">
        <v>541</v>
      </c>
      <c r="D100" s="238">
        <f>'12ME Sept 16 ZRW_DLF1'!H33</f>
        <v>1627733.8900000001</v>
      </c>
    </row>
    <row r="101" spans="1:6">
      <c r="A101" s="323">
        <v>900</v>
      </c>
      <c r="B101" s="234" t="s">
        <v>114</v>
      </c>
      <c r="C101" s="324" t="s">
        <v>542</v>
      </c>
      <c r="D101" s="238">
        <f>'12ME Sept 16 ZRW_DLF1'!H34</f>
        <v>0</v>
      </c>
    </row>
    <row r="102" spans="1:6">
      <c r="A102" s="323">
        <v>900</v>
      </c>
      <c r="B102" s="234" t="s">
        <v>115</v>
      </c>
      <c r="C102" s="324" t="s">
        <v>543</v>
      </c>
      <c r="D102" s="238">
        <f>'12ME Sept 16 ZRW_DLF1'!H35</f>
        <v>30377354.25</v>
      </c>
    </row>
    <row r="103" spans="1:6">
      <c r="A103" s="323">
        <v>900</v>
      </c>
      <c r="B103" s="234" t="s">
        <v>116</v>
      </c>
      <c r="C103" s="324" t="s">
        <v>544</v>
      </c>
      <c r="D103" s="238">
        <f>'12ME Sept 16 ZRW_DLF1'!H36</f>
        <v>343105.57</v>
      </c>
    </row>
    <row r="104" spans="1:6">
      <c r="B104" s="234"/>
      <c r="C104" s="324"/>
      <c r="D104" s="241">
        <f>SUM(D99:D103)</f>
        <v>45680226.210000001</v>
      </c>
      <c r="F104" s="30"/>
    </row>
    <row r="105" spans="1:6">
      <c r="B105" s="234"/>
      <c r="C105" s="324"/>
      <c r="D105" s="238"/>
    </row>
    <row r="106" spans="1:6" ht="15" thickBot="1">
      <c r="A106" s="323">
        <v>900</v>
      </c>
      <c r="B106" s="323" t="s">
        <v>406</v>
      </c>
      <c r="C106" s="324"/>
      <c r="D106" s="243">
        <f>D18+D25+D43+D53+D104</f>
        <v>54325958.280000001</v>
      </c>
    </row>
    <row r="107" spans="1:6" ht="15" thickTop="1">
      <c r="B107" s="234"/>
      <c r="C107" s="324"/>
      <c r="D107" s="238"/>
    </row>
    <row r="108" spans="1:6">
      <c r="A108" s="323">
        <v>400</v>
      </c>
      <c r="B108" s="234" t="s">
        <v>136</v>
      </c>
      <c r="C108" s="324" t="s">
        <v>537</v>
      </c>
      <c r="D108" s="238">
        <f>'12ME Sept 16 ZRW_DLF1'!H56</f>
        <v>1265656.78</v>
      </c>
    </row>
    <row r="109" spans="1:6">
      <c r="A109" s="323">
        <v>400</v>
      </c>
      <c r="B109" s="234" t="s">
        <v>137</v>
      </c>
      <c r="C109" s="324" t="s">
        <v>138</v>
      </c>
      <c r="D109" s="238">
        <f>'12ME Sept 16 ZRW_DLF1'!H57</f>
        <v>0</v>
      </c>
    </row>
    <row r="110" spans="1:6">
      <c r="A110" s="323">
        <v>400</v>
      </c>
      <c r="B110" s="234" t="s">
        <v>384</v>
      </c>
      <c r="C110" s="324" t="s">
        <v>138</v>
      </c>
      <c r="D110" s="238">
        <f>'12ME Sept 16 ZRW_DLF1'!H59</f>
        <v>0</v>
      </c>
    </row>
    <row r="111" spans="1:6">
      <c r="B111" s="234"/>
      <c r="C111" s="324"/>
      <c r="D111" s="241">
        <f>SUM(D108:D110)</f>
        <v>1265656.78</v>
      </c>
    </row>
    <row r="112" spans="1:6" ht="5.25" customHeight="1">
      <c r="B112" s="234"/>
      <c r="C112" s="324"/>
      <c r="D112" s="238"/>
    </row>
    <row r="113" spans="1:6">
      <c r="A113" s="323" t="s">
        <v>545</v>
      </c>
      <c r="B113" s="234" t="s">
        <v>146</v>
      </c>
      <c r="C113" s="324" t="s">
        <v>545</v>
      </c>
      <c r="D113" s="242">
        <f>'12ME Sept 16 ZRW_DLF1'!H68</f>
        <v>33658696.640000001</v>
      </c>
    </row>
    <row r="114" spans="1:6">
      <c r="B114" s="234"/>
      <c r="C114" s="324"/>
      <c r="D114" s="238"/>
    </row>
    <row r="115" spans="1:6">
      <c r="B115" s="244" t="s">
        <v>166</v>
      </c>
      <c r="C115" s="324"/>
      <c r="D115" s="237">
        <f>D113+D111+D106+D97+D87+D83+D78+D72+D65+D61+D56+D28</f>
        <v>270992047.50999999</v>
      </c>
    </row>
    <row r="116" spans="1:6">
      <c r="B116" s="234"/>
      <c r="C116" s="324"/>
      <c r="D116" s="238"/>
    </row>
    <row r="117" spans="1:6">
      <c r="B117" s="234" t="s">
        <v>409</v>
      </c>
      <c r="C117" s="324" t="s">
        <v>532</v>
      </c>
      <c r="D117" s="238">
        <f>'12ME Sept 16 ZRW_DLF1'!H45</f>
        <v>87158.33</v>
      </c>
    </row>
    <row r="118" spans="1:6" ht="7.5" customHeight="1">
      <c r="B118" s="234"/>
      <c r="C118" s="324"/>
      <c r="D118" s="238"/>
    </row>
    <row r="119" spans="1:6">
      <c r="A119" s="323" t="s">
        <v>407</v>
      </c>
      <c r="B119" s="234" t="s">
        <v>155</v>
      </c>
      <c r="C119" s="324" t="s">
        <v>547</v>
      </c>
      <c r="D119" s="238">
        <f>'12ME Sept 16 ZRW_DLF1'!H77</f>
        <v>2463068.2400000002</v>
      </c>
    </row>
    <row r="120" spans="1:6">
      <c r="A120" s="323" t="s">
        <v>407</v>
      </c>
      <c r="B120" s="234" t="s">
        <v>156</v>
      </c>
      <c r="C120" s="181" t="s">
        <v>157</v>
      </c>
      <c r="D120" s="238">
        <f>'12ME Sept 16 ZRW_DLF1'!H78</f>
        <v>75367098.430000007</v>
      </c>
    </row>
    <row r="121" spans="1:6">
      <c r="A121" s="323" t="s">
        <v>407</v>
      </c>
      <c r="B121" s="234" t="s">
        <v>158</v>
      </c>
      <c r="C121" s="181" t="s">
        <v>157</v>
      </c>
      <c r="D121" s="238">
        <f>'12ME Sept 16 ZRW_DLF1'!H79</f>
        <v>115046631.68000001</v>
      </c>
    </row>
    <row r="122" spans="1:6">
      <c r="A122" s="323" t="s">
        <v>407</v>
      </c>
      <c r="B122" s="234" t="s">
        <v>159</v>
      </c>
      <c r="C122" s="181" t="s">
        <v>157</v>
      </c>
      <c r="D122" s="238">
        <f>'12ME Sept 16 ZRW_DLF1'!H80</f>
        <v>80578317.400000006</v>
      </c>
    </row>
    <row r="123" spans="1:6">
      <c r="A123" s="323" t="s">
        <v>408</v>
      </c>
      <c r="B123" s="234" t="s">
        <v>160</v>
      </c>
      <c r="C123" s="181" t="s">
        <v>161</v>
      </c>
      <c r="D123" s="238">
        <f>'12ME Sept 16 ZRW_DLF1'!H81</f>
        <v>270992047.50999999</v>
      </c>
    </row>
    <row r="124" spans="1:6">
      <c r="B124" s="234" t="s">
        <v>162</v>
      </c>
      <c r="C124" s="19" t="s">
        <v>163</v>
      </c>
      <c r="D124" s="238">
        <f>'12ME Sept 16 ZRW_DLF1'!H84</f>
        <v>0</v>
      </c>
    </row>
    <row r="125" spans="1:6">
      <c r="B125" s="234" t="s">
        <v>164</v>
      </c>
      <c r="C125" s="19" t="s">
        <v>163</v>
      </c>
      <c r="D125" s="238">
        <f>'12ME Sept 16 ZRW_DLF1'!H85</f>
        <v>237333350.88999999</v>
      </c>
    </row>
    <row r="126" spans="1:6">
      <c r="B126" s="234" t="s">
        <v>165</v>
      </c>
      <c r="C126" s="19" t="s">
        <v>163</v>
      </c>
      <c r="D126" s="238">
        <f>'12ME Sept 16 ZRW_DLF1'!H86</f>
        <v>33658696.640000001</v>
      </c>
    </row>
    <row r="127" spans="1:6">
      <c r="B127" s="234" t="s">
        <v>166</v>
      </c>
      <c r="C127" s="19" t="s">
        <v>449</v>
      </c>
      <c r="D127" s="238">
        <f>'12ME Sept 16 ZRW_DLF1'!H88</f>
        <v>270992047.52999997</v>
      </c>
    </row>
    <row r="128" spans="1:6">
      <c r="A128" s="245"/>
      <c r="B128" s="353" t="s">
        <v>167</v>
      </c>
      <c r="C128" s="19" t="s">
        <v>168</v>
      </c>
      <c r="D128" s="242">
        <f>'12ME Sept 16 ZRW_DLF1'!H90</f>
        <v>-0.02</v>
      </c>
      <c r="E128" s="352"/>
      <c r="F128" s="352"/>
    </row>
    <row r="129" spans="1:6">
      <c r="B129" s="353" t="s">
        <v>169</v>
      </c>
      <c r="C129" s="19" t="s">
        <v>168</v>
      </c>
      <c r="D129" s="242">
        <f>'12ME Sept 16 ZRW_DLF1'!H91</f>
        <v>0</v>
      </c>
      <c r="E129" s="352"/>
      <c r="F129" s="352"/>
    </row>
    <row r="130" spans="1:6">
      <c r="B130" s="234" t="s">
        <v>170</v>
      </c>
      <c r="C130" s="19" t="s">
        <v>168</v>
      </c>
      <c r="D130" s="238">
        <f>'12ME Sept 16 ZRW_DLF1'!H92</f>
        <v>0</v>
      </c>
    </row>
    <row r="131" spans="1:6">
      <c r="B131" s="234" t="s">
        <v>171</v>
      </c>
      <c r="C131" s="19" t="s">
        <v>449</v>
      </c>
      <c r="D131" s="238">
        <f>'12ME Sept 16 ZRW_DLF1'!H93</f>
        <v>21276.91</v>
      </c>
    </row>
    <row r="132" spans="1:6">
      <c r="B132" s="234" t="s">
        <v>172</v>
      </c>
      <c r="C132" s="19" t="s">
        <v>449</v>
      </c>
      <c r="D132" s="238">
        <f>'12ME Sept 16 ZRW_DLF1'!H94</f>
        <v>0</v>
      </c>
    </row>
    <row r="133" spans="1:6">
      <c r="B133" s="234" t="s">
        <v>173</v>
      </c>
      <c r="C133" s="19" t="s">
        <v>163</v>
      </c>
      <c r="D133" s="238">
        <f>'12ME Sept 16 ZRW_DLF1'!H95</f>
        <v>28300660.82</v>
      </c>
    </row>
    <row r="134" spans="1:6" ht="7.5" customHeight="1"/>
    <row r="135" spans="1:6">
      <c r="A135" s="181">
        <v>1</v>
      </c>
      <c r="B135" s="246" t="s">
        <v>184</v>
      </c>
      <c r="C135" s="247">
        <f>D119</f>
        <v>2463068.2400000002</v>
      </c>
    </row>
    <row r="136" spans="1:6">
      <c r="A136" s="181">
        <v>2</v>
      </c>
    </row>
    <row r="137" spans="1:6">
      <c r="A137" s="181">
        <v>3</v>
      </c>
      <c r="B137" s="248" t="s">
        <v>185</v>
      </c>
      <c r="C137" s="247">
        <f>D94</f>
        <v>825789.8600000001</v>
      </c>
    </row>
    <row r="138" spans="1:6">
      <c r="A138" s="181">
        <v>4</v>
      </c>
      <c r="B138" s="182"/>
    </row>
    <row r="139" spans="1:6">
      <c r="A139" s="181">
        <v>5</v>
      </c>
      <c r="B139" s="182"/>
      <c r="C139" s="19" t="s">
        <v>176</v>
      </c>
      <c r="D139" s="249">
        <f>+D141-D140</f>
        <v>198206.70000000368</v>
      </c>
    </row>
    <row r="140" spans="1:6">
      <c r="A140" s="181">
        <v>6</v>
      </c>
      <c r="B140" s="19" t="s">
        <v>1069</v>
      </c>
      <c r="C140" s="19" t="s">
        <v>177</v>
      </c>
      <c r="D140" s="250">
        <v>627583.15999999642</v>
      </c>
    </row>
    <row r="141" spans="1:6">
      <c r="A141" s="181">
        <v>7</v>
      </c>
      <c r="D141" s="249">
        <f>D94</f>
        <v>825789.8600000001</v>
      </c>
    </row>
    <row r="142" spans="1:6" ht="12.75" customHeight="1">
      <c r="A142" s="181">
        <v>8</v>
      </c>
    </row>
    <row r="143" spans="1:6">
      <c r="A143" s="181">
        <v>9</v>
      </c>
      <c r="B143" s="248" t="s">
        <v>186</v>
      </c>
      <c r="C143" s="247">
        <f>C135-C137</f>
        <v>1637278.3800000001</v>
      </c>
    </row>
    <row r="144" spans="1:6">
      <c r="A144" s="181">
        <v>10</v>
      </c>
      <c r="B144" s="251" t="s">
        <v>187</v>
      </c>
      <c r="D144" s="247">
        <f>D91</f>
        <v>687792.44</v>
      </c>
    </row>
    <row r="145" spans="1:6">
      <c r="A145" s="181">
        <v>11</v>
      </c>
      <c r="B145" s="251" t="s">
        <v>188</v>
      </c>
      <c r="D145" s="252">
        <f>D93</f>
        <v>949485.94</v>
      </c>
    </row>
    <row r="146" spans="1:6">
      <c r="A146" s="181">
        <v>12</v>
      </c>
      <c r="B146" s="182" t="s">
        <v>428</v>
      </c>
      <c r="D146" s="247">
        <f>SUM(D144:D145)</f>
        <v>1637278.38</v>
      </c>
    </row>
    <row r="147" spans="1:6">
      <c r="A147" s="181">
        <v>13</v>
      </c>
    </row>
    <row r="148" spans="1:6">
      <c r="A148" s="181">
        <v>14</v>
      </c>
    </row>
    <row r="149" spans="1:6">
      <c r="A149" s="181">
        <v>15</v>
      </c>
      <c r="B149" s="19" t="s">
        <v>429</v>
      </c>
      <c r="D149" s="247">
        <f>D146+D139</f>
        <v>1835485.0800000036</v>
      </c>
    </row>
    <row r="150" spans="1:6">
      <c r="A150" s="181">
        <v>16</v>
      </c>
      <c r="B150" s="19" t="s">
        <v>430</v>
      </c>
      <c r="D150" s="252">
        <f>D140</f>
        <v>627583.15999999642</v>
      </c>
      <c r="F150" s="30"/>
    </row>
    <row r="151" spans="1:6" ht="15" thickBot="1">
      <c r="A151" s="181">
        <v>17</v>
      </c>
      <c r="B151" s="323" t="s">
        <v>189</v>
      </c>
      <c r="D151" s="253">
        <f>SUM(D149:D150)</f>
        <v>2463068.2400000002</v>
      </c>
    </row>
    <row r="152" spans="1:6" ht="15" thickTop="1"/>
  </sheetData>
  <mergeCells count="1">
    <mergeCell ref="B3:D3"/>
  </mergeCells>
  <phoneticPr fontId="0" type="noConversion"/>
  <printOptions horizontalCentered="1"/>
  <pageMargins left="0.5" right="0.5" top="0.35" bottom="0.21" header="0.17" footer="0"/>
  <pageSetup scale="5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8"/>
  <sheetViews>
    <sheetView zoomScaleNormal="100" workbookViewId="0">
      <pane ySplit="5" topLeftCell="A54" activePane="bottomLeft" state="frozen"/>
      <selection activeCell="B7" sqref="B7"/>
      <selection pane="bottomLeft" activeCell="I7" sqref="I7"/>
    </sheetView>
  </sheetViews>
  <sheetFormatPr defaultColWidth="9.140625" defaultRowHeight="14.4"/>
  <cols>
    <col min="1" max="1" width="48.7109375" style="220" customWidth="1"/>
    <col min="2" max="2" width="18.7109375" style="220" bestFit="1" customWidth="1"/>
    <col min="3" max="3" width="1.42578125" style="150" customWidth="1"/>
    <col min="4" max="4" width="48.85546875" style="101" customWidth="1"/>
    <col min="5" max="5" width="18.7109375" style="101" customWidth="1"/>
    <col min="6" max="6" width="1.42578125" style="150" customWidth="1"/>
    <col min="7" max="7" width="51.7109375" style="101" bestFit="1" customWidth="1"/>
    <col min="8" max="8" width="23.7109375" style="101" bestFit="1" customWidth="1"/>
    <col min="9" max="9" width="23.7109375" bestFit="1" customWidth="1"/>
    <col min="10" max="10" width="1.42578125" customWidth="1"/>
    <col min="11" max="11" width="51.7109375" bestFit="1" customWidth="1"/>
    <col min="12" max="12" width="23.28515625" style="71" bestFit="1" customWidth="1"/>
    <col min="13" max="13" width="5.42578125" style="72" bestFit="1" customWidth="1"/>
    <col min="14" max="16384" width="9.140625" style="71"/>
  </cols>
  <sheetData>
    <row r="1" spans="1:14">
      <c r="A1" s="385" t="s">
        <v>949</v>
      </c>
      <c r="C1" s="386"/>
      <c r="D1" s="373"/>
      <c r="E1" s="373"/>
      <c r="F1" s="386"/>
      <c r="G1" s="385" t="s">
        <v>949</v>
      </c>
      <c r="H1" s="385"/>
      <c r="L1" s="149"/>
    </row>
    <row r="2" spans="1:14">
      <c r="A2" s="220" t="s">
        <v>875</v>
      </c>
      <c r="G2" s="101" t="s">
        <v>875</v>
      </c>
      <c r="L2"/>
      <c r="M2"/>
      <c r="N2"/>
    </row>
    <row r="3" spans="1:14">
      <c r="A3" s="220" t="s">
        <v>876</v>
      </c>
      <c r="G3" s="101" t="s">
        <v>876</v>
      </c>
      <c r="L3"/>
      <c r="M3"/>
      <c r="N3"/>
    </row>
    <row r="4" spans="1:14">
      <c r="A4" s="220" t="s">
        <v>878</v>
      </c>
      <c r="B4" s="102" t="s">
        <v>948</v>
      </c>
      <c r="E4" s="102" t="s">
        <v>948</v>
      </c>
      <c r="G4" s="101" t="s">
        <v>878</v>
      </c>
      <c r="H4" s="102" t="s">
        <v>948</v>
      </c>
      <c r="L4"/>
      <c r="M4"/>
      <c r="N4"/>
    </row>
    <row r="5" spans="1:14" s="73" customFormat="1">
      <c r="A5" s="220" t="s">
        <v>879</v>
      </c>
      <c r="B5" s="102" t="s">
        <v>1045</v>
      </c>
      <c r="C5" s="189"/>
      <c r="D5" s="101"/>
      <c r="E5" s="102" t="s">
        <v>1044</v>
      </c>
      <c r="F5" s="189"/>
      <c r="G5" s="103" t="s">
        <v>879</v>
      </c>
      <c r="H5" s="102" t="s">
        <v>1046</v>
      </c>
      <c r="I5"/>
      <c r="J5"/>
      <c r="K5"/>
      <c r="L5"/>
      <c r="M5"/>
      <c r="N5"/>
    </row>
    <row r="6" spans="1:14">
      <c r="A6" s="221" t="s">
        <v>880</v>
      </c>
      <c r="B6" s="101"/>
      <c r="C6" s="190"/>
      <c r="D6" s="103"/>
      <c r="E6" s="103"/>
      <c r="F6" s="190"/>
      <c r="G6" s="209" t="s">
        <v>880</v>
      </c>
      <c r="L6"/>
      <c r="M6"/>
      <c r="N6"/>
    </row>
    <row r="7" spans="1:14">
      <c r="A7" s="174" t="s">
        <v>87</v>
      </c>
      <c r="B7" s="222">
        <v>13009865.49</v>
      </c>
      <c r="C7" s="190"/>
      <c r="D7" s="174" t="s">
        <v>87</v>
      </c>
      <c r="E7" s="223">
        <v>4282618.3</v>
      </c>
      <c r="F7" s="190"/>
      <c r="G7" s="101" t="s">
        <v>87</v>
      </c>
      <c r="H7" s="104">
        <f t="shared" ref="H7:H38" si="0">B7+E7</f>
        <v>17292483.789999999</v>
      </c>
      <c r="L7"/>
      <c r="M7"/>
      <c r="N7"/>
    </row>
    <row r="8" spans="1:14">
      <c r="A8" s="174" t="s">
        <v>88</v>
      </c>
      <c r="B8" s="222">
        <v>4703924.03</v>
      </c>
      <c r="C8" s="190"/>
      <c r="D8" s="174" t="s">
        <v>88</v>
      </c>
      <c r="E8" s="223">
        <v>1421845.58</v>
      </c>
      <c r="F8" s="190"/>
      <c r="G8" s="101" t="s">
        <v>88</v>
      </c>
      <c r="H8" s="104">
        <f t="shared" si="0"/>
        <v>6125769.6100000003</v>
      </c>
      <c r="L8"/>
      <c r="M8"/>
      <c r="N8"/>
    </row>
    <row r="9" spans="1:14">
      <c r="A9" s="174" t="s">
        <v>89</v>
      </c>
      <c r="B9" s="222">
        <v>7657251.29</v>
      </c>
      <c r="C9" s="190"/>
      <c r="D9" s="174" t="s">
        <v>89</v>
      </c>
      <c r="E9" s="223">
        <v>3158860.6</v>
      </c>
      <c r="F9" s="190"/>
      <c r="G9" s="101" t="s">
        <v>89</v>
      </c>
      <c r="H9" s="104">
        <f t="shared" si="0"/>
        <v>10816111.890000001</v>
      </c>
      <c r="L9"/>
      <c r="M9"/>
      <c r="N9"/>
    </row>
    <row r="10" spans="1:14">
      <c r="A10" s="174" t="s">
        <v>90</v>
      </c>
      <c r="B10" s="222">
        <v>1449173.04</v>
      </c>
      <c r="C10" s="190"/>
      <c r="D10" s="174" t="s">
        <v>90</v>
      </c>
      <c r="E10" s="223">
        <v>464752.57</v>
      </c>
      <c r="F10" s="190"/>
      <c r="G10" s="101" t="s">
        <v>90</v>
      </c>
      <c r="H10" s="104">
        <f t="shared" si="0"/>
        <v>1913925.61</v>
      </c>
      <c r="L10"/>
      <c r="M10"/>
      <c r="N10"/>
    </row>
    <row r="11" spans="1:14">
      <c r="A11" s="174" t="s">
        <v>91</v>
      </c>
      <c r="B11" s="222">
        <v>199683.79</v>
      </c>
      <c r="C11" s="190"/>
      <c r="D11" s="174" t="s">
        <v>91</v>
      </c>
      <c r="E11" s="223">
        <v>67898.63</v>
      </c>
      <c r="F11" s="190"/>
      <c r="G11" s="101" t="s">
        <v>91</v>
      </c>
      <c r="H11" s="104">
        <f t="shared" si="0"/>
        <v>267582.42000000004</v>
      </c>
      <c r="L11"/>
      <c r="M11"/>
      <c r="N11"/>
    </row>
    <row r="12" spans="1:14">
      <c r="A12" s="174" t="s">
        <v>92</v>
      </c>
      <c r="B12" s="222">
        <v>138552.6</v>
      </c>
      <c r="C12" s="190"/>
      <c r="D12" s="174" t="s">
        <v>92</v>
      </c>
      <c r="E12" s="223">
        <v>56284.32</v>
      </c>
      <c r="F12" s="190"/>
      <c r="G12" s="101" t="s">
        <v>92</v>
      </c>
      <c r="H12" s="104">
        <f t="shared" si="0"/>
        <v>194836.92</v>
      </c>
      <c r="L12"/>
      <c r="M12"/>
      <c r="N12"/>
    </row>
    <row r="13" spans="1:14">
      <c r="A13" s="174" t="s">
        <v>93</v>
      </c>
      <c r="B13" s="222">
        <v>2441196.7000000002</v>
      </c>
      <c r="C13" s="190"/>
      <c r="D13" s="174" t="s">
        <v>93</v>
      </c>
      <c r="E13" s="223">
        <v>738191.9</v>
      </c>
      <c r="F13" s="190"/>
      <c r="G13" s="101" t="s">
        <v>93</v>
      </c>
      <c r="H13" s="104">
        <f t="shared" si="0"/>
        <v>3179388.6</v>
      </c>
      <c r="L13"/>
      <c r="M13"/>
      <c r="N13"/>
    </row>
    <row r="14" spans="1:14">
      <c r="A14" s="174" t="s">
        <v>94</v>
      </c>
      <c r="B14" s="222">
        <v>3410122.03</v>
      </c>
      <c r="C14" s="190"/>
      <c r="D14" s="174" t="s">
        <v>94</v>
      </c>
      <c r="E14" s="223">
        <v>1027671.45</v>
      </c>
      <c r="F14" s="190"/>
      <c r="G14" s="101" t="s">
        <v>94</v>
      </c>
      <c r="H14" s="104">
        <f t="shared" si="0"/>
        <v>4437793.4799999995</v>
      </c>
      <c r="L14"/>
      <c r="M14"/>
      <c r="N14"/>
    </row>
    <row r="15" spans="1:14">
      <c r="A15" s="174" t="s">
        <v>95</v>
      </c>
      <c r="B15" s="222">
        <v>1165878.32</v>
      </c>
      <c r="C15" s="190"/>
      <c r="D15" s="174" t="s">
        <v>95</v>
      </c>
      <c r="E15" s="223">
        <v>555563.13</v>
      </c>
      <c r="F15" s="190"/>
      <c r="G15" s="101" t="s">
        <v>95</v>
      </c>
      <c r="H15" s="104">
        <f t="shared" si="0"/>
        <v>1721441.4500000002</v>
      </c>
      <c r="L15"/>
      <c r="M15"/>
      <c r="N15"/>
    </row>
    <row r="16" spans="1:14">
      <c r="A16" s="174" t="s">
        <v>96</v>
      </c>
      <c r="B16" s="222">
        <v>7377712.0599999996</v>
      </c>
      <c r="C16" s="190"/>
      <c r="D16" s="174" t="s">
        <v>96</v>
      </c>
      <c r="E16" s="223">
        <v>2921543.12</v>
      </c>
      <c r="F16" s="190"/>
      <c r="G16" s="101" t="s">
        <v>96</v>
      </c>
      <c r="H16" s="104">
        <f t="shared" si="0"/>
        <v>10299255.18</v>
      </c>
      <c r="L16"/>
      <c r="M16"/>
      <c r="N16"/>
    </row>
    <row r="17" spans="1:14">
      <c r="A17" s="174" t="s">
        <v>97</v>
      </c>
      <c r="B17" s="222">
        <v>4602.3999999999996</v>
      </c>
      <c r="C17" s="190"/>
      <c r="D17" s="174" t="s">
        <v>97</v>
      </c>
      <c r="E17" s="223">
        <v>3231.12</v>
      </c>
      <c r="F17" s="190"/>
      <c r="G17" s="101" t="s">
        <v>97</v>
      </c>
      <c r="H17" s="104">
        <f t="shared" si="0"/>
        <v>7833.5199999999995</v>
      </c>
      <c r="L17"/>
      <c r="M17"/>
      <c r="N17"/>
    </row>
    <row r="18" spans="1:14">
      <c r="A18" s="174" t="s">
        <v>98</v>
      </c>
      <c r="B18" s="222">
        <v>61932.46</v>
      </c>
      <c r="C18" s="190"/>
      <c r="D18" s="174" t="s">
        <v>98</v>
      </c>
      <c r="E18" s="223">
        <v>23957.39</v>
      </c>
      <c r="F18" s="190"/>
      <c r="G18" s="101" t="s">
        <v>98</v>
      </c>
      <c r="H18" s="104">
        <f t="shared" si="0"/>
        <v>85889.85</v>
      </c>
      <c r="L18"/>
      <c r="M18"/>
      <c r="N18"/>
    </row>
    <row r="19" spans="1:14">
      <c r="A19" s="174" t="s">
        <v>99</v>
      </c>
      <c r="B19" s="222">
        <v>196810.46</v>
      </c>
      <c r="C19" s="190"/>
      <c r="D19" s="174" t="s">
        <v>99</v>
      </c>
      <c r="E19" s="223">
        <v>81992.850000000006</v>
      </c>
      <c r="F19" s="190"/>
      <c r="G19" s="101" t="s">
        <v>99</v>
      </c>
      <c r="H19" s="104">
        <f t="shared" si="0"/>
        <v>278803.31</v>
      </c>
      <c r="L19"/>
      <c r="M19"/>
      <c r="N19"/>
    </row>
    <row r="20" spans="1:14">
      <c r="A20" s="174" t="s">
        <v>100</v>
      </c>
      <c r="B20" s="222">
        <v>371632.62</v>
      </c>
      <c r="C20" s="190"/>
      <c r="D20" s="174" t="s">
        <v>100</v>
      </c>
      <c r="E20" s="223">
        <v>122628.96</v>
      </c>
      <c r="F20" s="190"/>
      <c r="G20" s="101" t="s">
        <v>100</v>
      </c>
      <c r="H20" s="104">
        <f t="shared" si="0"/>
        <v>494261.58</v>
      </c>
      <c r="L20"/>
      <c r="M20"/>
      <c r="N20"/>
    </row>
    <row r="21" spans="1:14">
      <c r="A21" s="174" t="s">
        <v>101</v>
      </c>
      <c r="C21" s="190"/>
      <c r="D21" s="174" t="s">
        <v>101</v>
      </c>
      <c r="E21" s="174"/>
      <c r="F21" s="190"/>
      <c r="G21" s="101" t="s">
        <v>101</v>
      </c>
      <c r="H21" s="104">
        <f t="shared" si="0"/>
        <v>0</v>
      </c>
      <c r="L21"/>
      <c r="M21"/>
      <c r="N21"/>
    </row>
    <row r="22" spans="1:14">
      <c r="A22" s="174" t="s">
        <v>102</v>
      </c>
      <c r="B22" s="222">
        <v>13692370.470000001</v>
      </c>
      <c r="C22" s="190"/>
      <c r="D22" s="174" t="s">
        <v>102</v>
      </c>
      <c r="E22" s="223">
        <v>4559350.75</v>
      </c>
      <c r="F22" s="190"/>
      <c r="G22" s="101" t="s">
        <v>102</v>
      </c>
      <c r="H22" s="104">
        <f t="shared" si="0"/>
        <v>18251721.219999999</v>
      </c>
      <c r="L22"/>
      <c r="M22"/>
      <c r="N22"/>
    </row>
    <row r="23" spans="1:14">
      <c r="A23" s="174" t="s">
        <v>103</v>
      </c>
      <c r="B23" s="222">
        <v>785706.51</v>
      </c>
      <c r="C23" s="190"/>
      <c r="D23" s="174" t="s">
        <v>103</v>
      </c>
      <c r="E23" s="223">
        <v>232695.98</v>
      </c>
      <c r="F23" s="190"/>
      <c r="G23" s="101" t="s">
        <v>103</v>
      </c>
      <c r="H23" s="104">
        <f t="shared" si="0"/>
        <v>1018402.49</v>
      </c>
      <c r="L23"/>
      <c r="M23"/>
      <c r="N23"/>
    </row>
    <row r="24" spans="1:14">
      <c r="A24" s="174" t="s">
        <v>104</v>
      </c>
      <c r="B24" s="222">
        <v>173924.97</v>
      </c>
      <c r="C24" s="190"/>
      <c r="D24" s="174" t="s">
        <v>104</v>
      </c>
      <c r="E24" s="223">
        <v>50894.71</v>
      </c>
      <c r="F24" s="190"/>
      <c r="G24" s="101" t="s">
        <v>104</v>
      </c>
      <c r="H24" s="104">
        <f t="shared" si="0"/>
        <v>224819.68</v>
      </c>
      <c r="L24"/>
      <c r="M24"/>
      <c r="N24"/>
    </row>
    <row r="25" spans="1:14">
      <c r="A25" s="174" t="s">
        <v>105</v>
      </c>
      <c r="C25" s="190"/>
      <c r="D25" s="174" t="s">
        <v>105</v>
      </c>
      <c r="E25" s="223">
        <v>1470.92</v>
      </c>
      <c r="F25" s="190"/>
      <c r="G25" s="101" t="s">
        <v>105</v>
      </c>
      <c r="H25" s="104">
        <f t="shared" si="0"/>
        <v>1470.92</v>
      </c>
      <c r="L25"/>
      <c r="M25"/>
      <c r="N25"/>
    </row>
    <row r="26" spans="1:14">
      <c r="A26" s="174" t="s">
        <v>106</v>
      </c>
      <c r="B26" s="222">
        <v>1249266.99</v>
      </c>
      <c r="C26" s="190"/>
      <c r="D26" s="174" t="s">
        <v>106</v>
      </c>
      <c r="E26" s="223">
        <v>351513.61</v>
      </c>
      <c r="F26" s="190"/>
      <c r="G26" s="101" t="s">
        <v>106</v>
      </c>
      <c r="H26" s="104">
        <f t="shared" si="0"/>
        <v>1600780.6</v>
      </c>
      <c r="L26"/>
      <c r="M26"/>
      <c r="N26"/>
    </row>
    <row r="27" spans="1:14">
      <c r="A27" s="174" t="s">
        <v>107</v>
      </c>
      <c r="C27" s="190"/>
      <c r="D27" s="174" t="s">
        <v>107</v>
      </c>
      <c r="E27" s="174"/>
      <c r="F27" s="190"/>
      <c r="G27" s="101" t="s">
        <v>107</v>
      </c>
      <c r="H27" s="104">
        <f t="shared" si="0"/>
        <v>0</v>
      </c>
      <c r="L27"/>
      <c r="M27"/>
      <c r="N27"/>
    </row>
    <row r="28" spans="1:14">
      <c r="A28" s="174" t="s">
        <v>108</v>
      </c>
      <c r="B28" s="222">
        <v>156306.97</v>
      </c>
      <c r="C28" s="190"/>
      <c r="D28" s="174" t="s">
        <v>108</v>
      </c>
      <c r="E28" s="223">
        <v>63185.66</v>
      </c>
      <c r="F28" s="190"/>
      <c r="G28" s="101" t="s">
        <v>108</v>
      </c>
      <c r="H28" s="104">
        <f t="shared" si="0"/>
        <v>219492.63</v>
      </c>
      <c r="L28"/>
      <c r="M28"/>
      <c r="N28"/>
    </row>
    <row r="29" spans="1:14">
      <c r="A29" s="174" t="s">
        <v>109</v>
      </c>
      <c r="C29" s="190"/>
      <c r="D29" s="174" t="s">
        <v>109</v>
      </c>
      <c r="E29" s="174"/>
      <c r="F29" s="190"/>
      <c r="G29" s="101" t="s">
        <v>109</v>
      </c>
      <c r="H29" s="104">
        <f t="shared" si="0"/>
        <v>0</v>
      </c>
      <c r="L29"/>
      <c r="M29"/>
      <c r="N29"/>
    </row>
    <row r="30" spans="1:14">
      <c r="A30" s="174" t="s">
        <v>110</v>
      </c>
      <c r="B30" s="222">
        <v>3644446.2</v>
      </c>
      <c r="C30" s="190"/>
      <c r="D30" s="174" t="s">
        <v>110</v>
      </c>
      <c r="E30" s="223">
        <v>1103310.83</v>
      </c>
      <c r="F30" s="190"/>
      <c r="G30" s="101" t="s">
        <v>110</v>
      </c>
      <c r="H30" s="104">
        <f t="shared" si="0"/>
        <v>4747757.03</v>
      </c>
      <c r="L30"/>
      <c r="M30"/>
      <c r="N30"/>
    </row>
    <row r="31" spans="1:14">
      <c r="A31" s="174" t="s">
        <v>111</v>
      </c>
      <c r="B31" s="222">
        <v>190991.47</v>
      </c>
      <c r="C31" s="190"/>
      <c r="D31" s="174" t="s">
        <v>111</v>
      </c>
      <c r="E31" s="223">
        <v>45699.839999999997</v>
      </c>
      <c r="F31" s="190"/>
      <c r="G31" s="101" t="s">
        <v>111</v>
      </c>
      <c r="H31" s="104">
        <f t="shared" si="0"/>
        <v>236691.31</v>
      </c>
      <c r="L31"/>
      <c r="M31"/>
      <c r="N31"/>
    </row>
    <row r="32" spans="1:14">
      <c r="A32" s="174" t="s">
        <v>112</v>
      </c>
      <c r="B32" s="222">
        <v>10033921.32</v>
      </c>
      <c r="C32" s="190"/>
      <c r="D32" s="174" t="s">
        <v>112</v>
      </c>
      <c r="E32" s="223">
        <v>3298111.18</v>
      </c>
      <c r="F32" s="190"/>
      <c r="G32" s="101" t="s">
        <v>112</v>
      </c>
      <c r="H32" s="104">
        <f t="shared" si="0"/>
        <v>13332032.5</v>
      </c>
      <c r="L32"/>
      <c r="M32"/>
      <c r="N32"/>
    </row>
    <row r="33" spans="1:14">
      <c r="A33" s="174" t="s">
        <v>113</v>
      </c>
      <c r="B33" s="222">
        <v>1207307.79</v>
      </c>
      <c r="C33" s="190"/>
      <c r="D33" s="174" t="s">
        <v>113</v>
      </c>
      <c r="E33" s="223">
        <v>420426.1</v>
      </c>
      <c r="F33" s="190"/>
      <c r="G33" s="101" t="s">
        <v>113</v>
      </c>
      <c r="H33" s="104">
        <f t="shared" si="0"/>
        <v>1627733.8900000001</v>
      </c>
      <c r="L33"/>
      <c r="M33"/>
      <c r="N33"/>
    </row>
    <row r="34" spans="1:14">
      <c r="A34" s="174" t="s">
        <v>114</v>
      </c>
      <c r="C34" s="190"/>
      <c r="D34" s="174" t="s">
        <v>114</v>
      </c>
      <c r="E34" s="174"/>
      <c r="F34" s="190"/>
      <c r="G34" s="101" t="s">
        <v>114</v>
      </c>
      <c r="H34" s="104">
        <f t="shared" si="0"/>
        <v>0</v>
      </c>
      <c r="L34"/>
      <c r="M34"/>
      <c r="N34"/>
    </row>
    <row r="35" spans="1:14">
      <c r="A35" s="174" t="s">
        <v>115</v>
      </c>
      <c r="B35" s="222">
        <v>23207112.640000001</v>
      </c>
      <c r="C35" s="190"/>
      <c r="D35" s="174" t="s">
        <v>115</v>
      </c>
      <c r="E35" s="223">
        <v>7170241.6100000003</v>
      </c>
      <c r="F35" s="190"/>
      <c r="G35" s="101" t="s">
        <v>115</v>
      </c>
      <c r="H35" s="104">
        <f t="shared" si="0"/>
        <v>30377354.25</v>
      </c>
      <c r="L35"/>
      <c r="M35"/>
      <c r="N35"/>
    </row>
    <row r="36" spans="1:14">
      <c r="A36" s="174" t="s">
        <v>116</v>
      </c>
      <c r="B36" s="222">
        <v>274705.44</v>
      </c>
      <c r="C36" s="190"/>
      <c r="D36" s="174" t="s">
        <v>116</v>
      </c>
      <c r="E36" s="223">
        <v>68400.13</v>
      </c>
      <c r="F36" s="190"/>
      <c r="G36" s="101" t="s">
        <v>116</v>
      </c>
      <c r="H36" s="104">
        <f t="shared" si="0"/>
        <v>343105.57</v>
      </c>
      <c r="L36"/>
      <c r="M36"/>
      <c r="N36"/>
    </row>
    <row r="37" spans="1:14">
      <c r="A37" s="174" t="s">
        <v>117</v>
      </c>
      <c r="B37" s="222">
        <v>22400705.530000001</v>
      </c>
      <c r="C37" s="190"/>
      <c r="D37" s="174" t="s">
        <v>117</v>
      </c>
      <c r="E37" s="223">
        <v>6970537.3099999996</v>
      </c>
      <c r="F37" s="190"/>
      <c r="G37" s="101" t="s">
        <v>117</v>
      </c>
      <c r="H37" s="104">
        <f t="shared" si="0"/>
        <v>29371242.84</v>
      </c>
      <c r="L37"/>
      <c r="M37"/>
      <c r="N37"/>
    </row>
    <row r="38" spans="1:14">
      <c r="A38" s="174" t="s">
        <v>118</v>
      </c>
      <c r="B38" s="222">
        <v>11788010.640000001</v>
      </c>
      <c r="C38" s="190"/>
      <c r="D38" s="174" t="s">
        <v>118</v>
      </c>
      <c r="E38" s="223">
        <v>3556482.97</v>
      </c>
      <c r="F38" s="190"/>
      <c r="G38" s="101" t="s">
        <v>118</v>
      </c>
      <c r="H38" s="104">
        <f t="shared" si="0"/>
        <v>15344493.610000001</v>
      </c>
      <c r="L38"/>
      <c r="M38"/>
      <c r="N38"/>
    </row>
    <row r="39" spans="1:14">
      <c r="A39" s="174" t="s">
        <v>119</v>
      </c>
      <c r="B39" s="222">
        <v>6657824.79</v>
      </c>
      <c r="C39" s="190"/>
      <c r="D39" s="174" t="s">
        <v>119</v>
      </c>
      <c r="E39" s="223">
        <v>2556921.83</v>
      </c>
      <c r="F39" s="190"/>
      <c r="G39" s="101" t="s">
        <v>119</v>
      </c>
      <c r="H39" s="104">
        <f t="shared" ref="H39:H60" si="1">B39+E39</f>
        <v>9214746.620000001</v>
      </c>
      <c r="L39"/>
      <c r="M39"/>
      <c r="N39"/>
    </row>
    <row r="40" spans="1:14">
      <c r="A40" s="174" t="s">
        <v>120</v>
      </c>
      <c r="B40" s="222">
        <v>4501114.8799999999</v>
      </c>
      <c r="C40" s="190"/>
      <c r="D40" s="174" t="s">
        <v>120</v>
      </c>
      <c r="E40" s="223">
        <v>539986.19999999995</v>
      </c>
      <c r="F40" s="190"/>
      <c r="G40" s="101" t="s">
        <v>120</v>
      </c>
      <c r="H40" s="104">
        <f t="shared" si="1"/>
        <v>5041101.08</v>
      </c>
      <c r="L40"/>
      <c r="M40"/>
      <c r="N40"/>
    </row>
    <row r="41" spans="1:14">
      <c r="A41" s="174" t="s">
        <v>121</v>
      </c>
      <c r="B41" s="222">
        <v>1119301.8899999999</v>
      </c>
      <c r="C41" s="190"/>
      <c r="D41" s="174" t="s">
        <v>121</v>
      </c>
      <c r="E41" s="223">
        <v>437465.51</v>
      </c>
      <c r="F41" s="190"/>
      <c r="G41" s="101" t="s">
        <v>121</v>
      </c>
      <c r="H41" s="104">
        <f t="shared" si="1"/>
        <v>1556767.4</v>
      </c>
      <c r="L41"/>
      <c r="M41"/>
      <c r="N41"/>
    </row>
    <row r="42" spans="1:14">
      <c r="A42" s="174" t="s">
        <v>122</v>
      </c>
      <c r="B42" s="222">
        <v>580942.01</v>
      </c>
      <c r="C42" s="190"/>
      <c r="D42" s="174" t="s">
        <v>122</v>
      </c>
      <c r="E42" s="223">
        <v>207697.25</v>
      </c>
      <c r="F42" s="190"/>
      <c r="G42" s="101" t="s">
        <v>122</v>
      </c>
      <c r="H42" s="104">
        <f t="shared" si="1"/>
        <v>788639.26</v>
      </c>
      <c r="L42"/>
      <c r="M42"/>
      <c r="N42"/>
    </row>
    <row r="43" spans="1:14">
      <c r="A43" s="174" t="s">
        <v>123</v>
      </c>
      <c r="B43" s="222">
        <v>24415.85</v>
      </c>
      <c r="C43" s="190"/>
      <c r="D43" s="174" t="s">
        <v>123</v>
      </c>
      <c r="E43" s="223">
        <v>18242.66</v>
      </c>
      <c r="F43" s="190"/>
      <c r="G43" s="101" t="s">
        <v>123</v>
      </c>
      <c r="H43" s="104">
        <f t="shared" si="1"/>
        <v>42658.509999999995</v>
      </c>
      <c r="L43"/>
      <c r="M43"/>
      <c r="N43"/>
    </row>
    <row r="44" spans="1:14">
      <c r="A44" s="174" t="s">
        <v>125</v>
      </c>
      <c r="B44" s="222">
        <v>35263.93</v>
      </c>
      <c r="C44" s="190"/>
      <c r="D44" s="174" t="s">
        <v>125</v>
      </c>
      <c r="E44" s="223">
        <v>9235.89</v>
      </c>
      <c r="F44" s="190"/>
      <c r="G44" s="101" t="s">
        <v>125</v>
      </c>
      <c r="H44" s="104">
        <f t="shared" si="1"/>
        <v>44499.82</v>
      </c>
      <c r="L44"/>
      <c r="M44"/>
      <c r="N44"/>
    </row>
    <row r="45" spans="1:14">
      <c r="A45" s="174" t="s">
        <v>126</v>
      </c>
      <c r="B45" s="222">
        <v>59679.78</v>
      </c>
      <c r="C45" s="190"/>
      <c r="D45" s="174" t="s">
        <v>126</v>
      </c>
      <c r="E45" s="223">
        <v>27478.55</v>
      </c>
      <c r="F45" s="190"/>
      <c r="G45" s="101" t="s">
        <v>126</v>
      </c>
      <c r="H45" s="104">
        <f t="shared" si="1"/>
        <v>87158.33</v>
      </c>
      <c r="L45"/>
      <c r="M45"/>
      <c r="N45"/>
    </row>
    <row r="46" spans="1:14">
      <c r="A46" s="174" t="s">
        <v>127</v>
      </c>
      <c r="C46" s="190"/>
      <c r="D46" s="174" t="s">
        <v>127</v>
      </c>
      <c r="E46" s="174"/>
      <c r="F46" s="190"/>
      <c r="G46" s="101" t="s">
        <v>127</v>
      </c>
      <c r="H46" s="104">
        <f t="shared" si="1"/>
        <v>0</v>
      </c>
      <c r="L46"/>
      <c r="M46"/>
      <c r="N46"/>
    </row>
    <row r="47" spans="1:14">
      <c r="A47" s="174" t="s">
        <v>129</v>
      </c>
      <c r="B47" s="222">
        <v>2583877.14</v>
      </c>
      <c r="C47" s="190"/>
      <c r="D47" s="174" t="s">
        <v>129</v>
      </c>
      <c r="E47" s="223">
        <v>806366.43</v>
      </c>
      <c r="F47" s="190"/>
      <c r="G47" s="101" t="s">
        <v>129</v>
      </c>
      <c r="H47" s="104">
        <f t="shared" si="1"/>
        <v>3390243.5700000003</v>
      </c>
      <c r="L47"/>
      <c r="M47"/>
      <c r="N47"/>
    </row>
    <row r="48" spans="1:14">
      <c r="A48" s="174" t="s">
        <v>130</v>
      </c>
      <c r="C48" s="190"/>
      <c r="D48" s="174" t="s">
        <v>130</v>
      </c>
      <c r="E48" s="174"/>
      <c r="F48" s="190"/>
      <c r="G48" s="101" t="s">
        <v>130</v>
      </c>
      <c r="H48" s="104">
        <f t="shared" si="1"/>
        <v>0</v>
      </c>
      <c r="L48"/>
      <c r="M48"/>
      <c r="N48"/>
    </row>
    <row r="49" spans="1:14">
      <c r="A49" s="174" t="s">
        <v>131</v>
      </c>
      <c r="C49" s="190"/>
      <c r="D49" s="174" t="s">
        <v>131</v>
      </c>
      <c r="E49" s="174"/>
      <c r="F49" s="190"/>
      <c r="G49" s="101" t="s">
        <v>131</v>
      </c>
      <c r="H49" s="104">
        <f t="shared" si="1"/>
        <v>0</v>
      </c>
      <c r="L49"/>
      <c r="M49"/>
      <c r="N49"/>
    </row>
    <row r="50" spans="1:14" s="73" customFormat="1">
      <c r="A50" s="174" t="s">
        <v>132</v>
      </c>
      <c r="B50" s="222">
        <v>2583877.14</v>
      </c>
      <c r="C50" s="190"/>
      <c r="D50" s="174" t="s">
        <v>132</v>
      </c>
      <c r="E50" s="223">
        <v>806366.43</v>
      </c>
      <c r="F50" s="190"/>
      <c r="G50" s="103" t="s">
        <v>132</v>
      </c>
      <c r="H50" s="105">
        <f t="shared" si="1"/>
        <v>3390243.5700000003</v>
      </c>
      <c r="I50"/>
      <c r="J50"/>
      <c r="K50"/>
      <c r="L50"/>
      <c r="M50"/>
      <c r="N50"/>
    </row>
    <row r="51" spans="1:14">
      <c r="A51" s="174" t="s">
        <v>180</v>
      </c>
      <c r="B51" s="222">
        <v>1617029.37</v>
      </c>
      <c r="C51" s="190"/>
      <c r="D51" s="174" t="s">
        <v>180</v>
      </c>
      <c r="E51" s="223">
        <v>2535241.9300000002</v>
      </c>
      <c r="F51" s="190"/>
      <c r="G51" s="101" t="s">
        <v>180</v>
      </c>
      <c r="H51" s="104">
        <f t="shared" si="1"/>
        <v>4152271.3000000003</v>
      </c>
      <c r="L51"/>
      <c r="M51"/>
      <c r="N51"/>
    </row>
    <row r="52" spans="1:14">
      <c r="A52" s="174" t="s">
        <v>133</v>
      </c>
      <c r="B52" s="222">
        <v>6725026.0700000003</v>
      </c>
      <c r="C52" s="190"/>
      <c r="D52" s="174" t="s">
        <v>133</v>
      </c>
      <c r="E52" s="223">
        <v>2170664.62</v>
      </c>
      <c r="F52" s="190"/>
      <c r="G52" s="101" t="s">
        <v>133</v>
      </c>
      <c r="H52" s="104">
        <f t="shared" si="1"/>
        <v>8895690.6900000013</v>
      </c>
      <c r="L52"/>
      <c r="M52"/>
      <c r="N52"/>
    </row>
    <row r="53" spans="1:14" s="73" customFormat="1">
      <c r="A53" s="174" t="s">
        <v>182</v>
      </c>
      <c r="B53" s="222">
        <v>8342055.4400000004</v>
      </c>
      <c r="C53" s="190"/>
      <c r="D53" s="174" t="s">
        <v>182</v>
      </c>
      <c r="E53" s="223">
        <v>4705906.55</v>
      </c>
      <c r="F53" s="190"/>
      <c r="G53" s="103" t="s">
        <v>182</v>
      </c>
      <c r="H53" s="105">
        <f t="shared" si="1"/>
        <v>13047961.99</v>
      </c>
      <c r="I53"/>
      <c r="J53"/>
      <c r="K53"/>
      <c r="L53"/>
      <c r="M53"/>
      <c r="N53"/>
    </row>
    <row r="54" spans="1:14">
      <c r="A54" s="174" t="s">
        <v>134</v>
      </c>
      <c r="B54" s="222">
        <v>14775.48</v>
      </c>
      <c r="C54" s="190"/>
      <c r="D54" s="174" t="s">
        <v>134</v>
      </c>
      <c r="E54" s="223">
        <v>3312.78</v>
      </c>
      <c r="F54" s="190"/>
      <c r="G54" s="101" t="s">
        <v>134</v>
      </c>
      <c r="H54" s="104">
        <f t="shared" si="1"/>
        <v>18088.259999999998</v>
      </c>
      <c r="L54"/>
      <c r="M54"/>
      <c r="N54"/>
    </row>
    <row r="55" spans="1:14">
      <c r="A55" s="174" t="s">
        <v>135</v>
      </c>
      <c r="B55" s="222">
        <v>2582972.73</v>
      </c>
      <c r="C55" s="190"/>
      <c r="D55" s="174" t="s">
        <v>135</v>
      </c>
      <c r="E55" s="223">
        <v>633287.67000000004</v>
      </c>
      <c r="F55" s="190"/>
      <c r="G55" s="101" t="s">
        <v>135</v>
      </c>
      <c r="H55" s="104">
        <f t="shared" si="1"/>
        <v>3216260.4</v>
      </c>
      <c r="L55"/>
      <c r="M55"/>
      <c r="N55"/>
    </row>
    <row r="56" spans="1:14">
      <c r="A56" s="174" t="s">
        <v>136</v>
      </c>
      <c r="B56" s="222">
        <v>935470.25</v>
      </c>
      <c r="C56" s="190"/>
      <c r="D56" s="174" t="s">
        <v>136</v>
      </c>
      <c r="E56" s="223">
        <v>330186.53000000003</v>
      </c>
      <c r="F56" s="190"/>
      <c r="G56" s="101" t="s">
        <v>136</v>
      </c>
      <c r="H56" s="104">
        <f t="shared" si="1"/>
        <v>1265656.78</v>
      </c>
      <c r="L56"/>
      <c r="M56"/>
      <c r="N56"/>
    </row>
    <row r="57" spans="1:14">
      <c r="A57" s="174" t="s">
        <v>137</v>
      </c>
      <c r="C57" s="190"/>
      <c r="D57" s="174" t="s">
        <v>137</v>
      </c>
      <c r="E57" s="174"/>
      <c r="F57" s="190"/>
      <c r="G57" s="101" t="s">
        <v>137</v>
      </c>
      <c r="H57" s="104">
        <f t="shared" si="1"/>
        <v>0</v>
      </c>
      <c r="L57"/>
      <c r="M57"/>
      <c r="N57"/>
    </row>
    <row r="58" spans="1:14">
      <c r="A58" s="174" t="s">
        <v>139</v>
      </c>
      <c r="B58" s="224">
        <v>420.33</v>
      </c>
      <c r="C58" s="190"/>
      <c r="D58" s="174" t="s">
        <v>139</v>
      </c>
      <c r="E58" s="223">
        <v>13764.28</v>
      </c>
      <c r="F58" s="190"/>
      <c r="G58" s="101" t="s">
        <v>139</v>
      </c>
      <c r="H58" s="104">
        <f t="shared" si="1"/>
        <v>14184.61</v>
      </c>
      <c r="L58"/>
      <c r="M58"/>
      <c r="N58"/>
    </row>
    <row r="59" spans="1:14">
      <c r="A59" s="174" t="s">
        <v>140</v>
      </c>
      <c r="B59" s="224"/>
      <c r="C59" s="190"/>
      <c r="D59" s="174" t="s">
        <v>140</v>
      </c>
      <c r="E59" s="174"/>
      <c r="F59" s="190"/>
      <c r="G59" s="101" t="s">
        <v>140</v>
      </c>
      <c r="H59" s="104">
        <f t="shared" si="1"/>
        <v>0</v>
      </c>
      <c r="L59"/>
      <c r="M59"/>
      <c r="N59"/>
    </row>
    <row r="60" spans="1:14">
      <c r="A60" s="174" t="s">
        <v>141</v>
      </c>
      <c r="B60" s="224">
        <v>420.33</v>
      </c>
      <c r="C60" s="190"/>
      <c r="D60" s="174" t="s">
        <v>141</v>
      </c>
      <c r="E60" s="223">
        <v>13764.28</v>
      </c>
      <c r="F60" s="190"/>
      <c r="G60" s="103" t="s">
        <v>141</v>
      </c>
      <c r="H60" s="105">
        <f t="shared" si="1"/>
        <v>14184.61</v>
      </c>
      <c r="L60"/>
      <c r="M60"/>
      <c r="N60"/>
    </row>
    <row r="61" spans="1:14">
      <c r="C61" s="190"/>
      <c r="D61" s="220"/>
      <c r="E61" s="220"/>
      <c r="F61" s="190"/>
      <c r="H61" s="104"/>
      <c r="L61"/>
      <c r="M61"/>
      <c r="N61"/>
    </row>
    <row r="62" spans="1:14">
      <c r="C62" s="190"/>
      <c r="D62" s="220"/>
      <c r="E62" s="220"/>
      <c r="F62" s="190"/>
      <c r="H62" s="104"/>
      <c r="L62"/>
      <c r="M62"/>
      <c r="N62"/>
    </row>
    <row r="63" spans="1:14">
      <c r="C63" s="190"/>
      <c r="D63" s="220"/>
      <c r="E63" s="220"/>
      <c r="F63" s="190"/>
      <c r="H63" s="104"/>
      <c r="L63"/>
      <c r="M63"/>
      <c r="N63"/>
    </row>
    <row r="64" spans="1:14">
      <c r="A64" s="220" t="s">
        <v>654</v>
      </c>
      <c r="C64" s="190"/>
      <c r="D64" s="174" t="s">
        <v>654</v>
      </c>
      <c r="E64" s="220"/>
      <c r="F64" s="190"/>
      <c r="G64" s="101" t="s">
        <v>654</v>
      </c>
      <c r="H64" s="104">
        <f t="shared" ref="H64:H81" si="2">B64+E64</f>
        <v>0</v>
      </c>
      <c r="L64"/>
      <c r="M64"/>
      <c r="N64"/>
    </row>
    <row r="65" spans="1:14">
      <c r="A65" s="220" t="s">
        <v>142</v>
      </c>
      <c r="B65" s="222">
        <v>10998.7</v>
      </c>
      <c r="C65" s="190"/>
      <c r="D65" s="174" t="s">
        <v>142</v>
      </c>
      <c r="E65" s="222">
        <v>2072.63</v>
      </c>
      <c r="F65" s="190"/>
      <c r="G65" s="101" t="s">
        <v>142</v>
      </c>
      <c r="H65" s="104">
        <f t="shared" si="2"/>
        <v>13071.330000000002</v>
      </c>
      <c r="L65"/>
      <c r="M65"/>
      <c r="N65"/>
    </row>
    <row r="66" spans="1:14">
      <c r="A66" s="220" t="s">
        <v>144</v>
      </c>
      <c r="C66" s="190"/>
      <c r="D66" s="174" t="s">
        <v>144</v>
      </c>
      <c r="E66" s="220"/>
      <c r="F66" s="190"/>
      <c r="G66" s="101" t="s">
        <v>144</v>
      </c>
      <c r="H66" s="104">
        <f t="shared" si="2"/>
        <v>0</v>
      </c>
      <c r="L66"/>
      <c r="M66"/>
      <c r="N66"/>
    </row>
    <row r="67" spans="1:14">
      <c r="A67" s="220" t="s">
        <v>145</v>
      </c>
      <c r="B67" s="220">
        <v>210.16</v>
      </c>
      <c r="C67" s="190"/>
      <c r="D67" s="174" t="s">
        <v>145</v>
      </c>
      <c r="E67" s="222">
        <v>6882.14</v>
      </c>
      <c r="F67" s="190"/>
      <c r="G67" s="101" t="s">
        <v>145</v>
      </c>
      <c r="H67" s="104">
        <f t="shared" si="2"/>
        <v>7092.3</v>
      </c>
      <c r="L67"/>
      <c r="M67"/>
      <c r="N67"/>
    </row>
    <row r="68" spans="1:14">
      <c r="A68" s="220" t="s">
        <v>146</v>
      </c>
      <c r="B68" s="222">
        <v>24562355.190000001</v>
      </c>
      <c r="C68" s="190"/>
      <c r="D68" s="174" t="s">
        <v>146</v>
      </c>
      <c r="E68" s="222">
        <v>9096341.4499999993</v>
      </c>
      <c r="F68" s="190"/>
      <c r="G68" s="101" t="s">
        <v>146</v>
      </c>
      <c r="H68" s="104">
        <f t="shared" si="2"/>
        <v>33658696.640000001</v>
      </c>
      <c r="L68"/>
      <c r="M68"/>
      <c r="N68"/>
    </row>
    <row r="69" spans="1:14">
      <c r="A69" s="220" t="s">
        <v>147</v>
      </c>
      <c r="B69" s="222">
        <v>17986469.93</v>
      </c>
      <c r="C69" s="190"/>
      <c r="D69" s="174" t="s">
        <v>147</v>
      </c>
      <c r="E69" s="222">
        <v>5410365.0199999996</v>
      </c>
      <c r="F69" s="190"/>
      <c r="G69" s="101" t="s">
        <v>147</v>
      </c>
      <c r="H69" s="104">
        <f t="shared" si="2"/>
        <v>23396834.949999999</v>
      </c>
      <c r="L69"/>
      <c r="M69"/>
      <c r="N69"/>
    </row>
    <row r="70" spans="1:14">
      <c r="A70" s="220" t="s">
        <v>198</v>
      </c>
      <c r="C70" s="190"/>
      <c r="D70" s="174" t="s">
        <v>198</v>
      </c>
      <c r="E70" s="220"/>
      <c r="F70" s="190"/>
      <c r="G70" s="101" t="s">
        <v>198</v>
      </c>
      <c r="H70" s="104">
        <f t="shared" si="2"/>
        <v>0</v>
      </c>
      <c r="L70"/>
      <c r="M70"/>
      <c r="N70"/>
    </row>
    <row r="71" spans="1:14">
      <c r="A71" s="220" t="s">
        <v>148</v>
      </c>
      <c r="B71" s="222">
        <v>513868.74</v>
      </c>
      <c r="C71" s="190"/>
      <c r="D71" s="174" t="s">
        <v>148</v>
      </c>
      <c r="E71" s="222">
        <v>173923.7</v>
      </c>
      <c r="F71" s="190"/>
      <c r="G71" s="101" t="s">
        <v>148</v>
      </c>
      <c r="H71" s="104">
        <f t="shared" si="2"/>
        <v>687792.44</v>
      </c>
      <c r="L71"/>
      <c r="M71"/>
      <c r="N71"/>
    </row>
    <row r="72" spans="1:14">
      <c r="A72" s="220" t="s">
        <v>150</v>
      </c>
      <c r="C72" s="190"/>
      <c r="D72" s="174" t="s">
        <v>150</v>
      </c>
      <c r="E72" s="220"/>
      <c r="F72" s="190"/>
      <c r="G72" s="101" t="s">
        <v>150</v>
      </c>
      <c r="H72" s="104">
        <f t="shared" si="2"/>
        <v>0</v>
      </c>
      <c r="L72"/>
      <c r="M72"/>
      <c r="N72"/>
    </row>
    <row r="73" spans="1:14">
      <c r="A73" s="220" t="s">
        <v>151</v>
      </c>
      <c r="B73" s="222">
        <v>695879.96</v>
      </c>
      <c r="C73" s="190"/>
      <c r="D73" s="174" t="s">
        <v>151</v>
      </c>
      <c r="E73" s="222">
        <v>253605.98</v>
      </c>
      <c r="F73" s="190"/>
      <c r="G73" s="101" t="s">
        <v>151</v>
      </c>
      <c r="H73" s="104">
        <f t="shared" si="2"/>
        <v>949485.94</v>
      </c>
      <c r="L73"/>
      <c r="M73"/>
      <c r="N73"/>
    </row>
    <row r="74" spans="1:14">
      <c r="A74" s="220" t="s">
        <v>152</v>
      </c>
      <c r="B74" s="222">
        <v>637572.54</v>
      </c>
      <c r="C74" s="190"/>
      <c r="D74" s="174" t="s">
        <v>152</v>
      </c>
      <c r="E74" s="222">
        <v>188217.32</v>
      </c>
      <c r="F74" s="190"/>
      <c r="G74" s="101" t="s">
        <v>152</v>
      </c>
      <c r="H74" s="104">
        <f t="shared" si="2"/>
        <v>825789.8600000001</v>
      </c>
      <c r="L74"/>
      <c r="M74"/>
      <c r="N74"/>
    </row>
    <row r="75" spans="1:14">
      <c r="A75" s="220" t="s">
        <v>153</v>
      </c>
      <c r="C75" s="190"/>
      <c r="D75" s="174" t="s">
        <v>153</v>
      </c>
      <c r="E75" s="220"/>
      <c r="F75" s="190"/>
      <c r="G75" s="101" t="s">
        <v>153</v>
      </c>
      <c r="H75" s="104">
        <f t="shared" si="2"/>
        <v>0</v>
      </c>
      <c r="L75"/>
      <c r="M75"/>
      <c r="N75"/>
    </row>
    <row r="76" spans="1:14">
      <c r="A76" s="220" t="s">
        <v>154</v>
      </c>
      <c r="C76" s="190"/>
      <c r="D76" s="174" t="s">
        <v>154</v>
      </c>
      <c r="E76" s="220"/>
      <c r="F76" s="190"/>
      <c r="G76" s="101" t="s">
        <v>154</v>
      </c>
      <c r="H76" s="104">
        <f t="shared" si="2"/>
        <v>0</v>
      </c>
      <c r="L76"/>
      <c r="M76"/>
      <c r="N76"/>
    </row>
    <row r="77" spans="1:14">
      <c r="A77" s="220" t="s">
        <v>155</v>
      </c>
      <c r="B77" s="222">
        <v>1847321.24</v>
      </c>
      <c r="C77" s="190"/>
      <c r="D77" s="174" t="s">
        <v>155</v>
      </c>
      <c r="E77" s="222">
        <v>615747</v>
      </c>
      <c r="F77" s="190"/>
      <c r="G77" s="101" t="s">
        <v>155</v>
      </c>
      <c r="H77" s="104">
        <f t="shared" si="2"/>
        <v>2463068.2400000002</v>
      </c>
      <c r="L77"/>
      <c r="M77"/>
      <c r="N77"/>
    </row>
    <row r="78" spans="1:14">
      <c r="A78" s="220" t="s">
        <v>156</v>
      </c>
      <c r="B78" s="222">
        <v>55880707.759999998</v>
      </c>
      <c r="C78" s="190"/>
      <c r="D78" s="174" t="s">
        <v>156</v>
      </c>
      <c r="E78" s="222">
        <v>19486390.670000002</v>
      </c>
      <c r="F78" s="190"/>
      <c r="G78" s="101" t="s">
        <v>156</v>
      </c>
      <c r="H78" s="104">
        <f t="shared" si="2"/>
        <v>75367098.430000007</v>
      </c>
      <c r="L78"/>
      <c r="M78"/>
      <c r="N78"/>
    </row>
    <row r="79" spans="1:14">
      <c r="A79" s="220" t="s">
        <v>158</v>
      </c>
      <c r="B79" s="222">
        <v>87971590.040000007</v>
      </c>
      <c r="C79" s="190"/>
      <c r="D79" s="174" t="s">
        <v>158</v>
      </c>
      <c r="E79" s="222">
        <v>27075041.640000001</v>
      </c>
      <c r="F79" s="190"/>
      <c r="G79" s="101" t="s">
        <v>158</v>
      </c>
      <c r="H79" s="104">
        <f t="shared" si="2"/>
        <v>115046631.68000001</v>
      </c>
      <c r="L79"/>
      <c r="M79"/>
      <c r="N79"/>
    </row>
    <row r="80" spans="1:14">
      <c r="A80" s="220" t="s">
        <v>159</v>
      </c>
      <c r="B80" s="222">
        <v>58926606.369999997</v>
      </c>
      <c r="C80" s="190"/>
      <c r="D80" s="174" t="s">
        <v>159</v>
      </c>
      <c r="E80" s="222">
        <v>21651711.030000001</v>
      </c>
      <c r="F80" s="190"/>
      <c r="G80" s="101" t="s">
        <v>159</v>
      </c>
      <c r="H80" s="104">
        <f t="shared" si="2"/>
        <v>80578317.400000006</v>
      </c>
      <c r="L80"/>
      <c r="M80"/>
      <c r="N80"/>
    </row>
    <row r="81" spans="1:14">
      <c r="A81" s="220" t="s">
        <v>160</v>
      </c>
      <c r="B81" s="222">
        <v>202778904.16999999</v>
      </c>
      <c r="C81" s="190"/>
      <c r="D81" s="174" t="s">
        <v>160</v>
      </c>
      <c r="E81" s="222">
        <v>68213143.340000004</v>
      </c>
      <c r="F81" s="190"/>
      <c r="G81" s="101" t="s">
        <v>160</v>
      </c>
      <c r="H81" s="104">
        <f t="shared" si="2"/>
        <v>270992047.50999999</v>
      </c>
      <c r="L81"/>
      <c r="M81"/>
      <c r="N81"/>
    </row>
    <row r="82" spans="1:14">
      <c r="C82" s="190"/>
      <c r="D82" s="174"/>
      <c r="E82" s="220"/>
      <c r="F82" s="190"/>
      <c r="H82" s="104"/>
      <c r="L82"/>
      <c r="M82"/>
      <c r="N82"/>
    </row>
    <row r="83" spans="1:14">
      <c r="C83" s="190"/>
      <c r="D83" s="174"/>
      <c r="E83" s="220"/>
      <c r="F83" s="190"/>
      <c r="H83" s="104"/>
      <c r="L83"/>
      <c r="M83"/>
      <c r="N83"/>
    </row>
    <row r="84" spans="1:14">
      <c r="A84" s="220" t="s">
        <v>162</v>
      </c>
      <c r="C84" s="190"/>
      <c r="D84" s="174" t="s">
        <v>162</v>
      </c>
      <c r="E84" s="220"/>
      <c r="F84" s="190"/>
      <c r="G84" s="101" t="s">
        <v>162</v>
      </c>
      <c r="H84" s="104"/>
      <c r="L84"/>
      <c r="M84"/>
      <c r="N84"/>
    </row>
    <row r="85" spans="1:14">
      <c r="A85" s="220" t="s">
        <v>164</v>
      </c>
      <c r="B85" s="222">
        <v>178216549</v>
      </c>
      <c r="C85" s="190"/>
      <c r="D85" s="174" t="s">
        <v>164</v>
      </c>
      <c r="E85" s="222">
        <v>59116801.890000001</v>
      </c>
      <c r="F85" s="190"/>
      <c r="G85" s="101" t="s">
        <v>164</v>
      </c>
      <c r="H85" s="104">
        <f>B85+E85</f>
        <v>237333350.88999999</v>
      </c>
      <c r="L85"/>
      <c r="M85"/>
      <c r="N85"/>
    </row>
    <row r="86" spans="1:14">
      <c r="A86" s="220" t="s">
        <v>165</v>
      </c>
      <c r="B86" s="222">
        <v>24562355.190000001</v>
      </c>
      <c r="C86" s="190"/>
      <c r="D86" s="174" t="s">
        <v>165</v>
      </c>
      <c r="E86" s="222">
        <v>9096341.4499999993</v>
      </c>
      <c r="F86" s="190"/>
      <c r="G86" s="101" t="s">
        <v>165</v>
      </c>
      <c r="H86" s="104">
        <f>B86+E86</f>
        <v>33658696.640000001</v>
      </c>
      <c r="L86"/>
      <c r="M86"/>
      <c r="N86"/>
    </row>
    <row r="87" spans="1:14">
      <c r="C87" s="190"/>
      <c r="D87" s="174"/>
      <c r="E87" s="220"/>
      <c r="F87" s="190"/>
      <c r="H87" s="104"/>
      <c r="L87"/>
      <c r="M87"/>
      <c r="N87"/>
    </row>
    <row r="88" spans="1:14">
      <c r="A88" s="220" t="s">
        <v>166</v>
      </c>
      <c r="B88" s="222">
        <v>202778904.19</v>
      </c>
      <c r="C88" s="190"/>
      <c r="D88" s="174" t="s">
        <v>166</v>
      </c>
      <c r="E88" s="222">
        <v>68213143.340000004</v>
      </c>
      <c r="F88" s="190"/>
      <c r="G88" s="101" t="s">
        <v>166</v>
      </c>
      <c r="H88" s="104">
        <f>B88+E88</f>
        <v>270992047.52999997</v>
      </c>
      <c r="L88"/>
      <c r="M88"/>
      <c r="N88"/>
    </row>
    <row r="89" spans="1:14">
      <c r="C89" s="190"/>
      <c r="D89" s="174"/>
      <c r="E89" s="220"/>
      <c r="F89" s="190"/>
      <c r="H89" s="104"/>
      <c r="L89"/>
      <c r="M89"/>
      <c r="N89"/>
    </row>
    <row r="90" spans="1:14">
      <c r="A90" s="220" t="s">
        <v>167</v>
      </c>
      <c r="B90" s="220">
        <v>-0.02</v>
      </c>
      <c r="C90" s="190"/>
      <c r="D90" s="174" t="s">
        <v>167</v>
      </c>
      <c r="E90" s="220"/>
      <c r="F90" s="190"/>
      <c r="G90" s="373" t="s">
        <v>167</v>
      </c>
      <c r="H90" s="374">
        <f>B90+E90</f>
        <v>-0.02</v>
      </c>
      <c r="L90"/>
      <c r="M90"/>
      <c r="N90"/>
    </row>
    <row r="91" spans="1:14">
      <c r="A91" s="220" t="s">
        <v>169</v>
      </c>
      <c r="C91" s="190"/>
      <c r="D91" s="174" t="s">
        <v>169</v>
      </c>
      <c r="E91" s="220"/>
      <c r="F91" s="190"/>
      <c r="G91" s="101" t="s">
        <v>169</v>
      </c>
      <c r="H91" s="104"/>
      <c r="L91"/>
      <c r="M91"/>
      <c r="N91"/>
    </row>
    <row r="92" spans="1:14">
      <c r="A92" s="220" t="s">
        <v>170</v>
      </c>
      <c r="C92" s="190"/>
      <c r="D92" s="174" t="s">
        <v>170</v>
      </c>
      <c r="E92" s="220"/>
      <c r="F92" s="190"/>
      <c r="G92" s="101" t="s">
        <v>170</v>
      </c>
      <c r="H92" s="104"/>
      <c r="L92"/>
      <c r="M92"/>
      <c r="N92"/>
    </row>
    <row r="93" spans="1:14">
      <c r="A93" s="220" t="s">
        <v>171</v>
      </c>
      <c r="B93" s="220">
        <v>630.49</v>
      </c>
      <c r="C93" s="190"/>
      <c r="D93" s="174" t="s">
        <v>171</v>
      </c>
      <c r="E93" s="222">
        <v>20646.419999999998</v>
      </c>
      <c r="F93" s="190"/>
      <c r="G93" s="101" t="s">
        <v>171</v>
      </c>
      <c r="H93" s="104">
        <f>B93+E93</f>
        <v>21276.91</v>
      </c>
      <c r="L93"/>
      <c r="M93"/>
      <c r="N93"/>
    </row>
    <row r="94" spans="1:14">
      <c r="A94" s="220" t="s">
        <v>172</v>
      </c>
      <c r="C94" s="190"/>
      <c r="D94" s="174" t="s">
        <v>172</v>
      </c>
      <c r="E94" s="220"/>
      <c r="F94" s="190"/>
      <c r="G94" s="101" t="s">
        <v>172</v>
      </c>
      <c r="H94" s="104"/>
      <c r="L94"/>
      <c r="M94"/>
      <c r="N94"/>
    </row>
    <row r="95" spans="1:14">
      <c r="A95" s="220" t="s">
        <v>173</v>
      </c>
      <c r="B95" s="222">
        <v>21721788.350000001</v>
      </c>
      <c r="C95" s="190"/>
      <c r="D95" s="174" t="s">
        <v>173</v>
      </c>
      <c r="E95" s="222">
        <v>6578872.4699999997</v>
      </c>
      <c r="F95" s="190"/>
      <c r="G95" s="101" t="s">
        <v>173</v>
      </c>
      <c r="H95" s="104">
        <f>B95+E95</f>
        <v>28300660.82</v>
      </c>
      <c r="L95"/>
      <c r="M95"/>
      <c r="N95"/>
    </row>
    <row r="96" spans="1:14">
      <c r="H96" s="104"/>
      <c r="L96"/>
      <c r="M96"/>
      <c r="N96"/>
    </row>
    <row r="97" spans="4:14">
      <c r="H97" s="104"/>
      <c r="L97"/>
      <c r="M97"/>
      <c r="N97"/>
    </row>
    <row r="98" spans="4:14">
      <c r="H98" s="104"/>
      <c r="L98"/>
      <c r="M98"/>
      <c r="N98"/>
    </row>
    <row r="99" spans="4:14">
      <c r="D99" s="225"/>
      <c r="H99" s="104"/>
      <c r="L99"/>
      <c r="M99"/>
      <c r="N99"/>
    </row>
    <row r="100" spans="4:14">
      <c r="D100" s="225"/>
      <c r="L100"/>
      <c r="M100"/>
      <c r="N100"/>
    </row>
    <row r="101" spans="4:14">
      <c r="D101" s="225"/>
      <c r="L101"/>
      <c r="M101"/>
      <c r="N101"/>
    </row>
    <row r="102" spans="4:14">
      <c r="D102" s="225"/>
      <c r="L102"/>
      <c r="M102"/>
      <c r="N102"/>
    </row>
    <row r="103" spans="4:14">
      <c r="D103" s="225"/>
      <c r="L103"/>
      <c r="M103"/>
      <c r="N103"/>
    </row>
    <row r="104" spans="4:14">
      <c r="D104" s="225"/>
      <c r="L104"/>
      <c r="M104"/>
      <c r="N104"/>
    </row>
    <row r="105" spans="4:14">
      <c r="D105" s="225"/>
      <c r="L105"/>
      <c r="M105"/>
      <c r="N105"/>
    </row>
    <row r="106" spans="4:14">
      <c r="D106" s="225"/>
      <c r="L106"/>
      <c r="M106"/>
      <c r="N106"/>
    </row>
    <row r="107" spans="4:14">
      <c r="D107" s="225"/>
      <c r="L107"/>
      <c r="M107"/>
      <c r="N107"/>
    </row>
    <row r="108" spans="4:14">
      <c r="D108" s="225"/>
      <c r="L108"/>
      <c r="M108"/>
      <c r="N108"/>
    </row>
    <row r="109" spans="4:14">
      <c r="D109" s="225"/>
      <c r="L109"/>
      <c r="M109"/>
      <c r="N109"/>
    </row>
    <row r="110" spans="4:14">
      <c r="D110" s="225"/>
      <c r="L110"/>
      <c r="M110"/>
      <c r="N110"/>
    </row>
    <row r="111" spans="4:14">
      <c r="D111" s="225"/>
      <c r="L111"/>
      <c r="M111"/>
      <c r="N111"/>
    </row>
    <row r="112" spans="4:14">
      <c r="D112" s="225"/>
      <c r="L112"/>
      <c r="M112"/>
      <c r="N112"/>
    </row>
    <row r="113" spans="4:14">
      <c r="D113" s="225"/>
      <c r="L113"/>
      <c r="M113"/>
      <c r="N113"/>
    </row>
    <row r="114" spans="4:14">
      <c r="D114" s="225"/>
      <c r="L114"/>
      <c r="M114"/>
      <c r="N114"/>
    </row>
    <row r="115" spans="4:14">
      <c r="D115" s="225"/>
      <c r="L115"/>
      <c r="M115"/>
      <c r="N115"/>
    </row>
    <row r="116" spans="4:14">
      <c r="D116" s="225"/>
      <c r="L116"/>
      <c r="M116"/>
      <c r="N116"/>
    </row>
    <row r="117" spans="4:14">
      <c r="D117" s="225"/>
      <c r="L117"/>
      <c r="M117"/>
      <c r="N117"/>
    </row>
    <row r="118" spans="4:14">
      <c r="L118"/>
      <c r="M118"/>
      <c r="N118"/>
    </row>
    <row r="119" spans="4:14">
      <c r="L119"/>
      <c r="M119"/>
      <c r="N119"/>
    </row>
    <row r="120" spans="4:14">
      <c r="L120"/>
      <c r="M120"/>
      <c r="N120"/>
    </row>
    <row r="121" spans="4:14">
      <c r="L121"/>
      <c r="M121"/>
      <c r="N121"/>
    </row>
    <row r="122" spans="4:14">
      <c r="L122"/>
      <c r="M122"/>
      <c r="N122"/>
    </row>
    <row r="123" spans="4:14">
      <c r="L123"/>
      <c r="M123"/>
      <c r="N123"/>
    </row>
    <row r="124" spans="4:14">
      <c r="L124"/>
      <c r="M124"/>
      <c r="N124"/>
    </row>
    <row r="125" spans="4:14">
      <c r="L125"/>
      <c r="M125"/>
      <c r="N125"/>
    </row>
    <row r="126" spans="4:14">
      <c r="L126"/>
      <c r="M126"/>
      <c r="N126"/>
    </row>
    <row r="127" spans="4:14">
      <c r="L127"/>
      <c r="M127"/>
      <c r="N127"/>
    </row>
    <row r="128" spans="4:14">
      <c r="L128"/>
      <c r="M128"/>
      <c r="N128"/>
    </row>
    <row r="129" spans="12:14">
      <c r="L129"/>
      <c r="M129"/>
      <c r="N129"/>
    </row>
    <row r="130" spans="12:14">
      <c r="L130"/>
      <c r="M130"/>
      <c r="N130"/>
    </row>
    <row r="131" spans="12:14">
      <c r="L131"/>
      <c r="M131"/>
      <c r="N131"/>
    </row>
    <row r="132" spans="12:14">
      <c r="L132"/>
      <c r="M132"/>
      <c r="N132"/>
    </row>
    <row r="133" spans="12:14">
      <c r="L133"/>
      <c r="M133"/>
      <c r="N133"/>
    </row>
    <row r="134" spans="12:14">
      <c r="L134"/>
      <c r="M134"/>
      <c r="N134"/>
    </row>
    <row r="135" spans="12:14">
      <c r="L135"/>
      <c r="M135"/>
      <c r="N135"/>
    </row>
    <row r="136" spans="12:14">
      <c r="L136"/>
      <c r="M136"/>
      <c r="N136"/>
    </row>
    <row r="137" spans="12:14">
      <c r="L137"/>
      <c r="M137"/>
      <c r="N137"/>
    </row>
    <row r="138" spans="12:14">
      <c r="L138"/>
      <c r="M138"/>
      <c r="N138"/>
    </row>
    <row r="139" spans="12:14">
      <c r="L139"/>
      <c r="M139"/>
      <c r="N139"/>
    </row>
    <row r="140" spans="12:14">
      <c r="L140"/>
      <c r="M140"/>
      <c r="N140"/>
    </row>
    <row r="141" spans="12:14">
      <c r="L141"/>
      <c r="M141"/>
      <c r="N141"/>
    </row>
    <row r="142" spans="12:14">
      <c r="L142"/>
      <c r="M142"/>
      <c r="N142"/>
    </row>
    <row r="143" spans="12:14">
      <c r="L143"/>
      <c r="M143"/>
      <c r="N143"/>
    </row>
    <row r="144" spans="12:14">
      <c r="L144"/>
      <c r="M144"/>
      <c r="N144"/>
    </row>
    <row r="145" spans="12:14">
      <c r="L145"/>
      <c r="M145"/>
      <c r="N145"/>
    </row>
    <row r="146" spans="12:14">
      <c r="L146"/>
      <c r="M146"/>
      <c r="N146"/>
    </row>
    <row r="147" spans="12:14">
      <c r="L147"/>
      <c r="M147"/>
      <c r="N147"/>
    </row>
    <row r="148" spans="12:14">
      <c r="L148"/>
      <c r="M148"/>
      <c r="N148"/>
    </row>
    <row r="149" spans="12:14">
      <c r="L149"/>
      <c r="M149"/>
      <c r="N149"/>
    </row>
    <row r="150" spans="12:14">
      <c r="L150"/>
      <c r="M150"/>
      <c r="N150"/>
    </row>
    <row r="151" spans="12:14">
      <c r="L151"/>
      <c r="M151"/>
      <c r="N151"/>
    </row>
    <row r="152" spans="12:14">
      <c r="L152"/>
      <c r="M152"/>
      <c r="N152"/>
    </row>
    <row r="153" spans="12:14">
      <c r="L153"/>
      <c r="M153"/>
      <c r="N153"/>
    </row>
    <row r="154" spans="12:14">
      <c r="L154"/>
      <c r="M154"/>
      <c r="N154"/>
    </row>
    <row r="155" spans="12:14">
      <c r="L155"/>
      <c r="M155"/>
      <c r="N155"/>
    </row>
    <row r="156" spans="12:14">
      <c r="L156"/>
      <c r="M156"/>
      <c r="N156"/>
    </row>
    <row r="157" spans="12:14">
      <c r="L157"/>
      <c r="M157"/>
      <c r="N157"/>
    </row>
    <row r="158" spans="12:14">
      <c r="L158"/>
      <c r="M158"/>
      <c r="N158"/>
    </row>
    <row r="159" spans="12:14">
      <c r="L159"/>
      <c r="M159"/>
      <c r="N159"/>
    </row>
    <row r="160" spans="12:14">
      <c r="L160"/>
      <c r="M160"/>
      <c r="N160"/>
    </row>
    <row r="161" spans="12:14">
      <c r="L161"/>
      <c r="M161"/>
      <c r="N161"/>
    </row>
    <row r="162" spans="12:14">
      <c r="L162"/>
      <c r="M162"/>
      <c r="N162"/>
    </row>
    <row r="163" spans="12:14">
      <c r="L163"/>
      <c r="M163"/>
      <c r="N163"/>
    </row>
    <row r="164" spans="12:14">
      <c r="L164"/>
      <c r="M164"/>
      <c r="N164"/>
    </row>
    <row r="165" spans="12:14">
      <c r="L165"/>
      <c r="M165"/>
      <c r="N165"/>
    </row>
    <row r="166" spans="12:14">
      <c r="L166"/>
      <c r="M166"/>
      <c r="N166"/>
    </row>
    <row r="167" spans="12:14">
      <c r="L167"/>
      <c r="M167"/>
      <c r="N167"/>
    </row>
    <row r="168" spans="12:14">
      <c r="L168"/>
      <c r="M168"/>
      <c r="N168"/>
    </row>
    <row r="169" spans="12:14">
      <c r="L169"/>
      <c r="M169"/>
      <c r="N169"/>
    </row>
    <row r="170" spans="12:14">
      <c r="L170"/>
      <c r="M170"/>
      <c r="N170"/>
    </row>
    <row r="171" spans="12:14">
      <c r="L171"/>
      <c r="M171"/>
      <c r="N171"/>
    </row>
    <row r="172" spans="12:14">
      <c r="L172"/>
      <c r="M172"/>
      <c r="N172"/>
    </row>
    <row r="173" spans="12:14">
      <c r="L173"/>
      <c r="M173"/>
      <c r="N173"/>
    </row>
    <row r="174" spans="12:14">
      <c r="L174"/>
      <c r="M174"/>
      <c r="N174"/>
    </row>
    <row r="175" spans="12:14">
      <c r="L175"/>
      <c r="M175"/>
      <c r="N175"/>
    </row>
    <row r="176" spans="12:14">
      <c r="L176"/>
      <c r="M176"/>
      <c r="N176"/>
    </row>
    <row r="177" spans="12:14">
      <c r="L177"/>
      <c r="M177"/>
      <c r="N177"/>
    </row>
    <row r="178" spans="12:14">
      <c r="L178"/>
      <c r="M178"/>
      <c r="N178"/>
    </row>
    <row r="179" spans="12:14">
      <c r="L179"/>
      <c r="M179"/>
      <c r="N179"/>
    </row>
    <row r="180" spans="12:14">
      <c r="L180"/>
      <c r="M180"/>
      <c r="N180"/>
    </row>
    <row r="181" spans="12:14">
      <c r="L181"/>
      <c r="M181"/>
      <c r="N181"/>
    </row>
    <row r="182" spans="12:14">
      <c r="L182"/>
      <c r="M182"/>
      <c r="N182"/>
    </row>
    <row r="183" spans="12:14">
      <c r="L183"/>
      <c r="M183"/>
      <c r="N183"/>
    </row>
    <row r="184" spans="12:14">
      <c r="L184"/>
      <c r="M184"/>
      <c r="N184"/>
    </row>
    <row r="185" spans="12:14">
      <c r="L185"/>
      <c r="M185"/>
      <c r="N185"/>
    </row>
    <row r="186" spans="12:14">
      <c r="L186"/>
      <c r="M186"/>
      <c r="N186"/>
    </row>
    <row r="187" spans="12:14">
      <c r="L187"/>
      <c r="M187"/>
      <c r="N187"/>
    </row>
    <row r="188" spans="12:14">
      <c r="L188"/>
      <c r="M188"/>
      <c r="N188"/>
    </row>
    <row r="189" spans="12:14">
      <c r="L189"/>
      <c r="M189"/>
      <c r="N189"/>
    </row>
    <row r="190" spans="12:14">
      <c r="L190"/>
      <c r="M190"/>
      <c r="N190"/>
    </row>
    <row r="191" spans="12:14">
      <c r="L191"/>
      <c r="M191"/>
      <c r="N191"/>
    </row>
    <row r="192" spans="12:14">
      <c r="L192"/>
      <c r="M192"/>
      <c r="N192"/>
    </row>
    <row r="193" spans="12:14">
      <c r="L193"/>
      <c r="M193"/>
      <c r="N193"/>
    </row>
    <row r="194" spans="12:14">
      <c r="L194"/>
      <c r="M194"/>
      <c r="N194"/>
    </row>
    <row r="195" spans="12:14">
      <c r="L195"/>
      <c r="M195"/>
      <c r="N195"/>
    </row>
    <row r="196" spans="12:14">
      <c r="L196"/>
      <c r="M196"/>
      <c r="N196"/>
    </row>
    <row r="197" spans="12:14">
      <c r="L197"/>
      <c r="M197"/>
      <c r="N197"/>
    </row>
    <row r="198" spans="12:14">
      <c r="L198"/>
      <c r="M198"/>
      <c r="N198"/>
    </row>
    <row r="199" spans="12:14">
      <c r="L199"/>
      <c r="M199"/>
      <c r="N199"/>
    </row>
    <row r="200" spans="12:14">
      <c r="L200"/>
      <c r="M200"/>
      <c r="N200"/>
    </row>
    <row r="201" spans="12:14">
      <c r="L201"/>
      <c r="M201"/>
      <c r="N201"/>
    </row>
    <row r="202" spans="12:14">
      <c r="L202"/>
      <c r="M202"/>
      <c r="N202"/>
    </row>
    <row r="203" spans="12:14">
      <c r="L203"/>
      <c r="M203"/>
      <c r="N203"/>
    </row>
    <row r="204" spans="12:14">
      <c r="L204"/>
      <c r="M204"/>
      <c r="N204"/>
    </row>
    <row r="205" spans="12:14">
      <c r="L205"/>
      <c r="M205"/>
      <c r="N205"/>
    </row>
    <row r="206" spans="12:14">
      <c r="L206"/>
      <c r="M206"/>
      <c r="N206"/>
    </row>
    <row r="207" spans="12:14">
      <c r="L207"/>
      <c r="M207"/>
      <c r="N207"/>
    </row>
    <row r="208" spans="12:14">
      <c r="L208"/>
      <c r="M208"/>
      <c r="N208"/>
    </row>
    <row r="209" spans="12:14">
      <c r="L209"/>
      <c r="M209"/>
      <c r="N209"/>
    </row>
    <row r="210" spans="12:14">
      <c r="L210"/>
      <c r="M210"/>
      <c r="N210"/>
    </row>
    <row r="211" spans="12:14">
      <c r="L211"/>
      <c r="M211"/>
      <c r="N211"/>
    </row>
    <row r="212" spans="12:14">
      <c r="L212"/>
      <c r="M212"/>
      <c r="N212"/>
    </row>
    <row r="213" spans="12:14">
      <c r="L213"/>
      <c r="M213"/>
      <c r="N213"/>
    </row>
    <row r="214" spans="12:14">
      <c r="L214"/>
      <c r="M214"/>
      <c r="N214"/>
    </row>
    <row r="215" spans="12:14">
      <c r="L215"/>
      <c r="M215"/>
      <c r="N215"/>
    </row>
    <row r="216" spans="12:14">
      <c r="L216"/>
      <c r="M216"/>
      <c r="N216"/>
    </row>
    <row r="217" spans="12:14">
      <c r="L217"/>
      <c r="M217"/>
      <c r="N217"/>
    </row>
    <row r="218" spans="12:14">
      <c r="L218"/>
      <c r="M218"/>
      <c r="N218"/>
    </row>
    <row r="219" spans="12:14">
      <c r="L219"/>
      <c r="M219"/>
      <c r="N219"/>
    </row>
    <row r="220" spans="12:14">
      <c r="L220"/>
      <c r="M220"/>
      <c r="N220"/>
    </row>
    <row r="221" spans="12:14">
      <c r="L221"/>
      <c r="M221"/>
      <c r="N221"/>
    </row>
    <row r="222" spans="12:14">
      <c r="L222"/>
      <c r="M222"/>
      <c r="N222"/>
    </row>
    <row r="223" spans="12:14">
      <c r="L223"/>
      <c r="M223"/>
      <c r="N223"/>
    </row>
    <row r="224" spans="12:14">
      <c r="L224"/>
      <c r="M224"/>
      <c r="N224"/>
    </row>
    <row r="225" spans="12:14">
      <c r="L225"/>
      <c r="M225"/>
      <c r="N225"/>
    </row>
    <row r="226" spans="12:14">
      <c r="L226"/>
      <c r="M226"/>
      <c r="N226"/>
    </row>
    <row r="227" spans="12:14">
      <c r="L227"/>
      <c r="M227"/>
      <c r="N227"/>
    </row>
    <row r="228" spans="12:14">
      <c r="L228"/>
      <c r="M228"/>
      <c r="N228"/>
    </row>
    <row r="229" spans="12:14">
      <c r="L229"/>
      <c r="M229"/>
      <c r="N229"/>
    </row>
    <row r="230" spans="12:14">
      <c r="L230"/>
      <c r="M230"/>
      <c r="N230"/>
    </row>
    <row r="231" spans="12:14">
      <c r="L231"/>
      <c r="M231"/>
      <c r="N231"/>
    </row>
    <row r="232" spans="12:14">
      <c r="L232"/>
      <c r="M232"/>
      <c r="N232"/>
    </row>
    <row r="233" spans="12:14">
      <c r="L233"/>
      <c r="M233"/>
      <c r="N233"/>
    </row>
    <row r="234" spans="12:14">
      <c r="L234"/>
      <c r="M234"/>
      <c r="N234"/>
    </row>
    <row r="235" spans="12:14">
      <c r="L235"/>
      <c r="M235"/>
      <c r="N235"/>
    </row>
    <row r="236" spans="12:14">
      <c r="L236"/>
      <c r="M236"/>
      <c r="N236"/>
    </row>
    <row r="237" spans="12:14">
      <c r="L237"/>
      <c r="M237"/>
      <c r="N237"/>
    </row>
    <row r="238" spans="12:14">
      <c r="L238"/>
      <c r="M238"/>
      <c r="N238"/>
    </row>
    <row r="239" spans="12:14">
      <c r="L239"/>
      <c r="M239"/>
      <c r="N239"/>
    </row>
    <row r="240" spans="12:14">
      <c r="L240"/>
      <c r="M240"/>
      <c r="N240"/>
    </row>
    <row r="241" spans="12:14">
      <c r="L241"/>
      <c r="M241"/>
      <c r="N241"/>
    </row>
    <row r="242" spans="12:14">
      <c r="L242"/>
      <c r="M242"/>
      <c r="N242"/>
    </row>
    <row r="243" spans="12:14">
      <c r="L243"/>
      <c r="M243"/>
      <c r="N243"/>
    </row>
    <row r="244" spans="12:14">
      <c r="L244"/>
      <c r="M244"/>
      <c r="N244"/>
    </row>
    <row r="245" spans="12:14">
      <c r="L245"/>
      <c r="M245"/>
      <c r="N245"/>
    </row>
    <row r="246" spans="12:14">
      <c r="L246"/>
      <c r="M246"/>
      <c r="N246"/>
    </row>
    <row r="247" spans="12:14">
      <c r="L247"/>
      <c r="M247"/>
      <c r="N247"/>
    </row>
    <row r="248" spans="12:14">
      <c r="L248"/>
      <c r="M248"/>
      <c r="N248"/>
    </row>
    <row r="249" spans="12:14">
      <c r="L249"/>
      <c r="M249"/>
      <c r="N249"/>
    </row>
    <row r="250" spans="12:14">
      <c r="L250"/>
      <c r="M250"/>
      <c r="N250"/>
    </row>
    <row r="251" spans="12:14">
      <c r="L251"/>
      <c r="M251"/>
      <c r="N251"/>
    </row>
    <row r="252" spans="12:14">
      <c r="L252"/>
      <c r="M252"/>
      <c r="N252"/>
    </row>
    <row r="253" spans="12:14">
      <c r="L253"/>
      <c r="M253"/>
      <c r="N253"/>
    </row>
    <row r="254" spans="12:14">
      <c r="L254"/>
      <c r="M254"/>
      <c r="N254"/>
    </row>
    <row r="255" spans="12:14">
      <c r="L255"/>
      <c r="M255"/>
      <c r="N255"/>
    </row>
    <row r="256" spans="12:14">
      <c r="L256"/>
      <c r="M256"/>
      <c r="N256"/>
    </row>
    <row r="257" spans="12:14">
      <c r="L257"/>
      <c r="M257"/>
      <c r="N257"/>
    </row>
    <row r="258" spans="12:14">
      <c r="L258"/>
      <c r="M258"/>
      <c r="N258"/>
    </row>
    <row r="259" spans="12:14">
      <c r="L259"/>
      <c r="M259"/>
      <c r="N259"/>
    </row>
    <row r="260" spans="12:14">
      <c r="L260"/>
      <c r="M260"/>
      <c r="N260"/>
    </row>
    <row r="261" spans="12:14">
      <c r="L261"/>
      <c r="M261"/>
      <c r="N261"/>
    </row>
    <row r="262" spans="12:14">
      <c r="L262"/>
      <c r="M262"/>
      <c r="N262"/>
    </row>
    <row r="263" spans="12:14">
      <c r="L263"/>
      <c r="M263"/>
      <c r="N263"/>
    </row>
    <row r="264" spans="12:14">
      <c r="L264"/>
      <c r="M264"/>
      <c r="N264"/>
    </row>
    <row r="265" spans="12:14">
      <c r="L265"/>
      <c r="M265"/>
      <c r="N265"/>
    </row>
    <row r="266" spans="12:14">
      <c r="L266"/>
      <c r="M266"/>
      <c r="N266"/>
    </row>
    <row r="267" spans="12:14">
      <c r="L267"/>
      <c r="M267"/>
      <c r="N267"/>
    </row>
    <row r="268" spans="12:14">
      <c r="L268"/>
      <c r="M268"/>
      <c r="N268"/>
    </row>
    <row r="269" spans="12:14">
      <c r="L269"/>
      <c r="M269"/>
      <c r="N269"/>
    </row>
    <row r="270" spans="12:14">
      <c r="L270"/>
      <c r="M270"/>
      <c r="N270"/>
    </row>
    <row r="271" spans="12:14">
      <c r="L271"/>
      <c r="M271"/>
      <c r="N271"/>
    </row>
    <row r="272" spans="12:14">
      <c r="L272"/>
      <c r="M272"/>
      <c r="N272"/>
    </row>
    <row r="273" spans="12:14">
      <c r="L273"/>
      <c r="M273"/>
      <c r="N273"/>
    </row>
    <row r="274" spans="12:14">
      <c r="L274"/>
      <c r="M274"/>
      <c r="N274"/>
    </row>
    <row r="275" spans="12:14">
      <c r="L275"/>
      <c r="M275"/>
      <c r="N275"/>
    </row>
    <row r="276" spans="12:14">
      <c r="L276"/>
      <c r="M276"/>
      <c r="N276"/>
    </row>
    <row r="277" spans="12:14">
      <c r="L277"/>
      <c r="M277"/>
      <c r="N277"/>
    </row>
    <row r="278" spans="12:14">
      <c r="L278"/>
      <c r="M278"/>
      <c r="N278"/>
    </row>
    <row r="279" spans="12:14">
      <c r="L279"/>
      <c r="M279"/>
      <c r="N279"/>
    </row>
    <row r="280" spans="12:14">
      <c r="L280"/>
      <c r="M280"/>
      <c r="N280"/>
    </row>
    <row r="281" spans="12:14">
      <c r="L281"/>
      <c r="M281"/>
      <c r="N281"/>
    </row>
    <row r="282" spans="12:14">
      <c r="L282"/>
      <c r="M282"/>
      <c r="N282"/>
    </row>
    <row r="283" spans="12:14">
      <c r="L283"/>
      <c r="M283"/>
      <c r="N283"/>
    </row>
    <row r="284" spans="12:14">
      <c r="L284"/>
      <c r="M284"/>
      <c r="N284"/>
    </row>
    <row r="285" spans="12:14">
      <c r="L285"/>
      <c r="M285"/>
      <c r="N285"/>
    </row>
    <row r="286" spans="12:14">
      <c r="L286"/>
      <c r="M286"/>
      <c r="N286"/>
    </row>
    <row r="287" spans="12:14">
      <c r="L287"/>
      <c r="M287"/>
      <c r="N287"/>
    </row>
    <row r="288" spans="12:14">
      <c r="L288"/>
      <c r="M288"/>
      <c r="N288"/>
    </row>
  </sheetData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S574"/>
  <sheetViews>
    <sheetView zoomScaleNormal="100" workbookViewId="0">
      <pane xSplit="2" ySplit="3" topLeftCell="H4" activePane="bottomRight" state="frozen"/>
      <selection activeCell="B7" sqref="B7"/>
      <selection pane="topRight" activeCell="B7" sqref="B7"/>
      <selection pane="bottomLeft" activeCell="B7" sqref="B7"/>
      <selection pane="bottomRight" activeCell="N4" sqref="N4"/>
    </sheetView>
  </sheetViews>
  <sheetFormatPr defaultColWidth="9.28515625" defaultRowHeight="13.2"/>
  <cols>
    <col min="1" max="1" width="35" style="24" customWidth="1"/>
    <col min="2" max="2" width="33.7109375" style="24" customWidth="1"/>
    <col min="3" max="3" width="17.28515625" style="24" bestFit="1" customWidth="1"/>
    <col min="4" max="5" width="17.7109375" style="24" bestFit="1" customWidth="1"/>
    <col min="6" max="8" width="17.28515625" style="24" bestFit="1" customWidth="1"/>
    <col min="9" max="10" width="17.7109375" style="24" bestFit="1" customWidth="1"/>
    <col min="11" max="12" width="17.28515625" style="24" bestFit="1" customWidth="1"/>
    <col min="13" max="13" width="17.7109375" style="24" bestFit="1" customWidth="1"/>
    <col min="14" max="15" width="17.28515625" style="24" bestFit="1" customWidth="1"/>
    <col min="16" max="16" width="23.42578125" style="83" bestFit="1" customWidth="1"/>
    <col min="17" max="17" width="12" style="24" hidden="1" customWidth="1"/>
    <col min="18" max="18" width="2.42578125" style="24" customWidth="1"/>
    <col min="19" max="16384" width="9.28515625" style="24"/>
  </cols>
  <sheetData>
    <row r="1" spans="1:19" ht="13.8" thickBot="1">
      <c r="A1" s="24" t="s">
        <v>1072</v>
      </c>
      <c r="C1" s="392" t="s">
        <v>380</v>
      </c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4"/>
    </row>
    <row r="2" spans="1:19" s="2" customFormat="1">
      <c r="A2" s="390" t="s">
        <v>381</v>
      </c>
      <c r="B2" s="390" t="s">
        <v>455</v>
      </c>
      <c r="C2" s="169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172" t="s">
        <v>199</v>
      </c>
      <c r="Q2" s="24"/>
      <c r="R2" s="24"/>
      <c r="S2" s="24"/>
    </row>
    <row r="3" spans="1:19" s="2" customFormat="1" ht="13.8" thickBot="1">
      <c r="A3" s="391"/>
      <c r="B3" s="391"/>
      <c r="C3" s="213">
        <v>42248</v>
      </c>
      <c r="D3" s="213">
        <v>42278</v>
      </c>
      <c r="E3" s="213">
        <v>42309</v>
      </c>
      <c r="F3" s="213">
        <v>42339</v>
      </c>
      <c r="G3" s="213">
        <v>42370</v>
      </c>
      <c r="H3" s="213">
        <v>42401</v>
      </c>
      <c r="I3" s="213">
        <v>42430</v>
      </c>
      <c r="J3" s="213">
        <v>42461</v>
      </c>
      <c r="K3" s="213">
        <v>42491</v>
      </c>
      <c r="L3" s="213">
        <v>42522</v>
      </c>
      <c r="M3" s="213">
        <v>42552</v>
      </c>
      <c r="N3" s="213">
        <v>42583</v>
      </c>
      <c r="O3" s="213">
        <v>42614</v>
      </c>
      <c r="P3" s="214">
        <v>42614</v>
      </c>
      <c r="Q3" s="202">
        <v>42522</v>
      </c>
      <c r="R3" s="24"/>
      <c r="S3" s="24"/>
    </row>
    <row r="4" spans="1:19" s="53" customFormat="1"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83"/>
    </row>
    <row r="5" spans="1:19" s="53" customFormat="1">
      <c r="A5" s="211" t="s">
        <v>200</v>
      </c>
      <c r="B5" s="211" t="s">
        <v>201</v>
      </c>
      <c r="C5" s="177">
        <v>1684</v>
      </c>
      <c r="D5" s="177">
        <v>1684</v>
      </c>
      <c r="E5" s="177">
        <v>1684</v>
      </c>
      <c r="F5" s="177">
        <v>1684</v>
      </c>
      <c r="G5" s="177">
        <v>1684</v>
      </c>
      <c r="H5" s="177">
        <v>1684</v>
      </c>
      <c r="I5" s="177">
        <v>1713</v>
      </c>
      <c r="J5" s="177">
        <v>1713</v>
      </c>
      <c r="K5" s="177">
        <v>1713</v>
      </c>
      <c r="L5" s="177">
        <v>1713</v>
      </c>
      <c r="M5" s="177">
        <v>1713</v>
      </c>
      <c r="N5" s="177">
        <v>1713</v>
      </c>
      <c r="O5" s="177">
        <v>1713</v>
      </c>
      <c r="P5" s="177">
        <v>1699936</v>
      </c>
    </row>
    <row r="6" spans="1:19" s="53" customFormat="1">
      <c r="A6" s="211" t="s">
        <v>202</v>
      </c>
      <c r="B6" s="211" t="s">
        <v>201</v>
      </c>
      <c r="C6" s="177">
        <v>1400</v>
      </c>
      <c r="D6" s="177">
        <v>1400</v>
      </c>
      <c r="E6" s="177">
        <v>1400</v>
      </c>
      <c r="F6" s="177">
        <v>1400</v>
      </c>
      <c r="G6" s="177">
        <v>1400</v>
      </c>
      <c r="H6" s="177">
        <v>1400</v>
      </c>
      <c r="I6" s="177">
        <v>1400</v>
      </c>
      <c r="J6" s="177">
        <v>1400</v>
      </c>
      <c r="K6" s="177">
        <v>1400</v>
      </c>
      <c r="L6" s="177">
        <v>1400</v>
      </c>
      <c r="M6" s="177">
        <v>1400</v>
      </c>
      <c r="N6" s="177">
        <v>1400</v>
      </c>
      <c r="O6" s="177">
        <v>1400</v>
      </c>
      <c r="P6" s="177">
        <v>1399547</v>
      </c>
    </row>
    <row r="7" spans="1:19" s="53" customFormat="1">
      <c r="A7" s="211" t="s">
        <v>236</v>
      </c>
      <c r="B7" s="211" t="s">
        <v>201</v>
      </c>
      <c r="C7" s="177">
        <v>1769</v>
      </c>
      <c r="D7" s="177">
        <v>1769</v>
      </c>
      <c r="E7" s="177">
        <v>1769</v>
      </c>
      <c r="F7" s="177">
        <v>1769</v>
      </c>
      <c r="G7" s="177">
        <v>1769</v>
      </c>
      <c r="H7" s="177">
        <v>1769</v>
      </c>
      <c r="I7" s="177">
        <v>1769</v>
      </c>
      <c r="J7" s="177">
        <v>1769</v>
      </c>
      <c r="K7" s="177">
        <v>1769</v>
      </c>
      <c r="L7" s="177">
        <v>1769</v>
      </c>
      <c r="M7" s="177">
        <v>1769</v>
      </c>
      <c r="N7" s="177">
        <v>1769</v>
      </c>
      <c r="O7" s="177">
        <v>1769</v>
      </c>
      <c r="P7" s="177">
        <v>1769178</v>
      </c>
    </row>
    <row r="8" spans="1:19" s="53" customFormat="1">
      <c r="A8" s="211" t="s">
        <v>237</v>
      </c>
      <c r="B8" s="211" t="s">
        <v>201</v>
      </c>
      <c r="C8" s="177">
        <v>0</v>
      </c>
      <c r="D8" s="177">
        <v>0</v>
      </c>
      <c r="E8" s="177">
        <v>0</v>
      </c>
      <c r="F8" s="177">
        <v>0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</row>
    <row r="9" spans="1:19" s="53" customFormat="1">
      <c r="A9" s="211" t="s">
        <v>238</v>
      </c>
      <c r="B9" s="211" t="s">
        <v>201</v>
      </c>
      <c r="C9" s="177">
        <v>10</v>
      </c>
      <c r="D9" s="177">
        <v>10</v>
      </c>
      <c r="E9" s="177">
        <v>10</v>
      </c>
      <c r="F9" s="177">
        <v>10</v>
      </c>
      <c r="G9" s="177">
        <v>10</v>
      </c>
      <c r="H9" s="177">
        <v>10</v>
      </c>
      <c r="I9" s="177">
        <v>10</v>
      </c>
      <c r="J9" s="177">
        <v>10</v>
      </c>
      <c r="K9" s="177">
        <v>10</v>
      </c>
      <c r="L9" s="177">
        <v>10</v>
      </c>
      <c r="M9" s="177">
        <v>10</v>
      </c>
      <c r="N9" s="177">
        <v>10</v>
      </c>
      <c r="O9" s="177">
        <v>10</v>
      </c>
      <c r="P9" s="177">
        <v>10247</v>
      </c>
    </row>
    <row r="10" spans="1:19" s="53" customFormat="1">
      <c r="A10" s="211" t="s">
        <v>239</v>
      </c>
      <c r="B10" s="211" t="s">
        <v>201</v>
      </c>
      <c r="C10" s="177">
        <v>31</v>
      </c>
      <c r="D10" s="177">
        <v>31</v>
      </c>
      <c r="E10" s="177">
        <v>31</v>
      </c>
      <c r="F10" s="177">
        <v>31</v>
      </c>
      <c r="G10" s="177">
        <v>31</v>
      </c>
      <c r="H10" s="177">
        <v>31</v>
      </c>
      <c r="I10" s="177">
        <v>31</v>
      </c>
      <c r="J10" s="177">
        <v>31</v>
      </c>
      <c r="K10" s="177">
        <v>31</v>
      </c>
      <c r="L10" s="177">
        <v>31</v>
      </c>
      <c r="M10" s="177">
        <v>31</v>
      </c>
      <c r="N10" s="177">
        <v>31</v>
      </c>
      <c r="O10" s="177">
        <v>31</v>
      </c>
      <c r="P10" s="177">
        <v>30604</v>
      </c>
    </row>
    <row r="11" spans="1:19" s="53" customFormat="1">
      <c r="A11" s="211" t="s">
        <v>240</v>
      </c>
      <c r="B11" s="211" t="s">
        <v>201</v>
      </c>
      <c r="C11" s="177">
        <v>0</v>
      </c>
      <c r="D11" s="177">
        <v>0</v>
      </c>
      <c r="E11" s="177">
        <v>0</v>
      </c>
      <c r="F11" s="177">
        <v>0</v>
      </c>
      <c r="G11" s="177">
        <v>0</v>
      </c>
      <c r="H11" s="177">
        <v>0</v>
      </c>
      <c r="I11" s="177">
        <v>0</v>
      </c>
      <c r="J11" s="177">
        <v>0</v>
      </c>
      <c r="K11" s="177">
        <v>0</v>
      </c>
      <c r="L11" s="177">
        <v>0</v>
      </c>
      <c r="M11" s="177">
        <v>0</v>
      </c>
      <c r="N11" s="177">
        <v>0</v>
      </c>
      <c r="O11" s="177">
        <v>0</v>
      </c>
      <c r="P11" s="177">
        <v>0</v>
      </c>
    </row>
    <row r="12" spans="1:19" s="53" customFormat="1">
      <c r="A12" s="211" t="s">
        <v>241</v>
      </c>
      <c r="B12" s="211" t="s">
        <v>201</v>
      </c>
      <c r="C12" s="177">
        <v>52</v>
      </c>
      <c r="D12" s="177">
        <v>52</v>
      </c>
      <c r="E12" s="177">
        <v>52</v>
      </c>
      <c r="F12" s="177">
        <v>52</v>
      </c>
      <c r="G12" s="177">
        <v>52</v>
      </c>
      <c r="H12" s="177">
        <v>52</v>
      </c>
      <c r="I12" s="177">
        <v>52</v>
      </c>
      <c r="J12" s="177">
        <v>52</v>
      </c>
      <c r="K12" s="177">
        <v>52</v>
      </c>
      <c r="L12" s="177">
        <v>52</v>
      </c>
      <c r="M12" s="177">
        <v>52</v>
      </c>
      <c r="N12" s="177">
        <v>52</v>
      </c>
      <c r="O12" s="177">
        <v>52</v>
      </c>
      <c r="P12" s="177">
        <v>52087</v>
      </c>
    </row>
    <row r="13" spans="1:19" s="53" customFormat="1">
      <c r="A13" s="211" t="s">
        <v>242</v>
      </c>
      <c r="B13" s="211" t="s">
        <v>201</v>
      </c>
      <c r="C13" s="177">
        <v>0</v>
      </c>
      <c r="D13" s="177">
        <v>0</v>
      </c>
      <c r="E13" s="177">
        <v>0</v>
      </c>
      <c r="F13" s="177">
        <v>0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77">
        <v>0</v>
      </c>
    </row>
    <row r="14" spans="1:19" s="53" customFormat="1">
      <c r="A14" s="211" t="s">
        <v>243</v>
      </c>
      <c r="B14" s="211" t="s">
        <v>201</v>
      </c>
      <c r="C14" s="177">
        <v>11277</v>
      </c>
      <c r="D14" s="177">
        <v>11278</v>
      </c>
      <c r="E14" s="177">
        <v>11278</v>
      </c>
      <c r="F14" s="177">
        <v>11293</v>
      </c>
      <c r="G14" s="177">
        <v>11284</v>
      </c>
      <c r="H14" s="177">
        <v>11284</v>
      </c>
      <c r="I14" s="177">
        <v>11285</v>
      </c>
      <c r="J14" s="177">
        <v>11285</v>
      </c>
      <c r="K14" s="177">
        <v>11285</v>
      </c>
      <c r="L14" s="177">
        <v>11285</v>
      </c>
      <c r="M14" s="177">
        <v>11284</v>
      </c>
      <c r="N14" s="177">
        <v>11284</v>
      </c>
      <c r="O14" s="177">
        <v>11284</v>
      </c>
      <c r="P14" s="177">
        <v>11283771</v>
      </c>
    </row>
    <row r="15" spans="1:19" s="53" customFormat="1">
      <c r="A15" s="211" t="s">
        <v>244</v>
      </c>
      <c r="B15" s="211" t="s">
        <v>201</v>
      </c>
      <c r="C15" s="177">
        <v>0</v>
      </c>
      <c r="D15" s="177">
        <v>0</v>
      </c>
      <c r="E15" s="177">
        <v>0</v>
      </c>
      <c r="F15" s="177">
        <v>0</v>
      </c>
      <c r="G15" s="177">
        <v>0</v>
      </c>
      <c r="H15" s="177">
        <v>0</v>
      </c>
      <c r="I15" s="177">
        <v>0</v>
      </c>
      <c r="J15" s="177">
        <v>0</v>
      </c>
      <c r="K15" s="177">
        <v>0</v>
      </c>
      <c r="L15" s="177">
        <v>0</v>
      </c>
      <c r="M15" s="177">
        <v>0</v>
      </c>
      <c r="N15" s="177">
        <v>0</v>
      </c>
      <c r="O15" s="177">
        <v>0</v>
      </c>
      <c r="P15" s="177">
        <v>0</v>
      </c>
    </row>
    <row r="16" spans="1:19" s="53" customFormat="1">
      <c r="A16" s="211" t="s">
        <v>256</v>
      </c>
      <c r="B16" s="211" t="s">
        <v>201</v>
      </c>
      <c r="C16" s="177">
        <v>682</v>
      </c>
      <c r="D16" s="177">
        <v>682</v>
      </c>
      <c r="E16" s="177">
        <v>682</v>
      </c>
      <c r="F16" s="177">
        <v>682</v>
      </c>
      <c r="G16" s="177">
        <v>682</v>
      </c>
      <c r="H16" s="177">
        <v>682</v>
      </c>
      <c r="I16" s="177">
        <v>682</v>
      </c>
      <c r="J16" s="177">
        <v>682</v>
      </c>
      <c r="K16" s="177">
        <v>682</v>
      </c>
      <c r="L16" s="177">
        <v>682</v>
      </c>
      <c r="M16" s="177">
        <v>682</v>
      </c>
      <c r="N16" s="177">
        <v>682</v>
      </c>
      <c r="O16" s="177">
        <v>682</v>
      </c>
      <c r="P16" s="177">
        <v>682303</v>
      </c>
    </row>
    <row r="17" spans="1:16" s="53" customFormat="1">
      <c r="A17" s="211" t="s">
        <v>257</v>
      </c>
      <c r="B17" s="211" t="s">
        <v>201</v>
      </c>
      <c r="C17" s="177">
        <v>1071</v>
      </c>
      <c r="D17" s="177">
        <v>1071</v>
      </c>
      <c r="E17" s="177">
        <v>1071</v>
      </c>
      <c r="F17" s="177">
        <v>1071</v>
      </c>
      <c r="G17" s="177">
        <v>1071</v>
      </c>
      <c r="H17" s="177">
        <v>1071</v>
      </c>
      <c r="I17" s="177">
        <v>1071</v>
      </c>
      <c r="J17" s="177">
        <v>1071</v>
      </c>
      <c r="K17" s="177">
        <v>1071</v>
      </c>
      <c r="L17" s="177">
        <v>1071</v>
      </c>
      <c r="M17" s="177">
        <v>1071</v>
      </c>
      <c r="N17" s="177">
        <v>1071</v>
      </c>
      <c r="O17" s="177">
        <v>1071</v>
      </c>
      <c r="P17" s="177">
        <v>1071124</v>
      </c>
    </row>
    <row r="18" spans="1:16" s="53" customFormat="1">
      <c r="A18" s="211" t="s">
        <v>258</v>
      </c>
      <c r="B18" s="211" t="s">
        <v>201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0</v>
      </c>
      <c r="M18" s="177">
        <v>0</v>
      </c>
      <c r="N18" s="177">
        <v>0</v>
      </c>
      <c r="O18" s="177">
        <v>0</v>
      </c>
      <c r="P18" s="177">
        <v>0</v>
      </c>
    </row>
    <row r="19" spans="1:16" s="53" customFormat="1">
      <c r="A19" s="211" t="s">
        <v>259</v>
      </c>
      <c r="B19" s="211" t="s">
        <v>201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  <c r="L19" s="177">
        <v>0</v>
      </c>
      <c r="M19" s="177">
        <v>0</v>
      </c>
      <c r="N19" s="177">
        <v>0</v>
      </c>
      <c r="O19" s="177">
        <v>0</v>
      </c>
      <c r="P19" s="177">
        <v>0</v>
      </c>
    </row>
    <row r="20" spans="1:16" s="53" customFormat="1">
      <c r="A20" s="211" t="s">
        <v>260</v>
      </c>
      <c r="B20" s="211" t="s">
        <v>201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0</v>
      </c>
      <c r="J20" s="177">
        <v>0</v>
      </c>
      <c r="K20" s="177">
        <v>0</v>
      </c>
      <c r="L20" s="177">
        <v>0</v>
      </c>
      <c r="M20" s="177">
        <v>0</v>
      </c>
      <c r="N20" s="177">
        <v>0</v>
      </c>
      <c r="O20" s="177">
        <v>0</v>
      </c>
      <c r="P20" s="177">
        <v>0</v>
      </c>
    </row>
    <row r="21" spans="1:16" s="53" customFormat="1">
      <c r="A21" s="211" t="s">
        <v>656</v>
      </c>
      <c r="B21" s="211" t="s">
        <v>201</v>
      </c>
      <c r="C21" s="177">
        <v>4787</v>
      </c>
      <c r="D21" s="177">
        <v>4787</v>
      </c>
      <c r="E21" s="177">
        <v>4787</v>
      </c>
      <c r="F21" s="177">
        <v>4798</v>
      </c>
      <c r="G21" s="177">
        <v>5258</v>
      </c>
      <c r="H21" s="177">
        <v>5271</v>
      </c>
      <c r="I21" s="177">
        <v>5277</v>
      </c>
      <c r="J21" s="177">
        <v>5277</v>
      </c>
      <c r="K21" s="177">
        <v>5277</v>
      </c>
      <c r="L21" s="177">
        <v>5277</v>
      </c>
      <c r="M21" s="177">
        <v>5277</v>
      </c>
      <c r="N21" s="177">
        <v>5277</v>
      </c>
      <c r="O21" s="177">
        <v>5279</v>
      </c>
      <c r="P21" s="177">
        <v>5132984</v>
      </c>
    </row>
    <row r="22" spans="1:16" s="53" customFormat="1">
      <c r="A22" s="211" t="s">
        <v>550</v>
      </c>
      <c r="B22" s="211" t="s">
        <v>201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0</v>
      </c>
      <c r="N22" s="177">
        <v>0</v>
      </c>
      <c r="O22" s="177">
        <v>0</v>
      </c>
      <c r="P22" s="177">
        <v>0</v>
      </c>
    </row>
    <row r="23" spans="1:16" s="53" customFormat="1">
      <c r="A23" s="211" t="s">
        <v>697</v>
      </c>
      <c r="B23" s="211" t="s">
        <v>201</v>
      </c>
      <c r="C23" s="177">
        <v>0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0</v>
      </c>
      <c r="N23" s="177">
        <v>0</v>
      </c>
      <c r="O23" s="177">
        <v>0</v>
      </c>
      <c r="P23" s="177">
        <v>0</v>
      </c>
    </row>
    <row r="24" spans="1:16" s="53" customFormat="1">
      <c r="A24" s="211" t="s">
        <v>551</v>
      </c>
      <c r="B24" s="211" t="s">
        <v>201</v>
      </c>
      <c r="C24" s="177">
        <v>20312</v>
      </c>
      <c r="D24" s="177">
        <v>20312</v>
      </c>
      <c r="E24" s="177">
        <v>20312</v>
      </c>
      <c r="F24" s="177">
        <v>20312</v>
      </c>
      <c r="G24" s="177">
        <v>20312</v>
      </c>
      <c r="H24" s="177">
        <v>20312</v>
      </c>
      <c r="I24" s="177">
        <v>20312</v>
      </c>
      <c r="J24" s="177">
        <v>20312</v>
      </c>
      <c r="K24" s="177">
        <v>20312</v>
      </c>
      <c r="L24" s="177">
        <v>20312</v>
      </c>
      <c r="M24" s="177">
        <v>20312</v>
      </c>
      <c r="N24" s="177">
        <v>20312</v>
      </c>
      <c r="O24" s="177">
        <v>20312</v>
      </c>
      <c r="P24" s="177">
        <v>20311643</v>
      </c>
    </row>
    <row r="25" spans="1:16" s="53" customFormat="1">
      <c r="A25" s="211" t="s">
        <v>552</v>
      </c>
      <c r="B25" s="211" t="s">
        <v>201</v>
      </c>
      <c r="C25" s="177">
        <v>70</v>
      </c>
      <c r="D25" s="177">
        <v>70</v>
      </c>
      <c r="E25" s="177">
        <v>70</v>
      </c>
      <c r="F25" s="177">
        <v>70</v>
      </c>
      <c r="G25" s="177">
        <v>70</v>
      </c>
      <c r="H25" s="177">
        <v>70</v>
      </c>
      <c r="I25" s="177">
        <v>70</v>
      </c>
      <c r="J25" s="177">
        <v>70</v>
      </c>
      <c r="K25" s="177">
        <v>70</v>
      </c>
      <c r="L25" s="177">
        <v>70</v>
      </c>
      <c r="M25" s="177">
        <v>70</v>
      </c>
      <c r="N25" s="177">
        <v>70</v>
      </c>
      <c r="O25" s="177">
        <v>70</v>
      </c>
      <c r="P25" s="177">
        <v>69900</v>
      </c>
    </row>
    <row r="26" spans="1:16" s="53" customFormat="1">
      <c r="A26" s="211" t="s">
        <v>553</v>
      </c>
      <c r="B26" s="211" t="s">
        <v>201</v>
      </c>
      <c r="C26" s="177">
        <v>57</v>
      </c>
      <c r="D26" s="177">
        <v>57</v>
      </c>
      <c r="E26" s="177">
        <v>57</v>
      </c>
      <c r="F26" s="177">
        <v>57</v>
      </c>
      <c r="G26" s="177">
        <v>57</v>
      </c>
      <c r="H26" s="177">
        <v>57</v>
      </c>
      <c r="I26" s="177">
        <v>57</v>
      </c>
      <c r="J26" s="177">
        <v>57</v>
      </c>
      <c r="K26" s="177">
        <v>57</v>
      </c>
      <c r="L26" s="177">
        <v>57</v>
      </c>
      <c r="M26" s="177">
        <v>57</v>
      </c>
      <c r="N26" s="177">
        <v>57</v>
      </c>
      <c r="O26" s="177">
        <v>57</v>
      </c>
      <c r="P26" s="177">
        <v>56577</v>
      </c>
    </row>
    <row r="27" spans="1:16" s="53" customFormat="1">
      <c r="A27" s="211" t="s">
        <v>657</v>
      </c>
      <c r="B27" s="211" t="s">
        <v>201</v>
      </c>
      <c r="C27" s="177">
        <v>8314</v>
      </c>
      <c r="D27" s="177">
        <v>8314</v>
      </c>
      <c r="E27" s="177">
        <v>8314</v>
      </c>
      <c r="F27" s="177">
        <v>8314</v>
      </c>
      <c r="G27" s="177">
        <v>8314</v>
      </c>
      <c r="H27" s="177">
        <v>8314</v>
      </c>
      <c r="I27" s="177">
        <v>8314</v>
      </c>
      <c r="J27" s="177">
        <v>8314</v>
      </c>
      <c r="K27" s="177">
        <v>8314</v>
      </c>
      <c r="L27" s="177">
        <v>8314</v>
      </c>
      <c r="M27" s="177">
        <v>8314</v>
      </c>
      <c r="N27" s="177">
        <v>8314</v>
      </c>
      <c r="O27" s="177">
        <v>8314</v>
      </c>
      <c r="P27" s="177">
        <v>8314304</v>
      </c>
    </row>
    <row r="28" spans="1:16" s="53" customFormat="1">
      <c r="A28" s="211" t="s">
        <v>554</v>
      </c>
      <c r="B28" s="211" t="s">
        <v>201</v>
      </c>
      <c r="C28" s="177">
        <v>1045</v>
      </c>
      <c r="D28" s="177">
        <v>1045</v>
      </c>
      <c r="E28" s="177">
        <v>1045</v>
      </c>
      <c r="F28" s="177">
        <v>1045</v>
      </c>
      <c r="G28" s="177">
        <v>1045</v>
      </c>
      <c r="H28" s="177">
        <v>1045</v>
      </c>
      <c r="I28" s="177">
        <v>1045</v>
      </c>
      <c r="J28" s="177">
        <v>1045</v>
      </c>
      <c r="K28" s="177">
        <v>1045</v>
      </c>
      <c r="L28" s="177">
        <v>1045</v>
      </c>
      <c r="M28" s="177">
        <v>1045</v>
      </c>
      <c r="N28" s="177">
        <v>1045</v>
      </c>
      <c r="O28" s="177">
        <v>1045</v>
      </c>
      <c r="P28" s="177">
        <v>1045089</v>
      </c>
    </row>
    <row r="29" spans="1:16" s="53" customFormat="1">
      <c r="A29" s="211" t="s">
        <v>555</v>
      </c>
      <c r="B29" s="211" t="s">
        <v>201</v>
      </c>
      <c r="C29" s="177">
        <v>11056</v>
      </c>
      <c r="D29" s="177">
        <v>11056</v>
      </c>
      <c r="E29" s="177">
        <v>11056</v>
      </c>
      <c r="F29" s="177">
        <v>11056</v>
      </c>
      <c r="G29" s="177">
        <v>11056</v>
      </c>
      <c r="H29" s="177">
        <v>11102</v>
      </c>
      <c r="I29" s="177">
        <v>11102</v>
      </c>
      <c r="J29" s="177">
        <v>11102</v>
      </c>
      <c r="K29" s="177">
        <v>11102</v>
      </c>
      <c r="L29" s="177">
        <v>11102</v>
      </c>
      <c r="M29" s="177">
        <v>11102</v>
      </c>
      <c r="N29" s="177">
        <v>11102</v>
      </c>
      <c r="O29" s="177">
        <v>11102</v>
      </c>
      <c r="P29" s="177">
        <v>11084886</v>
      </c>
    </row>
    <row r="30" spans="1:16" s="53" customFormat="1">
      <c r="A30" s="211" t="s">
        <v>556</v>
      </c>
      <c r="B30" s="211" t="s">
        <v>201</v>
      </c>
      <c r="C30" s="177">
        <v>2</v>
      </c>
      <c r="D30" s="177">
        <v>2</v>
      </c>
      <c r="E30" s="177">
        <v>2</v>
      </c>
      <c r="F30" s="177">
        <v>2</v>
      </c>
      <c r="G30" s="177">
        <v>2</v>
      </c>
      <c r="H30" s="177">
        <v>2</v>
      </c>
      <c r="I30" s="177">
        <v>2</v>
      </c>
      <c r="J30" s="177">
        <v>2</v>
      </c>
      <c r="K30" s="177">
        <v>2</v>
      </c>
      <c r="L30" s="177">
        <v>2</v>
      </c>
      <c r="M30" s="177">
        <v>2</v>
      </c>
      <c r="N30" s="177">
        <v>2</v>
      </c>
      <c r="O30" s="177">
        <v>2</v>
      </c>
      <c r="P30" s="177">
        <v>1908</v>
      </c>
    </row>
    <row r="31" spans="1:16" s="53" customFormat="1">
      <c r="A31" s="211" t="s">
        <v>557</v>
      </c>
      <c r="B31" s="211" t="s">
        <v>201</v>
      </c>
      <c r="C31" s="177">
        <v>4</v>
      </c>
      <c r="D31" s="177">
        <v>4</v>
      </c>
      <c r="E31" s="177">
        <v>4</v>
      </c>
      <c r="F31" s="177">
        <v>4</v>
      </c>
      <c r="G31" s="177">
        <v>4</v>
      </c>
      <c r="H31" s="177">
        <v>4</v>
      </c>
      <c r="I31" s="177">
        <v>4</v>
      </c>
      <c r="J31" s="177">
        <v>4</v>
      </c>
      <c r="K31" s="177">
        <v>4</v>
      </c>
      <c r="L31" s="177">
        <v>4</v>
      </c>
      <c r="M31" s="177">
        <v>4</v>
      </c>
      <c r="N31" s="177">
        <v>4</v>
      </c>
      <c r="O31" s="177">
        <v>4</v>
      </c>
      <c r="P31" s="177">
        <v>3624</v>
      </c>
    </row>
    <row r="32" spans="1:16" s="53" customFormat="1">
      <c r="A32" s="211" t="s">
        <v>558</v>
      </c>
      <c r="B32" s="211" t="s">
        <v>201</v>
      </c>
      <c r="C32" s="177">
        <v>29</v>
      </c>
      <c r="D32" s="177">
        <v>29</v>
      </c>
      <c r="E32" s="177">
        <v>29</v>
      </c>
      <c r="F32" s="177">
        <v>29</v>
      </c>
      <c r="G32" s="177">
        <v>29</v>
      </c>
      <c r="H32" s="177">
        <v>29</v>
      </c>
      <c r="I32" s="177">
        <v>29</v>
      </c>
      <c r="J32" s="177">
        <v>29</v>
      </c>
      <c r="K32" s="177">
        <v>29</v>
      </c>
      <c r="L32" s="177">
        <v>29</v>
      </c>
      <c r="M32" s="177">
        <v>29</v>
      </c>
      <c r="N32" s="177">
        <v>29</v>
      </c>
      <c r="O32" s="177">
        <v>29</v>
      </c>
      <c r="P32" s="177">
        <v>28500</v>
      </c>
    </row>
    <row r="33" spans="1:16" s="53" customFormat="1">
      <c r="A33" s="211" t="s">
        <v>845</v>
      </c>
      <c r="B33" s="211" t="s">
        <v>201</v>
      </c>
      <c r="C33" s="177">
        <v>0</v>
      </c>
      <c r="D33" s="177">
        <v>0</v>
      </c>
      <c r="E33" s="177">
        <v>0</v>
      </c>
      <c r="F33" s="177">
        <v>0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0</v>
      </c>
      <c r="N33" s="177">
        <v>0</v>
      </c>
      <c r="O33" s="177">
        <v>0</v>
      </c>
      <c r="P33" s="177">
        <v>0</v>
      </c>
    </row>
    <row r="34" spans="1:16" s="53" customFormat="1">
      <c r="A34" s="211" t="s">
        <v>559</v>
      </c>
      <c r="B34" s="211" t="s">
        <v>201</v>
      </c>
      <c r="C34" s="177">
        <v>132</v>
      </c>
      <c r="D34" s="177">
        <v>132</v>
      </c>
      <c r="E34" s="177">
        <v>132</v>
      </c>
      <c r="F34" s="177">
        <v>132</v>
      </c>
      <c r="G34" s="177">
        <v>132</v>
      </c>
      <c r="H34" s="177">
        <v>132</v>
      </c>
      <c r="I34" s="177">
        <v>132</v>
      </c>
      <c r="J34" s="177">
        <v>132</v>
      </c>
      <c r="K34" s="177">
        <v>132</v>
      </c>
      <c r="L34" s="177">
        <v>132</v>
      </c>
      <c r="M34" s="177">
        <v>132</v>
      </c>
      <c r="N34" s="177">
        <v>132</v>
      </c>
      <c r="O34" s="177">
        <v>132</v>
      </c>
      <c r="P34" s="177">
        <v>132335</v>
      </c>
    </row>
    <row r="35" spans="1:16" s="53" customFormat="1">
      <c r="A35" s="211" t="s">
        <v>560</v>
      </c>
      <c r="B35" s="211" t="s">
        <v>201</v>
      </c>
      <c r="C35" s="177">
        <v>1</v>
      </c>
      <c r="D35" s="177">
        <v>1</v>
      </c>
      <c r="E35" s="177">
        <v>1</v>
      </c>
      <c r="F35" s="177">
        <v>1</v>
      </c>
      <c r="G35" s="177">
        <v>1</v>
      </c>
      <c r="H35" s="177">
        <v>1</v>
      </c>
      <c r="I35" s="177">
        <v>1</v>
      </c>
      <c r="J35" s="177">
        <v>1</v>
      </c>
      <c r="K35" s="177">
        <v>1</v>
      </c>
      <c r="L35" s="177">
        <v>1</v>
      </c>
      <c r="M35" s="177">
        <v>1</v>
      </c>
      <c r="N35" s="177">
        <v>1</v>
      </c>
      <c r="O35" s="177">
        <v>1</v>
      </c>
      <c r="P35" s="177">
        <v>965</v>
      </c>
    </row>
    <row r="36" spans="1:16" s="53" customFormat="1">
      <c r="A36" s="211" t="s">
        <v>561</v>
      </c>
      <c r="B36" s="211" t="s">
        <v>201</v>
      </c>
      <c r="C36" s="177">
        <v>7</v>
      </c>
      <c r="D36" s="177">
        <v>7</v>
      </c>
      <c r="E36" s="177">
        <v>7</v>
      </c>
      <c r="F36" s="177">
        <v>7</v>
      </c>
      <c r="G36" s="177">
        <v>7</v>
      </c>
      <c r="H36" s="177">
        <v>7</v>
      </c>
      <c r="I36" s="177">
        <v>7</v>
      </c>
      <c r="J36" s="177">
        <v>7</v>
      </c>
      <c r="K36" s="177">
        <v>7</v>
      </c>
      <c r="L36" s="177">
        <v>7</v>
      </c>
      <c r="M36" s="177">
        <v>7</v>
      </c>
      <c r="N36" s="177">
        <v>7</v>
      </c>
      <c r="O36" s="177">
        <v>7</v>
      </c>
      <c r="P36" s="177">
        <v>6965</v>
      </c>
    </row>
    <row r="37" spans="1:16" s="53" customFormat="1">
      <c r="A37" s="211" t="s">
        <v>562</v>
      </c>
      <c r="B37" s="211" t="s">
        <v>201</v>
      </c>
      <c r="C37" s="177">
        <v>1276</v>
      </c>
      <c r="D37" s="177">
        <v>1276</v>
      </c>
      <c r="E37" s="177">
        <v>1276</v>
      </c>
      <c r="F37" s="177">
        <v>1276</v>
      </c>
      <c r="G37" s="177">
        <v>1276</v>
      </c>
      <c r="H37" s="177">
        <v>1276</v>
      </c>
      <c r="I37" s="177">
        <v>1276</v>
      </c>
      <c r="J37" s="177">
        <v>1276</v>
      </c>
      <c r="K37" s="177">
        <v>1276</v>
      </c>
      <c r="L37" s="177">
        <v>1276</v>
      </c>
      <c r="M37" s="177">
        <v>1276</v>
      </c>
      <c r="N37" s="177">
        <v>1276</v>
      </c>
      <c r="O37" s="177">
        <v>1276</v>
      </c>
      <c r="P37" s="177">
        <v>1276264</v>
      </c>
    </row>
    <row r="38" spans="1:16" s="53" customFormat="1">
      <c r="A38" s="211" t="s">
        <v>261</v>
      </c>
      <c r="B38" s="211" t="s">
        <v>201</v>
      </c>
      <c r="C38" s="177">
        <v>0</v>
      </c>
      <c r="D38" s="177">
        <v>0</v>
      </c>
      <c r="E38" s="177">
        <v>0</v>
      </c>
      <c r="F38" s="177">
        <v>0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</row>
    <row r="39" spans="1:16" s="53" customFormat="1">
      <c r="A39" s="211" t="s">
        <v>262</v>
      </c>
      <c r="B39" s="211" t="s">
        <v>201</v>
      </c>
      <c r="C39" s="177">
        <v>489</v>
      </c>
      <c r="D39" s="177">
        <v>489</v>
      </c>
      <c r="E39" s="177">
        <v>489</v>
      </c>
      <c r="F39" s="177">
        <v>489</v>
      </c>
      <c r="G39" s="177">
        <v>489</v>
      </c>
      <c r="H39" s="177">
        <v>489</v>
      </c>
      <c r="I39" s="177">
        <v>489</v>
      </c>
      <c r="J39" s="177">
        <v>489</v>
      </c>
      <c r="K39" s="177">
        <v>489</v>
      </c>
      <c r="L39" s="177">
        <v>489</v>
      </c>
      <c r="M39" s="177">
        <v>489</v>
      </c>
      <c r="N39" s="177">
        <v>489</v>
      </c>
      <c r="O39" s="177">
        <v>489</v>
      </c>
      <c r="P39" s="177">
        <v>488761</v>
      </c>
    </row>
    <row r="40" spans="1:16" s="53" customFormat="1">
      <c r="A40" s="211" t="s">
        <v>965</v>
      </c>
      <c r="B40" s="211" t="s">
        <v>201</v>
      </c>
      <c r="C40" s="177">
        <v>0</v>
      </c>
      <c r="D40" s="177">
        <v>0</v>
      </c>
      <c r="E40" s="177">
        <v>0</v>
      </c>
      <c r="F40" s="177">
        <v>0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</row>
    <row r="41" spans="1:16" s="53" customFormat="1">
      <c r="A41" s="211" t="s">
        <v>0</v>
      </c>
      <c r="B41" s="211" t="s">
        <v>201</v>
      </c>
      <c r="C41" s="177">
        <v>0</v>
      </c>
      <c r="D41" s="177">
        <v>0</v>
      </c>
      <c r="E41" s="177">
        <v>0</v>
      </c>
      <c r="F41" s="177">
        <v>0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</row>
    <row r="42" spans="1:16" s="53" customFormat="1">
      <c r="A42" s="211" t="s">
        <v>263</v>
      </c>
      <c r="B42" s="211" t="s">
        <v>201</v>
      </c>
      <c r="C42" s="177">
        <v>2054</v>
      </c>
      <c r="D42" s="177">
        <v>2054</v>
      </c>
      <c r="E42" s="177">
        <v>2054</v>
      </c>
      <c r="F42" s="177">
        <v>2054</v>
      </c>
      <c r="G42" s="177">
        <v>2054</v>
      </c>
      <c r="H42" s="177">
        <v>2054</v>
      </c>
      <c r="I42" s="177">
        <v>2054</v>
      </c>
      <c r="J42" s="177">
        <v>2054</v>
      </c>
      <c r="K42" s="177">
        <v>2054</v>
      </c>
      <c r="L42" s="177">
        <v>2054</v>
      </c>
      <c r="M42" s="177">
        <v>2054</v>
      </c>
      <c r="N42" s="177">
        <v>2054</v>
      </c>
      <c r="O42" s="177">
        <v>2054</v>
      </c>
      <c r="P42" s="177">
        <v>2053763</v>
      </c>
    </row>
    <row r="43" spans="1:16" s="53" customFormat="1">
      <c r="A43" s="211" t="s">
        <v>658</v>
      </c>
      <c r="B43" s="211" t="s">
        <v>201</v>
      </c>
      <c r="C43" s="177">
        <v>2473</v>
      </c>
      <c r="D43" s="177">
        <v>2473</v>
      </c>
      <c r="E43" s="177">
        <v>2473</v>
      </c>
      <c r="F43" s="177">
        <v>2473</v>
      </c>
      <c r="G43" s="177">
        <v>2473</v>
      </c>
      <c r="H43" s="177">
        <v>2473</v>
      </c>
      <c r="I43" s="177">
        <v>2473</v>
      </c>
      <c r="J43" s="177">
        <v>2473</v>
      </c>
      <c r="K43" s="177">
        <v>3530</v>
      </c>
      <c r="L43" s="177">
        <v>3626</v>
      </c>
      <c r="M43" s="177">
        <v>3626</v>
      </c>
      <c r="N43" s="177">
        <v>3626</v>
      </c>
      <c r="O43" s="177">
        <v>3635</v>
      </c>
      <c r="P43" s="177">
        <v>2897815</v>
      </c>
    </row>
    <row r="44" spans="1:16" s="53" customFormat="1">
      <c r="A44" s="211" t="s">
        <v>698</v>
      </c>
      <c r="B44" s="211" t="s">
        <v>201</v>
      </c>
      <c r="C44" s="177">
        <v>0</v>
      </c>
      <c r="D44" s="177">
        <v>0</v>
      </c>
      <c r="E44" s="177">
        <v>0</v>
      </c>
      <c r="F44" s="177">
        <v>0</v>
      </c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0</v>
      </c>
      <c r="N44" s="177">
        <v>0</v>
      </c>
      <c r="O44" s="177">
        <v>0</v>
      </c>
      <c r="P44" s="177">
        <v>0</v>
      </c>
    </row>
    <row r="45" spans="1:16" s="53" customFormat="1">
      <c r="A45" s="211" t="s">
        <v>699</v>
      </c>
      <c r="B45" s="211" t="s">
        <v>201</v>
      </c>
      <c r="C45" s="177">
        <v>0</v>
      </c>
      <c r="D45" s="177">
        <v>0</v>
      </c>
      <c r="E45" s="177">
        <v>0</v>
      </c>
      <c r="F45" s="177">
        <v>0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v>0</v>
      </c>
      <c r="P45" s="177">
        <v>0</v>
      </c>
    </row>
    <row r="46" spans="1:16" s="53" customFormat="1">
      <c r="A46" s="211" t="s">
        <v>700</v>
      </c>
      <c r="B46" s="211" t="s">
        <v>201</v>
      </c>
      <c r="C46" s="177">
        <v>0</v>
      </c>
      <c r="D46" s="177">
        <v>0</v>
      </c>
      <c r="E46" s="177">
        <v>0</v>
      </c>
      <c r="F46" s="177">
        <v>0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0</v>
      </c>
      <c r="N46" s="177">
        <v>0</v>
      </c>
      <c r="O46" s="177">
        <v>0</v>
      </c>
      <c r="P46" s="177">
        <v>0</v>
      </c>
    </row>
    <row r="47" spans="1:16" s="53" customFormat="1">
      <c r="A47" s="211" t="s">
        <v>563</v>
      </c>
      <c r="B47" s="211" t="s">
        <v>201</v>
      </c>
      <c r="C47" s="177">
        <v>0</v>
      </c>
      <c r="D47" s="177">
        <v>0</v>
      </c>
      <c r="E47" s="177">
        <v>0</v>
      </c>
      <c r="F47" s="177">
        <v>0</v>
      </c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</row>
    <row r="48" spans="1:16" s="53" customFormat="1">
      <c r="A48" s="211" t="s">
        <v>564</v>
      </c>
      <c r="B48" s="211" t="s">
        <v>201</v>
      </c>
      <c r="C48" s="177">
        <v>2270</v>
      </c>
      <c r="D48" s="177">
        <v>2270</v>
      </c>
      <c r="E48" s="177">
        <v>2270</v>
      </c>
      <c r="F48" s="177">
        <v>2270</v>
      </c>
      <c r="G48" s="177">
        <v>2270</v>
      </c>
      <c r="H48" s="177">
        <v>2270</v>
      </c>
      <c r="I48" s="177">
        <v>2270</v>
      </c>
      <c r="J48" s="177">
        <v>2270</v>
      </c>
      <c r="K48" s="177">
        <v>2270</v>
      </c>
      <c r="L48" s="177">
        <v>2270</v>
      </c>
      <c r="M48" s="177">
        <v>2270</v>
      </c>
      <c r="N48" s="177">
        <v>2270</v>
      </c>
      <c r="O48" s="177">
        <v>2270</v>
      </c>
      <c r="P48" s="177">
        <v>2270219</v>
      </c>
    </row>
    <row r="49" spans="1:16" s="53" customFormat="1">
      <c r="A49" s="211" t="s">
        <v>966</v>
      </c>
      <c r="B49" s="211" t="s">
        <v>201</v>
      </c>
      <c r="C49" s="177">
        <v>40</v>
      </c>
      <c r="D49" s="177">
        <v>40</v>
      </c>
      <c r="E49" s="177">
        <v>40</v>
      </c>
      <c r="F49" s="177">
        <v>40</v>
      </c>
      <c r="G49" s="177">
        <v>40</v>
      </c>
      <c r="H49" s="177">
        <v>40</v>
      </c>
      <c r="I49" s="177">
        <v>40</v>
      </c>
      <c r="J49" s="177">
        <v>40</v>
      </c>
      <c r="K49" s="177">
        <v>40</v>
      </c>
      <c r="L49" s="177">
        <v>40</v>
      </c>
      <c r="M49" s="177">
        <v>40</v>
      </c>
      <c r="N49" s="177">
        <v>40</v>
      </c>
      <c r="O49" s="177">
        <v>40</v>
      </c>
      <c r="P49" s="177">
        <v>40015</v>
      </c>
    </row>
    <row r="50" spans="1:16" s="53" customFormat="1">
      <c r="A50" s="211" t="s">
        <v>834</v>
      </c>
      <c r="B50" s="211" t="s">
        <v>201</v>
      </c>
      <c r="C50" s="177">
        <v>0</v>
      </c>
      <c r="D50" s="177">
        <v>0</v>
      </c>
      <c r="E50" s="177">
        <v>0</v>
      </c>
      <c r="F50" s="177">
        <v>0</v>
      </c>
      <c r="G50" s="177">
        <v>0</v>
      </c>
      <c r="H50" s="177">
        <v>0</v>
      </c>
      <c r="I50" s="177">
        <v>0</v>
      </c>
      <c r="J50" s="177">
        <v>0</v>
      </c>
      <c r="K50" s="177">
        <v>0</v>
      </c>
      <c r="L50" s="177">
        <v>0</v>
      </c>
      <c r="M50" s="177">
        <v>0</v>
      </c>
      <c r="N50" s="177">
        <v>0</v>
      </c>
      <c r="O50" s="177">
        <v>0</v>
      </c>
      <c r="P50" s="177">
        <v>0</v>
      </c>
    </row>
    <row r="51" spans="1:16" s="53" customFormat="1">
      <c r="A51" s="211" t="s">
        <v>846</v>
      </c>
      <c r="B51" s="211" t="s">
        <v>201</v>
      </c>
      <c r="C51" s="177">
        <v>1684</v>
      </c>
      <c r="D51" s="177">
        <v>1684</v>
      </c>
      <c r="E51" s="177">
        <v>1684</v>
      </c>
      <c r="F51" s="177">
        <v>1684</v>
      </c>
      <c r="G51" s="177">
        <v>1684</v>
      </c>
      <c r="H51" s="177">
        <v>1684</v>
      </c>
      <c r="I51" s="177">
        <v>1684</v>
      </c>
      <c r="J51" s="177">
        <v>1684</v>
      </c>
      <c r="K51" s="177">
        <v>1684</v>
      </c>
      <c r="L51" s="177">
        <v>1684</v>
      </c>
      <c r="M51" s="177">
        <v>1684</v>
      </c>
      <c r="N51" s="177">
        <v>1684</v>
      </c>
      <c r="O51" s="177">
        <v>1684</v>
      </c>
      <c r="P51" s="177">
        <v>1684036</v>
      </c>
    </row>
    <row r="52" spans="1:16" s="53" customFormat="1">
      <c r="A52" s="211" t="s">
        <v>565</v>
      </c>
      <c r="B52" s="211" t="s">
        <v>201</v>
      </c>
      <c r="C52" s="177">
        <v>153</v>
      </c>
      <c r="D52" s="177">
        <v>153</v>
      </c>
      <c r="E52" s="177">
        <v>153</v>
      </c>
      <c r="F52" s="177">
        <v>153</v>
      </c>
      <c r="G52" s="177">
        <v>153</v>
      </c>
      <c r="H52" s="177">
        <v>153</v>
      </c>
      <c r="I52" s="177">
        <v>153</v>
      </c>
      <c r="J52" s="177">
        <v>153</v>
      </c>
      <c r="K52" s="177">
        <v>153</v>
      </c>
      <c r="L52" s="177">
        <v>153</v>
      </c>
      <c r="M52" s="177">
        <v>153</v>
      </c>
      <c r="N52" s="177">
        <v>153</v>
      </c>
      <c r="O52" s="177">
        <v>153</v>
      </c>
      <c r="P52" s="177">
        <v>153083</v>
      </c>
    </row>
    <row r="53" spans="1:16" s="53" customFormat="1">
      <c r="A53" s="211" t="s">
        <v>701</v>
      </c>
      <c r="B53" s="211" t="s">
        <v>201</v>
      </c>
      <c r="C53" s="177">
        <v>0</v>
      </c>
      <c r="D53" s="177">
        <v>0</v>
      </c>
      <c r="E53" s="177">
        <v>0</v>
      </c>
      <c r="F53" s="177">
        <v>0</v>
      </c>
      <c r="G53" s="177">
        <v>0</v>
      </c>
      <c r="H53" s="177">
        <v>0</v>
      </c>
      <c r="I53" s="177">
        <v>0</v>
      </c>
      <c r="J53" s="177">
        <v>0</v>
      </c>
      <c r="K53" s="177">
        <v>0</v>
      </c>
      <c r="L53" s="177">
        <v>0</v>
      </c>
      <c r="M53" s="177">
        <v>0</v>
      </c>
      <c r="N53" s="177">
        <v>0</v>
      </c>
      <c r="O53" s="177">
        <v>0</v>
      </c>
      <c r="P53" s="177">
        <v>0</v>
      </c>
    </row>
    <row r="54" spans="1:16" s="53" customFormat="1">
      <c r="A54" s="211" t="s">
        <v>702</v>
      </c>
      <c r="B54" s="211" t="s">
        <v>201</v>
      </c>
      <c r="C54" s="177">
        <v>0</v>
      </c>
      <c r="D54" s="177">
        <v>0</v>
      </c>
      <c r="E54" s="177">
        <v>0</v>
      </c>
      <c r="F54" s="177">
        <v>0</v>
      </c>
      <c r="G54" s="177">
        <v>0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0</v>
      </c>
      <c r="N54" s="177">
        <v>0</v>
      </c>
      <c r="O54" s="177">
        <v>0</v>
      </c>
      <c r="P54" s="177">
        <v>0</v>
      </c>
    </row>
    <row r="55" spans="1:16" s="53" customFormat="1">
      <c r="A55" s="211" t="s">
        <v>566</v>
      </c>
      <c r="B55" s="211" t="s">
        <v>201</v>
      </c>
      <c r="C55" s="177">
        <v>79</v>
      </c>
      <c r="D55" s="177">
        <v>79</v>
      </c>
      <c r="E55" s="177">
        <v>79</v>
      </c>
      <c r="F55" s="177">
        <v>79</v>
      </c>
      <c r="G55" s="177">
        <v>79</v>
      </c>
      <c r="H55" s="177">
        <v>79</v>
      </c>
      <c r="I55" s="177">
        <v>79</v>
      </c>
      <c r="J55" s="177">
        <v>79</v>
      </c>
      <c r="K55" s="177">
        <v>79</v>
      </c>
      <c r="L55" s="177">
        <v>79</v>
      </c>
      <c r="M55" s="177">
        <v>79</v>
      </c>
      <c r="N55" s="177">
        <v>79</v>
      </c>
      <c r="O55" s="177">
        <v>79</v>
      </c>
      <c r="P55" s="177">
        <v>79169</v>
      </c>
    </row>
    <row r="56" spans="1:16" s="53" customFormat="1">
      <c r="A56" s="211" t="s">
        <v>703</v>
      </c>
      <c r="B56" s="211" t="s">
        <v>201</v>
      </c>
      <c r="C56" s="177">
        <v>0</v>
      </c>
      <c r="D56" s="177">
        <v>0</v>
      </c>
      <c r="E56" s="177">
        <v>0</v>
      </c>
      <c r="F56" s="177">
        <v>0</v>
      </c>
      <c r="G56" s="177">
        <v>0</v>
      </c>
      <c r="H56" s="177">
        <v>0</v>
      </c>
      <c r="I56" s="177">
        <v>0</v>
      </c>
      <c r="J56" s="177">
        <v>0</v>
      </c>
      <c r="K56" s="177">
        <v>0</v>
      </c>
      <c r="L56" s="177">
        <v>0</v>
      </c>
      <c r="M56" s="177">
        <v>0</v>
      </c>
      <c r="N56" s="177">
        <v>0</v>
      </c>
      <c r="O56" s="177">
        <v>0</v>
      </c>
      <c r="P56" s="177">
        <v>0</v>
      </c>
    </row>
    <row r="57" spans="1:16" s="53" customFormat="1">
      <c r="A57" s="211" t="s">
        <v>704</v>
      </c>
      <c r="B57" s="211" t="s">
        <v>201</v>
      </c>
      <c r="C57" s="177">
        <v>0</v>
      </c>
      <c r="D57" s="177">
        <v>0</v>
      </c>
      <c r="E57" s="177">
        <v>0</v>
      </c>
      <c r="F57" s="177">
        <v>0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0</v>
      </c>
      <c r="N57" s="177">
        <v>0</v>
      </c>
      <c r="O57" s="177">
        <v>0</v>
      </c>
      <c r="P57" s="177">
        <v>0</v>
      </c>
    </row>
    <row r="58" spans="1:16" s="53" customFormat="1">
      <c r="A58" s="211" t="s">
        <v>680</v>
      </c>
      <c r="B58" s="211" t="s">
        <v>201</v>
      </c>
      <c r="C58" s="177">
        <v>0</v>
      </c>
      <c r="D58" s="177">
        <v>0</v>
      </c>
      <c r="E58" s="177">
        <v>0</v>
      </c>
      <c r="F58" s="177">
        <v>0</v>
      </c>
      <c r="G58" s="177">
        <v>0</v>
      </c>
      <c r="H58" s="177">
        <v>0</v>
      </c>
      <c r="I58" s="177">
        <v>0</v>
      </c>
      <c r="J58" s="177">
        <v>0</v>
      </c>
      <c r="K58" s="177">
        <v>0</v>
      </c>
      <c r="L58" s="177">
        <v>0</v>
      </c>
      <c r="M58" s="177">
        <v>0</v>
      </c>
      <c r="N58" s="177">
        <v>0</v>
      </c>
      <c r="O58" s="177">
        <v>0</v>
      </c>
      <c r="P58" s="177">
        <v>0</v>
      </c>
    </row>
    <row r="59" spans="1:16" s="53" customFormat="1">
      <c r="A59" s="211" t="s">
        <v>567</v>
      </c>
      <c r="B59" s="211" t="s">
        <v>201</v>
      </c>
      <c r="C59" s="177">
        <v>38759</v>
      </c>
      <c r="D59" s="177">
        <v>38759</v>
      </c>
      <c r="E59" s="177">
        <v>38759</v>
      </c>
      <c r="F59" s="177">
        <v>38759</v>
      </c>
      <c r="G59" s="177">
        <v>38759</v>
      </c>
      <c r="H59" s="177">
        <v>38759</v>
      </c>
      <c r="I59" s="177">
        <v>38759</v>
      </c>
      <c r="J59" s="177">
        <v>38759</v>
      </c>
      <c r="K59" s="177">
        <v>38759</v>
      </c>
      <c r="L59" s="177">
        <v>38759</v>
      </c>
      <c r="M59" s="177">
        <v>38759</v>
      </c>
      <c r="N59" s="177">
        <v>38759</v>
      </c>
      <c r="O59" s="177">
        <v>38759</v>
      </c>
      <c r="P59" s="177">
        <v>38758572</v>
      </c>
    </row>
    <row r="60" spans="1:16" s="53" customFormat="1">
      <c r="A60" s="211" t="s">
        <v>264</v>
      </c>
      <c r="B60" s="211" t="s">
        <v>201</v>
      </c>
      <c r="C60" s="177">
        <v>0</v>
      </c>
      <c r="D60" s="177">
        <v>0</v>
      </c>
      <c r="E60" s="177">
        <v>0</v>
      </c>
      <c r="F60" s="177">
        <v>0</v>
      </c>
      <c r="G60" s="177">
        <v>0</v>
      </c>
      <c r="H60" s="177">
        <v>0</v>
      </c>
      <c r="I60" s="177">
        <v>0</v>
      </c>
      <c r="J60" s="177">
        <v>0</v>
      </c>
      <c r="K60" s="177">
        <v>0</v>
      </c>
      <c r="L60" s="177">
        <v>0</v>
      </c>
      <c r="M60" s="177">
        <v>0</v>
      </c>
      <c r="N60" s="177">
        <v>0</v>
      </c>
      <c r="O60" s="177">
        <v>0</v>
      </c>
      <c r="P60" s="177">
        <v>0</v>
      </c>
    </row>
    <row r="61" spans="1:16" s="53" customFormat="1">
      <c r="A61" s="211" t="s">
        <v>265</v>
      </c>
      <c r="B61" s="211" t="s">
        <v>201</v>
      </c>
      <c r="C61" s="177">
        <v>0</v>
      </c>
      <c r="D61" s="177">
        <v>0</v>
      </c>
      <c r="E61" s="177">
        <v>0</v>
      </c>
      <c r="F61" s="177">
        <v>0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77">
        <v>0</v>
      </c>
      <c r="P61" s="177">
        <v>0</v>
      </c>
    </row>
    <row r="62" spans="1:16" s="53" customFormat="1">
      <c r="A62" s="211" t="s">
        <v>967</v>
      </c>
      <c r="B62" s="211" t="s">
        <v>201</v>
      </c>
      <c r="C62" s="177">
        <v>18438</v>
      </c>
      <c r="D62" s="177">
        <v>18633</v>
      </c>
      <c r="E62" s="177">
        <v>18676</v>
      </c>
      <c r="F62" s="177">
        <v>19101</v>
      </c>
      <c r="G62" s="177">
        <v>19235</v>
      </c>
      <c r="H62" s="177">
        <v>19290</v>
      </c>
      <c r="I62" s="177">
        <v>19308</v>
      </c>
      <c r="J62" s="177">
        <v>19352</v>
      </c>
      <c r="K62" s="177">
        <v>19380</v>
      </c>
      <c r="L62" s="177">
        <v>19421</v>
      </c>
      <c r="M62" s="177">
        <v>19464</v>
      </c>
      <c r="N62" s="177">
        <v>19519</v>
      </c>
      <c r="O62" s="177">
        <v>19612</v>
      </c>
      <c r="P62" s="177">
        <v>19200338</v>
      </c>
    </row>
    <row r="63" spans="1:16" s="53" customFormat="1">
      <c r="A63" s="211" t="s">
        <v>705</v>
      </c>
      <c r="B63" s="211" t="s">
        <v>201</v>
      </c>
      <c r="C63" s="177">
        <v>0</v>
      </c>
      <c r="D63" s="177">
        <v>0</v>
      </c>
      <c r="E63" s="177">
        <v>0</v>
      </c>
      <c r="F63" s="177">
        <v>0</v>
      </c>
      <c r="G63" s="177">
        <v>0</v>
      </c>
      <c r="H63" s="177">
        <v>0</v>
      </c>
      <c r="I63" s="177">
        <v>0</v>
      </c>
      <c r="J63" s="177">
        <v>0</v>
      </c>
      <c r="K63" s="177">
        <v>0</v>
      </c>
      <c r="L63" s="177">
        <v>0</v>
      </c>
      <c r="M63" s="177">
        <v>0</v>
      </c>
      <c r="N63" s="177">
        <v>0</v>
      </c>
      <c r="O63" s="177">
        <v>0</v>
      </c>
      <c r="P63" s="177">
        <v>0</v>
      </c>
    </row>
    <row r="64" spans="1:16" s="53" customFormat="1">
      <c r="A64" s="211" t="s">
        <v>706</v>
      </c>
      <c r="B64" s="211" t="s">
        <v>201</v>
      </c>
      <c r="C64" s="177">
        <v>0</v>
      </c>
      <c r="D64" s="177">
        <v>0</v>
      </c>
      <c r="E64" s="177">
        <v>0</v>
      </c>
      <c r="F64" s="177">
        <v>0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0</v>
      </c>
      <c r="N64" s="177">
        <v>0</v>
      </c>
      <c r="O64" s="177">
        <v>0</v>
      </c>
      <c r="P64" s="177">
        <v>0</v>
      </c>
    </row>
    <row r="65" spans="1:16" s="53" customFormat="1">
      <c r="A65" s="211" t="s">
        <v>707</v>
      </c>
      <c r="B65" s="211" t="s">
        <v>201</v>
      </c>
      <c r="C65" s="177">
        <v>0</v>
      </c>
      <c r="D65" s="177">
        <v>0</v>
      </c>
      <c r="E65" s="177">
        <v>0</v>
      </c>
      <c r="F65" s="177">
        <v>0</v>
      </c>
      <c r="G65" s="177">
        <v>0</v>
      </c>
      <c r="H65" s="177">
        <v>0</v>
      </c>
      <c r="I65" s="177">
        <v>0</v>
      </c>
      <c r="J65" s="177">
        <v>0</v>
      </c>
      <c r="K65" s="177">
        <v>0</v>
      </c>
      <c r="L65" s="177">
        <v>0</v>
      </c>
      <c r="M65" s="177">
        <v>0</v>
      </c>
      <c r="N65" s="177">
        <v>0</v>
      </c>
      <c r="O65" s="177">
        <v>0</v>
      </c>
      <c r="P65" s="177">
        <v>0</v>
      </c>
    </row>
    <row r="66" spans="1:16" s="53" customFormat="1">
      <c r="A66" s="211" t="s">
        <v>708</v>
      </c>
      <c r="B66" s="211" t="s">
        <v>201</v>
      </c>
      <c r="C66" s="177">
        <v>0</v>
      </c>
      <c r="D66" s="177">
        <v>0</v>
      </c>
      <c r="E66" s="177">
        <v>0</v>
      </c>
      <c r="F66" s="177">
        <v>0</v>
      </c>
      <c r="G66" s="177">
        <v>0</v>
      </c>
      <c r="H66" s="177">
        <v>0</v>
      </c>
      <c r="I66" s="177">
        <v>0</v>
      </c>
      <c r="J66" s="177">
        <v>0</v>
      </c>
      <c r="K66" s="177">
        <v>0</v>
      </c>
      <c r="L66" s="177">
        <v>0</v>
      </c>
      <c r="M66" s="177">
        <v>0</v>
      </c>
      <c r="N66" s="177">
        <v>0</v>
      </c>
      <c r="O66" s="177">
        <v>0</v>
      </c>
      <c r="P66" s="177">
        <v>0</v>
      </c>
    </row>
    <row r="67" spans="1:16" s="53" customFormat="1">
      <c r="A67" s="211" t="s">
        <v>709</v>
      </c>
      <c r="B67" s="211" t="s">
        <v>201</v>
      </c>
      <c r="C67" s="177">
        <v>0</v>
      </c>
      <c r="D67" s="177">
        <v>0</v>
      </c>
      <c r="E67" s="177">
        <v>0</v>
      </c>
      <c r="F67" s="177">
        <v>0</v>
      </c>
      <c r="G67" s="177">
        <v>0</v>
      </c>
      <c r="H67" s="177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0</v>
      </c>
      <c r="N67" s="177">
        <v>0</v>
      </c>
      <c r="O67" s="177">
        <v>0</v>
      </c>
      <c r="P67" s="177">
        <v>0</v>
      </c>
    </row>
    <row r="68" spans="1:16" s="53" customFormat="1">
      <c r="A68" s="211" t="s">
        <v>710</v>
      </c>
      <c r="B68" s="211" t="s">
        <v>201</v>
      </c>
      <c r="C68" s="177">
        <v>0</v>
      </c>
      <c r="D68" s="177">
        <v>0</v>
      </c>
      <c r="E68" s="177">
        <v>0</v>
      </c>
      <c r="F68" s="177">
        <v>0</v>
      </c>
      <c r="G68" s="177">
        <v>0</v>
      </c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v>0</v>
      </c>
      <c r="N68" s="177">
        <v>0</v>
      </c>
      <c r="O68" s="177">
        <v>0</v>
      </c>
      <c r="P68" s="177">
        <v>0</v>
      </c>
    </row>
    <row r="69" spans="1:16" s="53" customFormat="1">
      <c r="A69" s="211" t="s">
        <v>711</v>
      </c>
      <c r="B69" s="211" t="s">
        <v>201</v>
      </c>
      <c r="C69" s="177">
        <v>0</v>
      </c>
      <c r="D69" s="177">
        <v>0</v>
      </c>
      <c r="E69" s="177">
        <v>0</v>
      </c>
      <c r="F69" s="177">
        <v>0</v>
      </c>
      <c r="G69" s="177">
        <v>0</v>
      </c>
      <c r="H69" s="177">
        <v>0</v>
      </c>
      <c r="I69" s="177">
        <v>0</v>
      </c>
      <c r="J69" s="177">
        <v>0</v>
      </c>
      <c r="K69" s="177">
        <v>0</v>
      </c>
      <c r="L69" s="177">
        <v>0</v>
      </c>
      <c r="M69" s="177">
        <v>0</v>
      </c>
      <c r="N69" s="177">
        <v>0</v>
      </c>
      <c r="O69" s="177">
        <v>0</v>
      </c>
      <c r="P69" s="177">
        <v>0</v>
      </c>
    </row>
    <row r="70" spans="1:16" s="53" customFormat="1">
      <c r="A70" s="211" t="s">
        <v>712</v>
      </c>
      <c r="B70" s="211" t="s">
        <v>201</v>
      </c>
      <c r="C70" s="177">
        <v>0</v>
      </c>
      <c r="D70" s="177">
        <v>0</v>
      </c>
      <c r="E70" s="177">
        <v>0</v>
      </c>
      <c r="F70" s="177">
        <v>0</v>
      </c>
      <c r="G70" s="177">
        <v>0</v>
      </c>
      <c r="H70" s="177">
        <v>0</v>
      </c>
      <c r="I70" s="177">
        <v>0</v>
      </c>
      <c r="J70" s="177">
        <v>0</v>
      </c>
      <c r="K70" s="177">
        <v>0</v>
      </c>
      <c r="L70" s="177">
        <v>0</v>
      </c>
      <c r="M70" s="177">
        <v>0</v>
      </c>
      <c r="N70" s="177">
        <v>0</v>
      </c>
      <c r="O70" s="177">
        <v>0</v>
      </c>
      <c r="P70" s="177">
        <v>0</v>
      </c>
    </row>
    <row r="71" spans="1:16" s="53" customFormat="1">
      <c r="A71" s="211" t="s">
        <v>713</v>
      </c>
      <c r="B71" s="211" t="s">
        <v>201</v>
      </c>
      <c r="C71" s="177">
        <v>0</v>
      </c>
      <c r="D71" s="177">
        <v>0</v>
      </c>
      <c r="E71" s="177">
        <v>0</v>
      </c>
      <c r="F71" s="177">
        <v>0</v>
      </c>
      <c r="G71" s="177">
        <v>0</v>
      </c>
      <c r="H71" s="177">
        <v>0</v>
      </c>
      <c r="I71" s="177">
        <v>0</v>
      </c>
      <c r="J71" s="177">
        <v>0</v>
      </c>
      <c r="K71" s="177">
        <v>0</v>
      </c>
      <c r="L71" s="177">
        <v>0</v>
      </c>
      <c r="M71" s="177">
        <v>0</v>
      </c>
      <c r="N71" s="177">
        <v>0</v>
      </c>
      <c r="O71" s="177">
        <v>0</v>
      </c>
      <c r="P71" s="177">
        <v>0</v>
      </c>
    </row>
    <row r="72" spans="1:16" s="53" customFormat="1">
      <c r="A72" s="211" t="s">
        <v>266</v>
      </c>
      <c r="B72" s="211" t="s">
        <v>201</v>
      </c>
      <c r="C72" s="177">
        <v>0</v>
      </c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  <c r="K72" s="177">
        <v>0</v>
      </c>
      <c r="L72" s="177">
        <v>0</v>
      </c>
      <c r="M72" s="177">
        <v>0</v>
      </c>
      <c r="N72" s="177">
        <v>0</v>
      </c>
      <c r="O72" s="177">
        <v>0</v>
      </c>
      <c r="P72" s="177">
        <v>0</v>
      </c>
    </row>
    <row r="73" spans="1:16" s="53" customFormat="1">
      <c r="A73" s="211" t="s">
        <v>274</v>
      </c>
      <c r="B73" s="211" t="s">
        <v>201</v>
      </c>
      <c r="C73" s="177">
        <v>3427</v>
      </c>
      <c r="D73" s="177">
        <v>3427</v>
      </c>
      <c r="E73" s="177">
        <v>3427</v>
      </c>
      <c r="F73" s="177">
        <v>3427</v>
      </c>
      <c r="G73" s="177">
        <v>3427</v>
      </c>
      <c r="H73" s="177">
        <v>3427</v>
      </c>
      <c r="I73" s="177">
        <v>3427</v>
      </c>
      <c r="J73" s="177">
        <v>3427</v>
      </c>
      <c r="K73" s="177">
        <v>3427</v>
      </c>
      <c r="L73" s="177">
        <v>3427</v>
      </c>
      <c r="M73" s="177">
        <v>3427</v>
      </c>
      <c r="N73" s="177">
        <v>3427</v>
      </c>
      <c r="O73" s="177">
        <v>3427</v>
      </c>
      <c r="P73" s="177">
        <v>3427089</v>
      </c>
    </row>
    <row r="74" spans="1:16" s="53" customFormat="1">
      <c r="A74" s="211" t="s">
        <v>275</v>
      </c>
      <c r="B74" s="211" t="s">
        <v>201</v>
      </c>
      <c r="C74" s="177">
        <v>4293</v>
      </c>
      <c r="D74" s="177">
        <v>4293</v>
      </c>
      <c r="E74" s="177">
        <v>4293</v>
      </c>
      <c r="F74" s="177">
        <v>4293</v>
      </c>
      <c r="G74" s="177">
        <v>4293</v>
      </c>
      <c r="H74" s="177">
        <v>4293</v>
      </c>
      <c r="I74" s="177">
        <v>4293</v>
      </c>
      <c r="J74" s="177">
        <v>4293</v>
      </c>
      <c r="K74" s="177">
        <v>4293</v>
      </c>
      <c r="L74" s="177">
        <v>4293</v>
      </c>
      <c r="M74" s="177">
        <v>4293</v>
      </c>
      <c r="N74" s="177">
        <v>4293</v>
      </c>
      <c r="O74" s="177">
        <v>4293</v>
      </c>
      <c r="P74" s="177">
        <v>4292698</v>
      </c>
    </row>
    <row r="75" spans="1:16" s="53" customFormat="1">
      <c r="A75" s="211" t="s">
        <v>276</v>
      </c>
      <c r="B75" s="211" t="s">
        <v>201</v>
      </c>
      <c r="C75" s="177">
        <v>176311</v>
      </c>
      <c r="D75" s="177">
        <v>177276</v>
      </c>
      <c r="E75" s="177">
        <v>179872</v>
      </c>
      <c r="F75" s="177">
        <v>180298</v>
      </c>
      <c r="G75" s="177">
        <v>184918</v>
      </c>
      <c r="H75" s="177">
        <v>185286</v>
      </c>
      <c r="I75" s="177">
        <v>188832</v>
      </c>
      <c r="J75" s="177">
        <v>191928</v>
      </c>
      <c r="K75" s="177">
        <v>190813</v>
      </c>
      <c r="L75" s="177">
        <v>193954</v>
      </c>
      <c r="M75" s="177">
        <v>194293</v>
      </c>
      <c r="N75" s="177">
        <v>195268</v>
      </c>
      <c r="O75" s="177">
        <v>200067</v>
      </c>
      <c r="P75" s="177">
        <v>187577305</v>
      </c>
    </row>
    <row r="76" spans="1:16" s="53" customFormat="1">
      <c r="A76" s="211" t="s">
        <v>968</v>
      </c>
      <c r="B76" s="211" t="s">
        <v>201</v>
      </c>
      <c r="C76" s="177">
        <v>0</v>
      </c>
      <c r="D76" s="177">
        <v>0</v>
      </c>
      <c r="E76" s="177">
        <v>0</v>
      </c>
      <c r="F76" s="177">
        <v>0</v>
      </c>
      <c r="G76" s="177">
        <v>0</v>
      </c>
      <c r="H76" s="177">
        <v>0</v>
      </c>
      <c r="I76" s="177">
        <v>0</v>
      </c>
      <c r="J76" s="177">
        <v>0</v>
      </c>
      <c r="K76" s="177">
        <v>0</v>
      </c>
      <c r="L76" s="177">
        <v>0</v>
      </c>
      <c r="M76" s="177">
        <v>0</v>
      </c>
      <c r="N76" s="177">
        <v>0</v>
      </c>
      <c r="O76" s="177">
        <v>0</v>
      </c>
      <c r="P76" s="177">
        <v>0</v>
      </c>
    </row>
    <row r="77" spans="1:16" s="53" customFormat="1">
      <c r="A77" s="211" t="s">
        <v>969</v>
      </c>
      <c r="B77" s="211" t="s">
        <v>201</v>
      </c>
      <c r="C77" s="177">
        <v>0</v>
      </c>
      <c r="D77" s="177">
        <v>0</v>
      </c>
      <c r="E77" s="177">
        <v>0</v>
      </c>
      <c r="F77" s="177">
        <v>0</v>
      </c>
      <c r="G77" s="177">
        <v>0</v>
      </c>
      <c r="H77" s="177">
        <v>0</v>
      </c>
      <c r="I77" s="177">
        <v>0</v>
      </c>
      <c r="J77" s="177">
        <v>0</v>
      </c>
      <c r="K77" s="177">
        <v>0</v>
      </c>
      <c r="L77" s="177">
        <v>0</v>
      </c>
      <c r="M77" s="177">
        <v>0</v>
      </c>
      <c r="N77" s="177">
        <v>0</v>
      </c>
      <c r="O77" s="177">
        <v>0</v>
      </c>
      <c r="P77" s="177">
        <v>0</v>
      </c>
    </row>
    <row r="78" spans="1:16" s="53" customFormat="1">
      <c r="A78" s="211" t="s">
        <v>714</v>
      </c>
      <c r="B78" s="211" t="s">
        <v>201</v>
      </c>
      <c r="C78" s="177">
        <v>0</v>
      </c>
      <c r="D78" s="177">
        <v>0</v>
      </c>
      <c r="E78" s="177">
        <v>0</v>
      </c>
      <c r="F78" s="177">
        <v>0</v>
      </c>
      <c r="G78" s="177">
        <v>0</v>
      </c>
      <c r="H78" s="177">
        <v>0</v>
      </c>
      <c r="I78" s="177">
        <v>0</v>
      </c>
      <c r="J78" s="177">
        <v>0</v>
      </c>
      <c r="K78" s="177">
        <v>0</v>
      </c>
      <c r="L78" s="177">
        <v>0</v>
      </c>
      <c r="M78" s="177">
        <v>0</v>
      </c>
      <c r="N78" s="177">
        <v>0</v>
      </c>
      <c r="O78" s="177">
        <v>0</v>
      </c>
      <c r="P78" s="177">
        <v>0</v>
      </c>
    </row>
    <row r="79" spans="1:16" s="53" customFormat="1">
      <c r="A79" s="211" t="s">
        <v>715</v>
      </c>
      <c r="B79" s="211" t="s">
        <v>201</v>
      </c>
      <c r="C79" s="177">
        <v>0</v>
      </c>
      <c r="D79" s="177">
        <v>0</v>
      </c>
      <c r="E79" s="177">
        <v>0</v>
      </c>
      <c r="F79" s="177">
        <v>0</v>
      </c>
      <c r="G79" s="177">
        <v>0</v>
      </c>
      <c r="H79" s="177">
        <v>0</v>
      </c>
      <c r="I79" s="177">
        <v>0</v>
      </c>
      <c r="J79" s="177">
        <v>0</v>
      </c>
      <c r="K79" s="177">
        <v>0</v>
      </c>
      <c r="L79" s="177">
        <v>0</v>
      </c>
      <c r="M79" s="177">
        <v>0</v>
      </c>
      <c r="N79" s="177">
        <v>0</v>
      </c>
      <c r="O79" s="177">
        <v>0</v>
      </c>
      <c r="P79" s="177">
        <v>0</v>
      </c>
    </row>
    <row r="80" spans="1:16" s="53" customFormat="1">
      <c r="A80" s="211" t="s">
        <v>716</v>
      </c>
      <c r="B80" s="211" t="s">
        <v>201</v>
      </c>
      <c r="C80" s="177">
        <v>0</v>
      </c>
      <c r="D80" s="177">
        <v>0</v>
      </c>
      <c r="E80" s="177">
        <v>0</v>
      </c>
      <c r="F80" s="177">
        <v>0</v>
      </c>
      <c r="G80" s="177">
        <v>0</v>
      </c>
      <c r="H80" s="177">
        <v>0</v>
      </c>
      <c r="I80" s="177">
        <v>0</v>
      </c>
      <c r="J80" s="177">
        <v>0</v>
      </c>
      <c r="K80" s="177">
        <v>0</v>
      </c>
      <c r="L80" s="177">
        <v>0</v>
      </c>
      <c r="M80" s="177">
        <v>0</v>
      </c>
      <c r="N80" s="177">
        <v>0</v>
      </c>
      <c r="O80" s="177">
        <v>0</v>
      </c>
      <c r="P80" s="177">
        <v>0</v>
      </c>
    </row>
    <row r="81" spans="1:16" s="53" customFormat="1">
      <c r="A81" s="211" t="s">
        <v>717</v>
      </c>
      <c r="B81" s="211" t="s">
        <v>201</v>
      </c>
      <c r="C81" s="177">
        <v>0</v>
      </c>
      <c r="D81" s="177">
        <v>0</v>
      </c>
      <c r="E81" s="177">
        <v>0</v>
      </c>
      <c r="F81" s="177">
        <v>0</v>
      </c>
      <c r="G81" s="177">
        <v>0</v>
      </c>
      <c r="H81" s="177">
        <v>0</v>
      </c>
      <c r="I81" s="177">
        <v>0</v>
      </c>
      <c r="J81" s="177">
        <v>0</v>
      </c>
      <c r="K81" s="177">
        <v>0</v>
      </c>
      <c r="L81" s="177">
        <v>0</v>
      </c>
      <c r="M81" s="177">
        <v>0</v>
      </c>
      <c r="N81" s="177">
        <v>0</v>
      </c>
      <c r="O81" s="177">
        <v>0</v>
      </c>
      <c r="P81" s="177">
        <v>0</v>
      </c>
    </row>
    <row r="82" spans="1:16" s="53" customFormat="1">
      <c r="A82" s="211" t="s">
        <v>718</v>
      </c>
      <c r="B82" s="211" t="s">
        <v>201</v>
      </c>
      <c r="C82" s="177">
        <v>0</v>
      </c>
      <c r="D82" s="177">
        <v>0</v>
      </c>
      <c r="E82" s="177">
        <v>0</v>
      </c>
      <c r="F82" s="177">
        <v>0</v>
      </c>
      <c r="G82" s="177">
        <v>0</v>
      </c>
      <c r="H82" s="177">
        <v>0</v>
      </c>
      <c r="I82" s="177">
        <v>0</v>
      </c>
      <c r="J82" s="177">
        <v>0</v>
      </c>
      <c r="K82" s="177">
        <v>0</v>
      </c>
      <c r="L82" s="177">
        <v>0</v>
      </c>
      <c r="M82" s="177">
        <v>0</v>
      </c>
      <c r="N82" s="177">
        <v>0</v>
      </c>
      <c r="O82" s="177">
        <v>0</v>
      </c>
      <c r="P82" s="177">
        <v>0</v>
      </c>
    </row>
    <row r="83" spans="1:16" s="53" customFormat="1">
      <c r="A83" s="211" t="s">
        <v>719</v>
      </c>
      <c r="B83" s="211" t="s">
        <v>201</v>
      </c>
      <c r="C83" s="177">
        <v>0</v>
      </c>
      <c r="D83" s="177">
        <v>0</v>
      </c>
      <c r="E83" s="177">
        <v>0</v>
      </c>
      <c r="F83" s="177">
        <v>0</v>
      </c>
      <c r="G83" s="177">
        <v>0</v>
      </c>
      <c r="H83" s="177">
        <v>0</v>
      </c>
      <c r="I83" s="177">
        <v>0</v>
      </c>
      <c r="J83" s="177">
        <v>0</v>
      </c>
      <c r="K83" s="177">
        <v>0</v>
      </c>
      <c r="L83" s="177">
        <v>0</v>
      </c>
      <c r="M83" s="177">
        <v>0</v>
      </c>
      <c r="N83" s="177">
        <v>0</v>
      </c>
      <c r="O83" s="177">
        <v>0</v>
      </c>
      <c r="P83" s="177">
        <v>0</v>
      </c>
    </row>
    <row r="84" spans="1:16" s="53" customFormat="1">
      <c r="A84" s="211" t="s">
        <v>720</v>
      </c>
      <c r="B84" s="211" t="s">
        <v>201</v>
      </c>
      <c r="C84" s="177">
        <v>0</v>
      </c>
      <c r="D84" s="177">
        <v>0</v>
      </c>
      <c r="E84" s="177">
        <v>0</v>
      </c>
      <c r="F84" s="177">
        <v>0</v>
      </c>
      <c r="G84" s="177">
        <v>0</v>
      </c>
      <c r="H84" s="177">
        <v>0</v>
      </c>
      <c r="I84" s="177">
        <v>0</v>
      </c>
      <c r="J84" s="177">
        <v>0</v>
      </c>
      <c r="K84" s="177">
        <v>0</v>
      </c>
      <c r="L84" s="177">
        <v>0</v>
      </c>
      <c r="M84" s="177">
        <v>0</v>
      </c>
      <c r="N84" s="177">
        <v>0</v>
      </c>
      <c r="O84" s="177">
        <v>0</v>
      </c>
      <c r="P84" s="177">
        <v>0</v>
      </c>
    </row>
    <row r="85" spans="1:16" s="53" customFormat="1">
      <c r="A85" s="211" t="s">
        <v>721</v>
      </c>
      <c r="B85" s="211" t="s">
        <v>201</v>
      </c>
      <c r="C85" s="177">
        <v>0</v>
      </c>
      <c r="D85" s="177">
        <v>0</v>
      </c>
      <c r="E85" s="177">
        <v>0</v>
      </c>
      <c r="F85" s="177">
        <v>0</v>
      </c>
      <c r="G85" s="177">
        <v>0</v>
      </c>
      <c r="H85" s="177">
        <v>0</v>
      </c>
      <c r="I85" s="177">
        <v>0</v>
      </c>
      <c r="J85" s="177">
        <v>0</v>
      </c>
      <c r="K85" s="177">
        <v>0</v>
      </c>
      <c r="L85" s="177">
        <v>0</v>
      </c>
      <c r="M85" s="177">
        <v>0</v>
      </c>
      <c r="N85" s="177">
        <v>0</v>
      </c>
      <c r="O85" s="177">
        <v>0</v>
      </c>
      <c r="P85" s="177">
        <v>0</v>
      </c>
    </row>
    <row r="86" spans="1:16" s="53" customFormat="1">
      <c r="A86" s="211" t="s">
        <v>970</v>
      </c>
      <c r="B86" s="211" t="s">
        <v>201</v>
      </c>
      <c r="C86" s="177">
        <v>0</v>
      </c>
      <c r="D86" s="177">
        <v>0</v>
      </c>
      <c r="E86" s="177">
        <v>0</v>
      </c>
      <c r="F86" s="177">
        <v>0</v>
      </c>
      <c r="G86" s="177">
        <v>0</v>
      </c>
      <c r="H86" s="177">
        <v>0</v>
      </c>
      <c r="I86" s="177">
        <v>0</v>
      </c>
      <c r="J86" s="177">
        <v>0</v>
      </c>
      <c r="K86" s="177">
        <v>0</v>
      </c>
      <c r="L86" s="177">
        <v>0</v>
      </c>
      <c r="M86" s="177">
        <v>0</v>
      </c>
      <c r="N86" s="177">
        <v>0</v>
      </c>
      <c r="O86" s="177">
        <v>0</v>
      </c>
      <c r="P86" s="177">
        <v>0</v>
      </c>
    </row>
    <row r="87" spans="1:16" s="53" customFormat="1">
      <c r="A87" s="211" t="s">
        <v>722</v>
      </c>
      <c r="B87" s="211" t="s">
        <v>201</v>
      </c>
      <c r="C87" s="177">
        <v>0</v>
      </c>
      <c r="D87" s="177">
        <v>0</v>
      </c>
      <c r="E87" s="177">
        <v>0</v>
      </c>
      <c r="F87" s="177">
        <v>0</v>
      </c>
      <c r="G87" s="177">
        <v>0</v>
      </c>
      <c r="H87" s="177">
        <v>0</v>
      </c>
      <c r="I87" s="177">
        <v>0</v>
      </c>
      <c r="J87" s="177">
        <v>0</v>
      </c>
      <c r="K87" s="177">
        <v>0</v>
      </c>
      <c r="L87" s="177">
        <v>0</v>
      </c>
      <c r="M87" s="177">
        <v>0</v>
      </c>
      <c r="N87" s="177">
        <v>0</v>
      </c>
      <c r="O87" s="177">
        <v>0</v>
      </c>
      <c r="P87" s="177">
        <v>0</v>
      </c>
    </row>
    <row r="88" spans="1:16" s="53" customFormat="1">
      <c r="A88" s="211" t="s">
        <v>723</v>
      </c>
      <c r="B88" s="211" t="s">
        <v>201</v>
      </c>
      <c r="C88" s="177">
        <v>0</v>
      </c>
      <c r="D88" s="177">
        <v>0</v>
      </c>
      <c r="E88" s="177">
        <v>0</v>
      </c>
      <c r="F88" s="177">
        <v>0</v>
      </c>
      <c r="G88" s="177">
        <v>0</v>
      </c>
      <c r="H88" s="177">
        <v>0</v>
      </c>
      <c r="I88" s="177">
        <v>0</v>
      </c>
      <c r="J88" s="177">
        <v>0</v>
      </c>
      <c r="K88" s="177">
        <v>0</v>
      </c>
      <c r="L88" s="177">
        <v>0</v>
      </c>
      <c r="M88" s="177">
        <v>0</v>
      </c>
      <c r="N88" s="177">
        <v>0</v>
      </c>
      <c r="O88" s="177">
        <v>0</v>
      </c>
      <c r="P88" s="177">
        <v>0</v>
      </c>
    </row>
    <row r="89" spans="1:16" s="53" customFormat="1">
      <c r="A89" s="211" t="s">
        <v>971</v>
      </c>
      <c r="B89" s="211" t="s">
        <v>201</v>
      </c>
      <c r="C89" s="177">
        <v>0</v>
      </c>
      <c r="D89" s="177">
        <v>0</v>
      </c>
      <c r="E89" s="177">
        <v>0</v>
      </c>
      <c r="F89" s="177">
        <v>0</v>
      </c>
      <c r="G89" s="177">
        <v>0</v>
      </c>
      <c r="H89" s="177">
        <v>0</v>
      </c>
      <c r="I89" s="177">
        <v>0</v>
      </c>
      <c r="J89" s="177">
        <v>0</v>
      </c>
      <c r="K89" s="177">
        <v>0</v>
      </c>
      <c r="L89" s="177">
        <v>0</v>
      </c>
      <c r="M89" s="177">
        <v>0</v>
      </c>
      <c r="N89" s="177">
        <v>0</v>
      </c>
      <c r="O89" s="177">
        <v>0</v>
      </c>
      <c r="P89" s="177">
        <v>0</v>
      </c>
    </row>
    <row r="90" spans="1:16" s="53" customFormat="1">
      <c r="A90" s="211" t="s">
        <v>724</v>
      </c>
      <c r="B90" s="211" t="s">
        <v>201</v>
      </c>
      <c r="C90" s="177">
        <v>554</v>
      </c>
      <c r="D90" s="177">
        <v>554</v>
      </c>
      <c r="E90" s="177">
        <v>572</v>
      </c>
      <c r="F90" s="177">
        <v>572</v>
      </c>
      <c r="G90" s="177">
        <v>573</v>
      </c>
      <c r="H90" s="177">
        <v>573</v>
      </c>
      <c r="I90" s="177">
        <v>573</v>
      </c>
      <c r="J90" s="177">
        <v>573</v>
      </c>
      <c r="K90" s="177">
        <v>573</v>
      </c>
      <c r="L90" s="177">
        <v>573</v>
      </c>
      <c r="M90" s="177">
        <v>573</v>
      </c>
      <c r="N90" s="177">
        <v>573</v>
      </c>
      <c r="O90" s="177">
        <v>573</v>
      </c>
      <c r="P90" s="177">
        <v>570683</v>
      </c>
    </row>
    <row r="91" spans="1:16" s="53" customFormat="1">
      <c r="A91" s="211" t="s">
        <v>725</v>
      </c>
      <c r="B91" s="211" t="s">
        <v>201</v>
      </c>
      <c r="C91" s="177">
        <v>0</v>
      </c>
      <c r="D91" s="177">
        <v>0</v>
      </c>
      <c r="E91" s="177">
        <v>0</v>
      </c>
      <c r="F91" s="177">
        <v>0</v>
      </c>
      <c r="G91" s="177">
        <v>0</v>
      </c>
      <c r="H91" s="177">
        <v>0</v>
      </c>
      <c r="I91" s="177">
        <v>0</v>
      </c>
      <c r="J91" s="177">
        <v>0</v>
      </c>
      <c r="K91" s="177">
        <v>0</v>
      </c>
      <c r="L91" s="177">
        <v>0</v>
      </c>
      <c r="M91" s="177">
        <v>0</v>
      </c>
      <c r="N91" s="177">
        <v>0</v>
      </c>
      <c r="O91" s="177">
        <v>0</v>
      </c>
      <c r="P91" s="177">
        <v>0</v>
      </c>
    </row>
    <row r="92" spans="1:16" s="53" customFormat="1">
      <c r="A92" s="211" t="s">
        <v>726</v>
      </c>
      <c r="B92" s="211" t="s">
        <v>201</v>
      </c>
      <c r="C92" s="177">
        <v>0</v>
      </c>
      <c r="D92" s="177">
        <v>0</v>
      </c>
      <c r="E92" s="177">
        <v>0</v>
      </c>
      <c r="F92" s="177">
        <v>0</v>
      </c>
      <c r="G92" s="177">
        <v>0</v>
      </c>
      <c r="H92" s="177">
        <v>0</v>
      </c>
      <c r="I92" s="177">
        <v>0</v>
      </c>
      <c r="J92" s="177">
        <v>0</v>
      </c>
      <c r="K92" s="177">
        <v>0</v>
      </c>
      <c r="L92" s="177">
        <v>0</v>
      </c>
      <c r="M92" s="177">
        <v>0</v>
      </c>
      <c r="N92" s="177">
        <v>0</v>
      </c>
      <c r="O92" s="177">
        <v>0</v>
      </c>
      <c r="P92" s="177">
        <v>0</v>
      </c>
    </row>
    <row r="93" spans="1:16" s="53" customFormat="1">
      <c r="A93" s="211" t="s">
        <v>727</v>
      </c>
      <c r="B93" s="211" t="s">
        <v>201</v>
      </c>
      <c r="C93" s="177">
        <v>0</v>
      </c>
      <c r="D93" s="177">
        <v>0</v>
      </c>
      <c r="E93" s="177">
        <v>0</v>
      </c>
      <c r="F93" s="177">
        <v>0</v>
      </c>
      <c r="G93" s="177">
        <v>0</v>
      </c>
      <c r="H93" s="177">
        <v>0</v>
      </c>
      <c r="I93" s="177">
        <v>0</v>
      </c>
      <c r="J93" s="177">
        <v>0</v>
      </c>
      <c r="K93" s="177">
        <v>0</v>
      </c>
      <c r="L93" s="177">
        <v>0</v>
      </c>
      <c r="M93" s="177">
        <v>0</v>
      </c>
      <c r="N93" s="177">
        <v>0</v>
      </c>
      <c r="O93" s="177">
        <v>0</v>
      </c>
      <c r="P93" s="177">
        <v>0</v>
      </c>
    </row>
    <row r="94" spans="1:16" s="53" customFormat="1">
      <c r="A94" s="211" t="s">
        <v>728</v>
      </c>
      <c r="B94" s="211" t="s">
        <v>201</v>
      </c>
      <c r="C94" s="177">
        <v>0</v>
      </c>
      <c r="D94" s="177">
        <v>0</v>
      </c>
      <c r="E94" s="177">
        <v>0</v>
      </c>
      <c r="F94" s="177">
        <v>0</v>
      </c>
      <c r="G94" s="177">
        <v>0</v>
      </c>
      <c r="H94" s="177">
        <v>0</v>
      </c>
      <c r="I94" s="177">
        <v>0</v>
      </c>
      <c r="J94" s="177">
        <v>0</v>
      </c>
      <c r="K94" s="177">
        <v>0</v>
      </c>
      <c r="L94" s="177">
        <v>0</v>
      </c>
      <c r="M94" s="177">
        <v>0</v>
      </c>
      <c r="N94" s="177">
        <v>0</v>
      </c>
      <c r="O94" s="177">
        <v>0</v>
      </c>
      <c r="P94" s="177">
        <v>0</v>
      </c>
    </row>
    <row r="95" spans="1:16" s="53" customFormat="1">
      <c r="A95" s="211" t="s">
        <v>729</v>
      </c>
      <c r="B95" s="211" t="s">
        <v>201</v>
      </c>
      <c r="C95" s="177">
        <v>0</v>
      </c>
      <c r="D95" s="177">
        <v>0</v>
      </c>
      <c r="E95" s="177">
        <v>0</v>
      </c>
      <c r="F95" s="177">
        <v>0</v>
      </c>
      <c r="G95" s="177">
        <v>0</v>
      </c>
      <c r="H95" s="177">
        <v>0</v>
      </c>
      <c r="I95" s="177">
        <v>0</v>
      </c>
      <c r="J95" s="177">
        <v>0</v>
      </c>
      <c r="K95" s="177">
        <v>0</v>
      </c>
      <c r="L95" s="177">
        <v>0</v>
      </c>
      <c r="M95" s="177">
        <v>0</v>
      </c>
      <c r="N95" s="177">
        <v>0</v>
      </c>
      <c r="O95" s="177">
        <v>0</v>
      </c>
      <c r="P95" s="177">
        <v>0</v>
      </c>
    </row>
    <row r="96" spans="1:16" s="53" customFormat="1">
      <c r="A96" s="211" t="s">
        <v>972</v>
      </c>
      <c r="B96" s="211" t="s">
        <v>201</v>
      </c>
      <c r="C96" s="177">
        <v>0</v>
      </c>
      <c r="D96" s="177">
        <v>0</v>
      </c>
      <c r="E96" s="177">
        <v>0</v>
      </c>
      <c r="F96" s="177">
        <v>0</v>
      </c>
      <c r="G96" s="177">
        <v>0</v>
      </c>
      <c r="H96" s="177">
        <v>0</v>
      </c>
      <c r="I96" s="177">
        <v>0</v>
      </c>
      <c r="J96" s="177">
        <v>0</v>
      </c>
      <c r="K96" s="177">
        <v>0</v>
      </c>
      <c r="L96" s="177">
        <v>0</v>
      </c>
      <c r="M96" s="177">
        <v>0</v>
      </c>
      <c r="N96" s="177">
        <v>0</v>
      </c>
      <c r="O96" s="177">
        <v>0</v>
      </c>
      <c r="P96" s="177">
        <v>0</v>
      </c>
    </row>
    <row r="97" spans="1:16" s="53" customFormat="1">
      <c r="A97" s="211" t="s">
        <v>730</v>
      </c>
      <c r="B97" s="211" t="s">
        <v>201</v>
      </c>
      <c r="C97" s="177">
        <v>0</v>
      </c>
      <c r="D97" s="177">
        <v>0</v>
      </c>
      <c r="E97" s="177">
        <v>0</v>
      </c>
      <c r="F97" s="177">
        <v>0</v>
      </c>
      <c r="G97" s="177">
        <v>0</v>
      </c>
      <c r="H97" s="177">
        <v>0</v>
      </c>
      <c r="I97" s="177">
        <v>0</v>
      </c>
      <c r="J97" s="177">
        <v>0</v>
      </c>
      <c r="K97" s="177">
        <v>0</v>
      </c>
      <c r="L97" s="177">
        <v>0</v>
      </c>
      <c r="M97" s="177">
        <v>0</v>
      </c>
      <c r="N97" s="177">
        <v>0</v>
      </c>
      <c r="O97" s="177">
        <v>0</v>
      </c>
      <c r="P97" s="177">
        <v>0</v>
      </c>
    </row>
    <row r="98" spans="1:16" s="53" customFormat="1">
      <c r="A98" s="211" t="s">
        <v>731</v>
      </c>
      <c r="B98" s="211" t="s">
        <v>201</v>
      </c>
      <c r="C98" s="177">
        <v>0</v>
      </c>
      <c r="D98" s="177">
        <v>0</v>
      </c>
      <c r="E98" s="177">
        <v>0</v>
      </c>
      <c r="F98" s="177">
        <v>0</v>
      </c>
      <c r="G98" s="177">
        <v>0</v>
      </c>
      <c r="H98" s="177">
        <v>0</v>
      </c>
      <c r="I98" s="177">
        <v>0</v>
      </c>
      <c r="J98" s="177">
        <v>0</v>
      </c>
      <c r="K98" s="177">
        <v>0</v>
      </c>
      <c r="L98" s="177">
        <v>0</v>
      </c>
      <c r="M98" s="177">
        <v>0</v>
      </c>
      <c r="N98" s="177">
        <v>0</v>
      </c>
      <c r="O98" s="177">
        <v>0</v>
      </c>
      <c r="P98" s="177">
        <v>0</v>
      </c>
    </row>
    <row r="99" spans="1:16" s="53" customFormat="1">
      <c r="A99" s="211" t="s">
        <v>732</v>
      </c>
      <c r="B99" s="211" t="s">
        <v>201</v>
      </c>
      <c r="C99" s="177">
        <v>0</v>
      </c>
      <c r="D99" s="177">
        <v>0</v>
      </c>
      <c r="E99" s="177">
        <v>0</v>
      </c>
      <c r="F99" s="177">
        <v>0</v>
      </c>
      <c r="G99" s="177">
        <v>0</v>
      </c>
      <c r="H99" s="177">
        <v>0</v>
      </c>
      <c r="I99" s="177">
        <v>0</v>
      </c>
      <c r="J99" s="177">
        <v>0</v>
      </c>
      <c r="K99" s="177">
        <v>0</v>
      </c>
      <c r="L99" s="177">
        <v>0</v>
      </c>
      <c r="M99" s="177">
        <v>0</v>
      </c>
      <c r="N99" s="177">
        <v>0</v>
      </c>
      <c r="O99" s="177">
        <v>0</v>
      </c>
      <c r="P99" s="177">
        <v>0</v>
      </c>
    </row>
    <row r="100" spans="1:16" s="53" customFormat="1">
      <c r="A100" s="211" t="s">
        <v>733</v>
      </c>
      <c r="B100" s="211" t="s">
        <v>201</v>
      </c>
      <c r="C100" s="177">
        <v>0</v>
      </c>
      <c r="D100" s="177">
        <v>0</v>
      </c>
      <c r="E100" s="177">
        <v>0</v>
      </c>
      <c r="F100" s="177">
        <v>0</v>
      </c>
      <c r="G100" s="177">
        <v>0</v>
      </c>
      <c r="H100" s="177">
        <v>0</v>
      </c>
      <c r="I100" s="177">
        <v>0</v>
      </c>
      <c r="J100" s="177">
        <v>0</v>
      </c>
      <c r="K100" s="177">
        <v>0</v>
      </c>
      <c r="L100" s="177">
        <v>0</v>
      </c>
      <c r="M100" s="177">
        <v>0</v>
      </c>
      <c r="N100" s="177">
        <v>0</v>
      </c>
      <c r="O100" s="177">
        <v>0</v>
      </c>
      <c r="P100" s="177">
        <v>0</v>
      </c>
    </row>
    <row r="101" spans="1:16" s="53" customFormat="1">
      <c r="A101" s="211" t="s">
        <v>734</v>
      </c>
      <c r="B101" s="211" t="s">
        <v>201</v>
      </c>
      <c r="C101" s="177">
        <v>0</v>
      </c>
      <c r="D101" s="177">
        <v>0</v>
      </c>
      <c r="E101" s="177">
        <v>0</v>
      </c>
      <c r="F101" s="177">
        <v>0</v>
      </c>
      <c r="G101" s="177">
        <v>0</v>
      </c>
      <c r="H101" s="177">
        <v>0</v>
      </c>
      <c r="I101" s="177">
        <v>0</v>
      </c>
      <c r="J101" s="177">
        <v>0</v>
      </c>
      <c r="K101" s="177">
        <v>0</v>
      </c>
      <c r="L101" s="177">
        <v>0</v>
      </c>
      <c r="M101" s="177">
        <v>0</v>
      </c>
      <c r="N101" s="177">
        <v>0</v>
      </c>
      <c r="O101" s="177">
        <v>0</v>
      </c>
      <c r="P101" s="177">
        <v>0</v>
      </c>
    </row>
    <row r="102" spans="1:16" s="53" customFormat="1">
      <c r="A102" s="211" t="s">
        <v>735</v>
      </c>
      <c r="B102" s="211" t="s">
        <v>201</v>
      </c>
      <c r="C102" s="177">
        <v>0</v>
      </c>
      <c r="D102" s="177">
        <v>0</v>
      </c>
      <c r="E102" s="177">
        <v>0</v>
      </c>
      <c r="F102" s="177">
        <v>0</v>
      </c>
      <c r="G102" s="177">
        <v>0</v>
      </c>
      <c r="H102" s="177">
        <v>0</v>
      </c>
      <c r="I102" s="177">
        <v>0</v>
      </c>
      <c r="J102" s="177">
        <v>0</v>
      </c>
      <c r="K102" s="177">
        <v>0</v>
      </c>
      <c r="L102" s="177">
        <v>0</v>
      </c>
      <c r="M102" s="177">
        <v>0</v>
      </c>
      <c r="N102" s="177">
        <v>0</v>
      </c>
      <c r="O102" s="177">
        <v>0</v>
      </c>
      <c r="P102" s="177">
        <v>0</v>
      </c>
    </row>
    <row r="103" spans="1:16" s="53" customFormat="1">
      <c r="A103" s="211" t="s">
        <v>736</v>
      </c>
      <c r="B103" s="211" t="s">
        <v>201</v>
      </c>
      <c r="C103" s="177">
        <v>0</v>
      </c>
      <c r="D103" s="177">
        <v>0</v>
      </c>
      <c r="E103" s="177">
        <v>0</v>
      </c>
      <c r="F103" s="177">
        <v>0</v>
      </c>
      <c r="G103" s="177">
        <v>0</v>
      </c>
      <c r="H103" s="177">
        <v>0</v>
      </c>
      <c r="I103" s="177">
        <v>0</v>
      </c>
      <c r="J103" s="177">
        <v>0</v>
      </c>
      <c r="K103" s="177">
        <v>0</v>
      </c>
      <c r="L103" s="177">
        <v>0</v>
      </c>
      <c r="M103" s="177">
        <v>0</v>
      </c>
      <c r="N103" s="177">
        <v>0</v>
      </c>
      <c r="O103" s="177">
        <v>0</v>
      </c>
      <c r="P103" s="177">
        <v>0</v>
      </c>
    </row>
    <row r="104" spans="1:16" s="53" customFormat="1">
      <c r="A104" s="211" t="s">
        <v>737</v>
      </c>
      <c r="B104" s="211" t="s">
        <v>201</v>
      </c>
      <c r="C104" s="177">
        <v>0</v>
      </c>
      <c r="D104" s="177">
        <v>0</v>
      </c>
      <c r="E104" s="177">
        <v>0</v>
      </c>
      <c r="F104" s="177">
        <v>0</v>
      </c>
      <c r="G104" s="177">
        <v>0</v>
      </c>
      <c r="H104" s="177">
        <v>0</v>
      </c>
      <c r="I104" s="177">
        <v>0</v>
      </c>
      <c r="J104" s="177">
        <v>0</v>
      </c>
      <c r="K104" s="177">
        <v>0</v>
      </c>
      <c r="L104" s="177">
        <v>0</v>
      </c>
      <c r="M104" s="177">
        <v>0</v>
      </c>
      <c r="N104" s="177">
        <v>0</v>
      </c>
      <c r="O104" s="177">
        <v>0</v>
      </c>
      <c r="P104" s="177">
        <v>0</v>
      </c>
    </row>
    <row r="105" spans="1:16" s="53" customFormat="1">
      <c r="A105" s="211" t="s">
        <v>738</v>
      </c>
      <c r="B105" s="211" t="s">
        <v>201</v>
      </c>
      <c r="C105" s="177">
        <v>0</v>
      </c>
      <c r="D105" s="177">
        <v>0</v>
      </c>
      <c r="E105" s="177">
        <v>0</v>
      </c>
      <c r="F105" s="177">
        <v>0</v>
      </c>
      <c r="G105" s="177">
        <v>0</v>
      </c>
      <c r="H105" s="177">
        <v>0</v>
      </c>
      <c r="I105" s="177">
        <v>0</v>
      </c>
      <c r="J105" s="177">
        <v>0</v>
      </c>
      <c r="K105" s="177">
        <v>0</v>
      </c>
      <c r="L105" s="177">
        <v>0</v>
      </c>
      <c r="M105" s="177">
        <v>0</v>
      </c>
      <c r="N105" s="177">
        <v>0</v>
      </c>
      <c r="O105" s="177">
        <v>0</v>
      </c>
      <c r="P105" s="177">
        <v>0</v>
      </c>
    </row>
    <row r="106" spans="1:16" s="53" customFormat="1">
      <c r="A106" s="211" t="s">
        <v>739</v>
      </c>
      <c r="B106" s="211" t="s">
        <v>201</v>
      </c>
      <c r="C106" s="177">
        <v>0</v>
      </c>
      <c r="D106" s="177">
        <v>0</v>
      </c>
      <c r="E106" s="177">
        <v>0</v>
      </c>
      <c r="F106" s="177">
        <v>0</v>
      </c>
      <c r="G106" s="177">
        <v>0</v>
      </c>
      <c r="H106" s="177">
        <v>0</v>
      </c>
      <c r="I106" s="177">
        <v>0</v>
      </c>
      <c r="J106" s="177">
        <v>0</v>
      </c>
      <c r="K106" s="177">
        <v>0</v>
      </c>
      <c r="L106" s="177">
        <v>0</v>
      </c>
      <c r="M106" s="177">
        <v>0</v>
      </c>
      <c r="N106" s="177">
        <v>0</v>
      </c>
      <c r="O106" s="177">
        <v>0</v>
      </c>
      <c r="P106" s="177">
        <v>0</v>
      </c>
    </row>
    <row r="107" spans="1:16" s="53" customFormat="1">
      <c r="A107" s="211" t="s">
        <v>740</v>
      </c>
      <c r="B107" s="211" t="s">
        <v>201</v>
      </c>
      <c r="C107" s="177">
        <v>0</v>
      </c>
      <c r="D107" s="177">
        <v>0</v>
      </c>
      <c r="E107" s="177">
        <v>0</v>
      </c>
      <c r="F107" s="177">
        <v>0</v>
      </c>
      <c r="G107" s="177">
        <v>0</v>
      </c>
      <c r="H107" s="177">
        <v>0</v>
      </c>
      <c r="I107" s="177">
        <v>0</v>
      </c>
      <c r="J107" s="177">
        <v>0</v>
      </c>
      <c r="K107" s="177">
        <v>0</v>
      </c>
      <c r="L107" s="177">
        <v>0</v>
      </c>
      <c r="M107" s="177">
        <v>0</v>
      </c>
      <c r="N107" s="177">
        <v>0</v>
      </c>
      <c r="O107" s="177">
        <v>0</v>
      </c>
      <c r="P107" s="177">
        <v>0</v>
      </c>
    </row>
    <row r="108" spans="1:16" s="53" customFormat="1">
      <c r="A108" s="211" t="s">
        <v>741</v>
      </c>
      <c r="B108" s="211" t="s">
        <v>201</v>
      </c>
      <c r="C108" s="177">
        <v>0</v>
      </c>
      <c r="D108" s="177">
        <v>0</v>
      </c>
      <c r="E108" s="177">
        <v>0</v>
      </c>
      <c r="F108" s="177">
        <v>0</v>
      </c>
      <c r="G108" s="177">
        <v>0</v>
      </c>
      <c r="H108" s="177">
        <v>0</v>
      </c>
      <c r="I108" s="177">
        <v>0</v>
      </c>
      <c r="J108" s="177">
        <v>0</v>
      </c>
      <c r="K108" s="177">
        <v>0</v>
      </c>
      <c r="L108" s="177">
        <v>0</v>
      </c>
      <c r="M108" s="177">
        <v>0</v>
      </c>
      <c r="N108" s="177">
        <v>0</v>
      </c>
      <c r="O108" s="177">
        <v>0</v>
      </c>
      <c r="P108" s="177">
        <v>0</v>
      </c>
    </row>
    <row r="109" spans="1:16" s="53" customFormat="1">
      <c r="A109" s="211" t="s">
        <v>742</v>
      </c>
      <c r="B109" s="211" t="s">
        <v>201</v>
      </c>
      <c r="C109" s="177">
        <v>0</v>
      </c>
      <c r="D109" s="177">
        <v>0</v>
      </c>
      <c r="E109" s="177">
        <v>0</v>
      </c>
      <c r="F109" s="177">
        <v>0</v>
      </c>
      <c r="G109" s="177">
        <v>0</v>
      </c>
      <c r="H109" s="177">
        <v>0</v>
      </c>
      <c r="I109" s="177">
        <v>0</v>
      </c>
      <c r="J109" s="177">
        <v>0</v>
      </c>
      <c r="K109" s="177">
        <v>0</v>
      </c>
      <c r="L109" s="177">
        <v>0</v>
      </c>
      <c r="M109" s="177">
        <v>0</v>
      </c>
      <c r="N109" s="177">
        <v>0</v>
      </c>
      <c r="O109" s="177">
        <v>0</v>
      </c>
      <c r="P109" s="177">
        <v>0</v>
      </c>
    </row>
    <row r="110" spans="1:16" s="53" customFormat="1">
      <c r="A110" s="211" t="s">
        <v>743</v>
      </c>
      <c r="B110" s="211" t="s">
        <v>201</v>
      </c>
      <c r="C110" s="177">
        <v>0</v>
      </c>
      <c r="D110" s="177">
        <v>0</v>
      </c>
      <c r="E110" s="177">
        <v>0</v>
      </c>
      <c r="F110" s="177">
        <v>0</v>
      </c>
      <c r="G110" s="177">
        <v>0</v>
      </c>
      <c r="H110" s="177">
        <v>0</v>
      </c>
      <c r="I110" s="177">
        <v>0</v>
      </c>
      <c r="J110" s="177">
        <v>0</v>
      </c>
      <c r="K110" s="177">
        <v>0</v>
      </c>
      <c r="L110" s="177">
        <v>0</v>
      </c>
      <c r="M110" s="177">
        <v>0</v>
      </c>
      <c r="N110" s="177">
        <v>0</v>
      </c>
      <c r="O110" s="177">
        <v>0</v>
      </c>
      <c r="P110" s="177">
        <v>0</v>
      </c>
    </row>
    <row r="111" spans="1:16" s="53" customFormat="1">
      <c r="A111" s="211" t="s">
        <v>744</v>
      </c>
      <c r="B111" s="211" t="s">
        <v>201</v>
      </c>
      <c r="C111" s="177">
        <v>0</v>
      </c>
      <c r="D111" s="177">
        <v>0</v>
      </c>
      <c r="E111" s="177">
        <v>0</v>
      </c>
      <c r="F111" s="177">
        <v>0</v>
      </c>
      <c r="G111" s="177">
        <v>0</v>
      </c>
      <c r="H111" s="177">
        <v>0</v>
      </c>
      <c r="I111" s="177">
        <v>0</v>
      </c>
      <c r="J111" s="177">
        <v>0</v>
      </c>
      <c r="K111" s="177">
        <v>0</v>
      </c>
      <c r="L111" s="177">
        <v>0</v>
      </c>
      <c r="M111" s="177">
        <v>0</v>
      </c>
      <c r="N111" s="177">
        <v>0</v>
      </c>
      <c r="O111" s="177">
        <v>0</v>
      </c>
      <c r="P111" s="177">
        <v>0</v>
      </c>
    </row>
    <row r="112" spans="1:16" s="53" customFormat="1">
      <c r="A112" s="211" t="s">
        <v>745</v>
      </c>
      <c r="B112" s="211" t="s">
        <v>201</v>
      </c>
      <c r="C112" s="177">
        <v>0</v>
      </c>
      <c r="D112" s="177">
        <v>0</v>
      </c>
      <c r="E112" s="177">
        <v>0</v>
      </c>
      <c r="F112" s="177">
        <v>0</v>
      </c>
      <c r="G112" s="177">
        <v>0</v>
      </c>
      <c r="H112" s="177">
        <v>0</v>
      </c>
      <c r="I112" s="177">
        <v>0</v>
      </c>
      <c r="J112" s="177">
        <v>0</v>
      </c>
      <c r="K112" s="177">
        <v>0</v>
      </c>
      <c r="L112" s="177">
        <v>0</v>
      </c>
      <c r="M112" s="177">
        <v>0</v>
      </c>
      <c r="N112" s="177">
        <v>0</v>
      </c>
      <c r="O112" s="177">
        <v>0</v>
      </c>
      <c r="P112" s="177">
        <v>0</v>
      </c>
    </row>
    <row r="113" spans="1:16" s="53" customFormat="1">
      <c r="A113" s="211" t="s">
        <v>746</v>
      </c>
      <c r="B113" s="211" t="s">
        <v>201</v>
      </c>
      <c r="C113" s="177">
        <v>0</v>
      </c>
      <c r="D113" s="177">
        <v>0</v>
      </c>
      <c r="E113" s="177">
        <v>0</v>
      </c>
      <c r="F113" s="177">
        <v>0</v>
      </c>
      <c r="G113" s="177">
        <v>0</v>
      </c>
      <c r="H113" s="177">
        <v>0</v>
      </c>
      <c r="I113" s="177">
        <v>0</v>
      </c>
      <c r="J113" s="177">
        <v>0</v>
      </c>
      <c r="K113" s="177">
        <v>0</v>
      </c>
      <c r="L113" s="177">
        <v>0</v>
      </c>
      <c r="M113" s="177">
        <v>0</v>
      </c>
      <c r="N113" s="177">
        <v>0</v>
      </c>
      <c r="O113" s="177">
        <v>0</v>
      </c>
      <c r="P113" s="177">
        <v>0</v>
      </c>
    </row>
    <row r="114" spans="1:16" s="53" customFormat="1">
      <c r="A114" s="211" t="s">
        <v>568</v>
      </c>
      <c r="B114" s="211" t="s">
        <v>201</v>
      </c>
      <c r="C114" s="177">
        <v>0</v>
      </c>
      <c r="D114" s="177">
        <v>0</v>
      </c>
      <c r="E114" s="177">
        <v>0</v>
      </c>
      <c r="F114" s="177">
        <v>0</v>
      </c>
      <c r="G114" s="177">
        <v>0</v>
      </c>
      <c r="H114" s="177">
        <v>0</v>
      </c>
      <c r="I114" s="177">
        <v>0</v>
      </c>
      <c r="J114" s="177">
        <v>0</v>
      </c>
      <c r="K114" s="177">
        <v>0</v>
      </c>
      <c r="L114" s="177">
        <v>0</v>
      </c>
      <c r="M114" s="177">
        <v>0</v>
      </c>
      <c r="N114" s="177">
        <v>0</v>
      </c>
      <c r="O114" s="177">
        <v>0</v>
      </c>
      <c r="P114" s="177">
        <v>0</v>
      </c>
    </row>
    <row r="115" spans="1:16" s="53" customFormat="1">
      <c r="A115" s="211" t="s">
        <v>569</v>
      </c>
      <c r="B115" s="211" t="s">
        <v>201</v>
      </c>
      <c r="C115" s="177">
        <v>4275</v>
      </c>
      <c r="D115" s="177">
        <v>4275</v>
      </c>
      <c r="E115" s="177">
        <v>4275</v>
      </c>
      <c r="F115" s="177">
        <v>4275</v>
      </c>
      <c r="G115" s="177">
        <v>4275</v>
      </c>
      <c r="H115" s="177">
        <v>4275</v>
      </c>
      <c r="I115" s="177">
        <v>4275</v>
      </c>
      <c r="J115" s="177">
        <v>4275</v>
      </c>
      <c r="K115" s="177">
        <v>4275</v>
      </c>
      <c r="L115" s="177">
        <v>4275</v>
      </c>
      <c r="M115" s="177">
        <v>4275</v>
      </c>
      <c r="N115" s="177">
        <v>4275</v>
      </c>
      <c r="O115" s="177">
        <v>4275</v>
      </c>
      <c r="P115" s="177">
        <v>4275337</v>
      </c>
    </row>
    <row r="116" spans="1:16" s="53" customFormat="1">
      <c r="A116" s="211" t="s">
        <v>747</v>
      </c>
      <c r="B116" s="211" t="s">
        <v>201</v>
      </c>
      <c r="C116" s="177">
        <v>0</v>
      </c>
      <c r="D116" s="177">
        <v>0</v>
      </c>
      <c r="E116" s="177">
        <v>0</v>
      </c>
      <c r="F116" s="177">
        <v>0</v>
      </c>
      <c r="G116" s="177">
        <v>0</v>
      </c>
      <c r="H116" s="177">
        <v>0</v>
      </c>
      <c r="I116" s="177">
        <v>0</v>
      </c>
      <c r="J116" s="177">
        <v>0</v>
      </c>
      <c r="K116" s="177">
        <v>0</v>
      </c>
      <c r="L116" s="177">
        <v>0</v>
      </c>
      <c r="M116" s="177">
        <v>0</v>
      </c>
      <c r="N116" s="177">
        <v>0</v>
      </c>
      <c r="O116" s="177">
        <v>0</v>
      </c>
      <c r="P116" s="177">
        <v>0</v>
      </c>
    </row>
    <row r="117" spans="1:16" s="53" customFormat="1">
      <c r="A117" s="211" t="s">
        <v>748</v>
      </c>
      <c r="B117" s="211" t="s">
        <v>201</v>
      </c>
      <c r="C117" s="177">
        <v>0</v>
      </c>
      <c r="D117" s="177">
        <v>0</v>
      </c>
      <c r="E117" s="177">
        <v>0</v>
      </c>
      <c r="F117" s="177">
        <v>0</v>
      </c>
      <c r="G117" s="177">
        <v>0</v>
      </c>
      <c r="H117" s="177">
        <v>0</v>
      </c>
      <c r="I117" s="177">
        <v>0</v>
      </c>
      <c r="J117" s="177">
        <v>0</v>
      </c>
      <c r="K117" s="177">
        <v>0</v>
      </c>
      <c r="L117" s="177">
        <v>0</v>
      </c>
      <c r="M117" s="177">
        <v>0</v>
      </c>
      <c r="N117" s="177">
        <v>0</v>
      </c>
      <c r="O117" s="177">
        <v>0</v>
      </c>
      <c r="P117" s="177">
        <v>0</v>
      </c>
    </row>
    <row r="118" spans="1:16" s="53" customFormat="1">
      <c r="A118" s="211" t="s">
        <v>570</v>
      </c>
      <c r="B118" s="211" t="s">
        <v>201</v>
      </c>
      <c r="C118" s="177">
        <v>0</v>
      </c>
      <c r="D118" s="177">
        <v>0</v>
      </c>
      <c r="E118" s="177">
        <v>0</v>
      </c>
      <c r="F118" s="177">
        <v>0</v>
      </c>
      <c r="G118" s="177">
        <v>0</v>
      </c>
      <c r="H118" s="177">
        <v>0</v>
      </c>
      <c r="I118" s="177">
        <v>0</v>
      </c>
      <c r="J118" s="177">
        <v>0</v>
      </c>
      <c r="K118" s="177">
        <v>0</v>
      </c>
      <c r="L118" s="177">
        <v>0</v>
      </c>
      <c r="M118" s="177">
        <v>0</v>
      </c>
      <c r="N118" s="177">
        <v>0</v>
      </c>
      <c r="O118" s="177">
        <v>0</v>
      </c>
      <c r="P118" s="177">
        <v>0</v>
      </c>
    </row>
    <row r="119" spans="1:16" s="53" customFormat="1">
      <c r="A119" s="211" t="s">
        <v>659</v>
      </c>
      <c r="B119" s="211" t="s">
        <v>201</v>
      </c>
      <c r="C119" s="177">
        <v>795</v>
      </c>
      <c r="D119" s="177">
        <v>795</v>
      </c>
      <c r="E119" s="177">
        <v>795</v>
      </c>
      <c r="F119" s="177">
        <v>795</v>
      </c>
      <c r="G119" s="177">
        <v>795</v>
      </c>
      <c r="H119" s="177">
        <v>795</v>
      </c>
      <c r="I119" s="177">
        <v>795</v>
      </c>
      <c r="J119" s="177">
        <v>795</v>
      </c>
      <c r="K119" s="177">
        <v>795</v>
      </c>
      <c r="L119" s="177">
        <v>795</v>
      </c>
      <c r="M119" s="177">
        <v>795</v>
      </c>
      <c r="N119" s="177">
        <v>795</v>
      </c>
      <c r="O119" s="177">
        <v>795</v>
      </c>
      <c r="P119" s="177">
        <v>795330</v>
      </c>
    </row>
    <row r="120" spans="1:16" s="53" customFormat="1">
      <c r="A120" s="211" t="s">
        <v>749</v>
      </c>
      <c r="B120" s="211" t="s">
        <v>201</v>
      </c>
      <c r="C120" s="177">
        <v>0</v>
      </c>
      <c r="D120" s="177">
        <v>0</v>
      </c>
      <c r="E120" s="177">
        <v>0</v>
      </c>
      <c r="F120" s="177">
        <v>0</v>
      </c>
      <c r="G120" s="177">
        <v>0</v>
      </c>
      <c r="H120" s="177">
        <v>0</v>
      </c>
      <c r="I120" s="177">
        <v>0</v>
      </c>
      <c r="J120" s="177">
        <v>0</v>
      </c>
      <c r="K120" s="177">
        <v>0</v>
      </c>
      <c r="L120" s="177">
        <v>0</v>
      </c>
      <c r="M120" s="177">
        <v>0</v>
      </c>
      <c r="N120" s="177">
        <v>0</v>
      </c>
      <c r="O120" s="177">
        <v>0</v>
      </c>
      <c r="P120" s="177">
        <v>0</v>
      </c>
    </row>
    <row r="121" spans="1:16" s="53" customFormat="1">
      <c r="A121" s="211" t="s">
        <v>973</v>
      </c>
      <c r="B121" s="211" t="s">
        <v>201</v>
      </c>
      <c r="C121" s="177">
        <v>0</v>
      </c>
      <c r="D121" s="177">
        <v>0</v>
      </c>
      <c r="E121" s="177">
        <v>0</v>
      </c>
      <c r="F121" s="177">
        <v>0</v>
      </c>
      <c r="G121" s="177">
        <v>0</v>
      </c>
      <c r="H121" s="177">
        <v>0</v>
      </c>
      <c r="I121" s="177">
        <v>0</v>
      </c>
      <c r="J121" s="177">
        <v>0</v>
      </c>
      <c r="K121" s="177">
        <v>0</v>
      </c>
      <c r="L121" s="177">
        <v>0</v>
      </c>
      <c r="M121" s="177">
        <v>0</v>
      </c>
      <c r="N121" s="177">
        <v>0</v>
      </c>
      <c r="O121" s="177">
        <v>0</v>
      </c>
      <c r="P121" s="177">
        <v>0</v>
      </c>
    </row>
    <row r="122" spans="1:16" s="53" customFormat="1">
      <c r="A122" s="211" t="s">
        <v>750</v>
      </c>
      <c r="B122" s="211" t="s">
        <v>201</v>
      </c>
      <c r="C122" s="177">
        <v>0</v>
      </c>
      <c r="D122" s="177">
        <v>0</v>
      </c>
      <c r="E122" s="177">
        <v>0</v>
      </c>
      <c r="F122" s="177">
        <v>0</v>
      </c>
      <c r="G122" s="177">
        <v>0</v>
      </c>
      <c r="H122" s="177">
        <v>0</v>
      </c>
      <c r="I122" s="177">
        <v>0</v>
      </c>
      <c r="J122" s="177">
        <v>0</v>
      </c>
      <c r="K122" s="177">
        <v>0</v>
      </c>
      <c r="L122" s="177">
        <v>0</v>
      </c>
      <c r="M122" s="177">
        <v>0</v>
      </c>
      <c r="N122" s="177">
        <v>0</v>
      </c>
      <c r="O122" s="177">
        <v>0</v>
      </c>
      <c r="P122" s="177">
        <v>0</v>
      </c>
    </row>
    <row r="123" spans="1:16" s="53" customFormat="1">
      <c r="A123" s="211" t="s">
        <v>751</v>
      </c>
      <c r="B123" s="211" t="s">
        <v>201</v>
      </c>
      <c r="C123" s="177">
        <v>0</v>
      </c>
      <c r="D123" s="177">
        <v>0</v>
      </c>
      <c r="E123" s="177">
        <v>0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</row>
    <row r="124" spans="1:16" s="53" customFormat="1">
      <c r="A124" s="211" t="s">
        <v>571</v>
      </c>
      <c r="B124" s="211" t="s">
        <v>201</v>
      </c>
      <c r="C124" s="177">
        <v>0</v>
      </c>
      <c r="D124" s="177">
        <v>0</v>
      </c>
      <c r="E124" s="177">
        <v>0</v>
      </c>
      <c r="F124" s="177">
        <v>0</v>
      </c>
      <c r="G124" s="177">
        <v>0</v>
      </c>
      <c r="H124" s="177">
        <v>0</v>
      </c>
      <c r="I124" s="177">
        <v>0</v>
      </c>
      <c r="J124" s="177">
        <v>0</v>
      </c>
      <c r="K124" s="177">
        <v>0</v>
      </c>
      <c r="L124" s="177">
        <v>0</v>
      </c>
      <c r="M124" s="177">
        <v>0</v>
      </c>
      <c r="N124" s="177">
        <v>0</v>
      </c>
      <c r="O124" s="177">
        <v>0</v>
      </c>
      <c r="P124" s="177">
        <v>0</v>
      </c>
    </row>
    <row r="125" spans="1:16" s="53" customFormat="1">
      <c r="A125" s="211" t="s">
        <v>974</v>
      </c>
      <c r="B125" s="211" t="s">
        <v>201</v>
      </c>
      <c r="C125" s="177">
        <v>0</v>
      </c>
      <c r="D125" s="177">
        <v>0</v>
      </c>
      <c r="E125" s="177">
        <v>0</v>
      </c>
      <c r="F125" s="177">
        <v>0</v>
      </c>
      <c r="G125" s="177">
        <v>0</v>
      </c>
      <c r="H125" s="177">
        <v>0</v>
      </c>
      <c r="I125" s="177">
        <v>0</v>
      </c>
      <c r="J125" s="177">
        <v>0</v>
      </c>
      <c r="K125" s="177">
        <v>0</v>
      </c>
      <c r="L125" s="177">
        <v>0</v>
      </c>
      <c r="M125" s="177">
        <v>0</v>
      </c>
      <c r="N125" s="177">
        <v>0</v>
      </c>
      <c r="O125" s="177">
        <v>0</v>
      </c>
      <c r="P125" s="177">
        <v>0</v>
      </c>
    </row>
    <row r="126" spans="1:16" s="53" customFormat="1">
      <c r="A126" s="211" t="s">
        <v>752</v>
      </c>
      <c r="B126" s="211" t="s">
        <v>201</v>
      </c>
      <c r="C126" s="177">
        <v>0</v>
      </c>
      <c r="D126" s="177">
        <v>0</v>
      </c>
      <c r="E126" s="177">
        <v>0</v>
      </c>
      <c r="F126" s="177">
        <v>0</v>
      </c>
      <c r="G126" s="177">
        <v>0</v>
      </c>
      <c r="H126" s="177">
        <v>0</v>
      </c>
      <c r="I126" s="177">
        <v>0</v>
      </c>
      <c r="J126" s="177">
        <v>0</v>
      </c>
      <c r="K126" s="177">
        <v>0</v>
      </c>
      <c r="L126" s="177">
        <v>0</v>
      </c>
      <c r="M126" s="177">
        <v>0</v>
      </c>
      <c r="N126" s="177">
        <v>0</v>
      </c>
      <c r="O126" s="177">
        <v>0</v>
      </c>
      <c r="P126" s="177">
        <v>0</v>
      </c>
    </row>
    <row r="127" spans="1:16" s="53" customFormat="1">
      <c r="A127" s="211" t="s">
        <v>753</v>
      </c>
      <c r="B127" s="211" t="s">
        <v>201</v>
      </c>
      <c r="C127" s="177">
        <v>0</v>
      </c>
      <c r="D127" s="177">
        <v>0</v>
      </c>
      <c r="E127" s="177">
        <v>0</v>
      </c>
      <c r="F127" s="177">
        <v>0</v>
      </c>
      <c r="G127" s="177">
        <v>0</v>
      </c>
      <c r="H127" s="177">
        <v>0</v>
      </c>
      <c r="I127" s="177">
        <v>0</v>
      </c>
      <c r="J127" s="177">
        <v>0</v>
      </c>
      <c r="K127" s="177">
        <v>0</v>
      </c>
      <c r="L127" s="177">
        <v>0</v>
      </c>
      <c r="M127" s="177">
        <v>0</v>
      </c>
      <c r="N127" s="177">
        <v>0</v>
      </c>
      <c r="O127" s="177">
        <v>0</v>
      </c>
      <c r="P127" s="177">
        <v>0</v>
      </c>
    </row>
    <row r="128" spans="1:16" s="53" customFormat="1">
      <c r="A128" s="211" t="s">
        <v>754</v>
      </c>
      <c r="B128" s="211" t="s">
        <v>201</v>
      </c>
      <c r="C128" s="177">
        <v>0</v>
      </c>
      <c r="D128" s="177">
        <v>0</v>
      </c>
      <c r="E128" s="177">
        <v>0</v>
      </c>
      <c r="F128" s="177">
        <v>0</v>
      </c>
      <c r="G128" s="177">
        <v>0</v>
      </c>
      <c r="H128" s="177">
        <v>0</v>
      </c>
      <c r="I128" s="177">
        <v>0</v>
      </c>
      <c r="J128" s="177">
        <v>0</v>
      </c>
      <c r="K128" s="177">
        <v>0</v>
      </c>
      <c r="L128" s="177">
        <v>0</v>
      </c>
      <c r="M128" s="177">
        <v>0</v>
      </c>
      <c r="N128" s="177">
        <v>0</v>
      </c>
      <c r="O128" s="177">
        <v>0</v>
      </c>
      <c r="P128" s="177">
        <v>0</v>
      </c>
    </row>
    <row r="129" spans="1:16" s="53" customFormat="1">
      <c r="A129" s="211" t="s">
        <v>572</v>
      </c>
      <c r="B129" s="211" t="s">
        <v>201</v>
      </c>
      <c r="C129" s="177">
        <v>0</v>
      </c>
      <c r="D129" s="177">
        <v>0</v>
      </c>
      <c r="E129" s="177">
        <v>0</v>
      </c>
      <c r="F129" s="177">
        <v>0</v>
      </c>
      <c r="G129" s="177">
        <v>0</v>
      </c>
      <c r="H129" s="177">
        <v>0</v>
      </c>
      <c r="I129" s="177">
        <v>0</v>
      </c>
      <c r="J129" s="177">
        <v>0</v>
      </c>
      <c r="K129" s="177">
        <v>0</v>
      </c>
      <c r="L129" s="177">
        <v>0</v>
      </c>
      <c r="M129" s="177">
        <v>0</v>
      </c>
      <c r="N129" s="177">
        <v>0</v>
      </c>
      <c r="O129" s="177">
        <v>0</v>
      </c>
      <c r="P129" s="177">
        <v>0</v>
      </c>
    </row>
    <row r="130" spans="1:16" s="53" customFormat="1">
      <c r="A130" s="211" t="s">
        <v>573</v>
      </c>
      <c r="B130" s="211" t="s">
        <v>201</v>
      </c>
      <c r="C130" s="177">
        <v>0</v>
      </c>
      <c r="D130" s="177">
        <v>0</v>
      </c>
      <c r="E130" s="177">
        <v>0</v>
      </c>
      <c r="F130" s="177">
        <v>0</v>
      </c>
      <c r="G130" s="177">
        <v>0</v>
      </c>
      <c r="H130" s="177">
        <v>0</v>
      </c>
      <c r="I130" s="177">
        <v>0</v>
      </c>
      <c r="J130" s="177">
        <v>0</v>
      </c>
      <c r="K130" s="177">
        <v>0</v>
      </c>
      <c r="L130" s="177">
        <v>0</v>
      </c>
      <c r="M130" s="177">
        <v>0</v>
      </c>
      <c r="N130" s="177">
        <v>0</v>
      </c>
      <c r="O130" s="177">
        <v>0</v>
      </c>
      <c r="P130" s="177">
        <v>136</v>
      </c>
    </row>
    <row r="131" spans="1:16" s="53" customFormat="1">
      <c r="A131" s="211" t="s">
        <v>574</v>
      </c>
      <c r="B131" s="211" t="s">
        <v>201</v>
      </c>
      <c r="C131" s="177">
        <v>195223</v>
      </c>
      <c r="D131" s="177">
        <v>195166</v>
      </c>
      <c r="E131" s="177">
        <v>195166</v>
      </c>
      <c r="F131" s="177">
        <v>195130</v>
      </c>
      <c r="G131" s="177">
        <v>195110</v>
      </c>
      <c r="H131" s="177">
        <v>195036</v>
      </c>
      <c r="I131" s="177">
        <v>194987</v>
      </c>
      <c r="J131" s="177">
        <v>194939</v>
      </c>
      <c r="K131" s="177">
        <v>194736</v>
      </c>
      <c r="L131" s="177">
        <v>194736</v>
      </c>
      <c r="M131" s="177">
        <v>194564</v>
      </c>
      <c r="N131" s="177">
        <v>194564</v>
      </c>
      <c r="O131" s="177">
        <v>194496</v>
      </c>
      <c r="P131" s="177">
        <v>194916255</v>
      </c>
    </row>
    <row r="132" spans="1:16" s="53" customFormat="1">
      <c r="A132" s="211" t="s">
        <v>660</v>
      </c>
      <c r="B132" s="211" t="s">
        <v>201</v>
      </c>
      <c r="C132" s="177">
        <v>405</v>
      </c>
      <c r="D132" s="177">
        <v>405</v>
      </c>
      <c r="E132" s="177">
        <v>405</v>
      </c>
      <c r="F132" s="177">
        <v>405</v>
      </c>
      <c r="G132" s="177">
        <v>405</v>
      </c>
      <c r="H132" s="177">
        <v>405</v>
      </c>
      <c r="I132" s="177">
        <v>405</v>
      </c>
      <c r="J132" s="177">
        <v>405</v>
      </c>
      <c r="K132" s="177">
        <v>405</v>
      </c>
      <c r="L132" s="177">
        <v>405</v>
      </c>
      <c r="M132" s="177">
        <v>405</v>
      </c>
      <c r="N132" s="177">
        <v>405</v>
      </c>
      <c r="O132" s="177">
        <v>405</v>
      </c>
      <c r="P132" s="177">
        <v>405246</v>
      </c>
    </row>
    <row r="133" spans="1:16" s="53" customFormat="1">
      <c r="A133" s="211" t="s">
        <v>575</v>
      </c>
      <c r="B133" s="211" t="s">
        <v>201</v>
      </c>
      <c r="C133" s="177">
        <v>144</v>
      </c>
      <c r="D133" s="177">
        <v>144</v>
      </c>
      <c r="E133" s="177">
        <v>144</v>
      </c>
      <c r="F133" s="177">
        <v>144</v>
      </c>
      <c r="G133" s="177">
        <v>144</v>
      </c>
      <c r="H133" s="177">
        <v>144</v>
      </c>
      <c r="I133" s="177">
        <v>144</v>
      </c>
      <c r="J133" s="177">
        <v>144</v>
      </c>
      <c r="K133" s="177">
        <v>144</v>
      </c>
      <c r="L133" s="177">
        <v>144</v>
      </c>
      <c r="M133" s="177">
        <v>144</v>
      </c>
      <c r="N133" s="177">
        <v>144</v>
      </c>
      <c r="O133" s="177">
        <v>144</v>
      </c>
      <c r="P133" s="177">
        <v>144100</v>
      </c>
    </row>
    <row r="134" spans="1:16" s="53" customFormat="1">
      <c r="A134" s="211" t="s">
        <v>576</v>
      </c>
      <c r="B134" s="211" t="s">
        <v>201</v>
      </c>
      <c r="C134" s="177">
        <v>134</v>
      </c>
      <c r="D134" s="177">
        <v>134</v>
      </c>
      <c r="E134" s="177">
        <v>134</v>
      </c>
      <c r="F134" s="177">
        <v>134</v>
      </c>
      <c r="G134" s="177">
        <v>134</v>
      </c>
      <c r="H134" s="177">
        <v>134</v>
      </c>
      <c r="I134" s="177">
        <v>134</v>
      </c>
      <c r="J134" s="177">
        <v>134</v>
      </c>
      <c r="K134" s="177">
        <v>134</v>
      </c>
      <c r="L134" s="177">
        <v>134</v>
      </c>
      <c r="M134" s="177">
        <v>134</v>
      </c>
      <c r="N134" s="177">
        <v>134</v>
      </c>
      <c r="O134" s="177">
        <v>134</v>
      </c>
      <c r="P134" s="177">
        <v>134338</v>
      </c>
    </row>
    <row r="135" spans="1:16" s="53" customFormat="1">
      <c r="A135" s="211" t="s">
        <v>577</v>
      </c>
      <c r="B135" s="211" t="s">
        <v>201</v>
      </c>
      <c r="C135" s="177">
        <v>1231</v>
      </c>
      <c r="D135" s="177">
        <v>1231</v>
      </c>
      <c r="E135" s="177">
        <v>1231</v>
      </c>
      <c r="F135" s="177">
        <v>1231</v>
      </c>
      <c r="G135" s="177">
        <v>1231</v>
      </c>
      <c r="H135" s="177">
        <v>1231</v>
      </c>
      <c r="I135" s="177">
        <v>1231</v>
      </c>
      <c r="J135" s="177">
        <v>1231</v>
      </c>
      <c r="K135" s="177">
        <v>1231</v>
      </c>
      <c r="L135" s="177">
        <v>1231</v>
      </c>
      <c r="M135" s="177">
        <v>1231</v>
      </c>
      <c r="N135" s="177">
        <v>1231</v>
      </c>
      <c r="O135" s="177">
        <v>1231</v>
      </c>
      <c r="P135" s="177">
        <v>1231131</v>
      </c>
    </row>
    <row r="136" spans="1:16" s="53" customFormat="1">
      <c r="A136" s="211" t="s">
        <v>975</v>
      </c>
      <c r="B136" s="211" t="s">
        <v>201</v>
      </c>
      <c r="C136" s="177">
        <v>3515</v>
      </c>
      <c r="D136" s="177">
        <v>3515</v>
      </c>
      <c r="E136" s="177">
        <v>3515</v>
      </c>
      <c r="F136" s="177">
        <v>3515</v>
      </c>
      <c r="G136" s="177">
        <v>3515</v>
      </c>
      <c r="H136" s="177">
        <v>3515</v>
      </c>
      <c r="I136" s="177">
        <v>3515</v>
      </c>
      <c r="J136" s="177">
        <v>3515</v>
      </c>
      <c r="K136" s="177">
        <v>3515</v>
      </c>
      <c r="L136" s="177">
        <v>3515</v>
      </c>
      <c r="M136" s="177">
        <v>3515</v>
      </c>
      <c r="N136" s="177">
        <v>3515</v>
      </c>
      <c r="O136" s="177">
        <v>3515</v>
      </c>
      <c r="P136" s="177">
        <v>3515294</v>
      </c>
    </row>
    <row r="137" spans="1:16" s="53" customFormat="1">
      <c r="A137" s="211" t="s">
        <v>578</v>
      </c>
      <c r="B137" s="211" t="s">
        <v>201</v>
      </c>
      <c r="C137" s="177">
        <v>0</v>
      </c>
      <c r="D137" s="177">
        <v>0</v>
      </c>
      <c r="E137" s="177">
        <v>0</v>
      </c>
      <c r="F137" s="177">
        <v>0</v>
      </c>
      <c r="G137" s="177">
        <v>0</v>
      </c>
      <c r="H137" s="177">
        <v>0</v>
      </c>
      <c r="I137" s="177">
        <v>0</v>
      </c>
      <c r="J137" s="177">
        <v>0</v>
      </c>
      <c r="K137" s="177">
        <v>0</v>
      </c>
      <c r="L137" s="177">
        <v>0</v>
      </c>
      <c r="M137" s="177">
        <v>0</v>
      </c>
      <c r="N137" s="177">
        <v>0</v>
      </c>
      <c r="O137" s="177">
        <v>0</v>
      </c>
      <c r="P137" s="177">
        <v>0</v>
      </c>
    </row>
    <row r="138" spans="1:16" s="53" customFormat="1">
      <c r="A138" s="211" t="s">
        <v>579</v>
      </c>
      <c r="B138" s="211" t="s">
        <v>201</v>
      </c>
      <c r="C138" s="177">
        <v>112</v>
      </c>
      <c r="D138" s="177">
        <v>112</v>
      </c>
      <c r="E138" s="177">
        <v>112</v>
      </c>
      <c r="F138" s="177">
        <v>112</v>
      </c>
      <c r="G138" s="177">
        <v>112</v>
      </c>
      <c r="H138" s="177">
        <v>112</v>
      </c>
      <c r="I138" s="177">
        <v>112</v>
      </c>
      <c r="J138" s="177">
        <v>112</v>
      </c>
      <c r="K138" s="177">
        <v>112</v>
      </c>
      <c r="L138" s="177">
        <v>112</v>
      </c>
      <c r="M138" s="177">
        <v>112</v>
      </c>
      <c r="N138" s="177">
        <v>112</v>
      </c>
      <c r="O138" s="177">
        <v>112</v>
      </c>
      <c r="P138" s="177">
        <v>112021</v>
      </c>
    </row>
    <row r="139" spans="1:16" s="53" customFormat="1">
      <c r="A139" s="211" t="s">
        <v>580</v>
      </c>
      <c r="B139" s="211" t="s">
        <v>201</v>
      </c>
      <c r="C139" s="177">
        <v>5413</v>
      </c>
      <c r="D139" s="177">
        <v>5413</v>
      </c>
      <c r="E139" s="177">
        <v>5413</v>
      </c>
      <c r="F139" s="177">
        <v>5413</v>
      </c>
      <c r="G139" s="177">
        <v>5413</v>
      </c>
      <c r="H139" s="177">
        <v>5413</v>
      </c>
      <c r="I139" s="177">
        <v>5413</v>
      </c>
      <c r="J139" s="177">
        <v>5413</v>
      </c>
      <c r="K139" s="177">
        <v>5413</v>
      </c>
      <c r="L139" s="177">
        <v>5413</v>
      </c>
      <c r="M139" s="177">
        <v>5413</v>
      </c>
      <c r="N139" s="177">
        <v>5413</v>
      </c>
      <c r="O139" s="177">
        <v>5413</v>
      </c>
      <c r="P139" s="177">
        <v>5413075</v>
      </c>
    </row>
    <row r="140" spans="1:16" s="53" customFormat="1">
      <c r="A140" s="211" t="s">
        <v>835</v>
      </c>
      <c r="B140" s="211" t="s">
        <v>201</v>
      </c>
      <c r="C140" s="177">
        <v>5527</v>
      </c>
      <c r="D140" s="177">
        <v>5619</v>
      </c>
      <c r="E140" s="177">
        <v>5619</v>
      </c>
      <c r="F140" s="177">
        <v>5619</v>
      </c>
      <c r="G140" s="177">
        <v>5619</v>
      </c>
      <c r="H140" s="177">
        <v>5619</v>
      </c>
      <c r="I140" s="177">
        <v>5619</v>
      </c>
      <c r="J140" s="177">
        <v>5619</v>
      </c>
      <c r="K140" s="177">
        <v>5619</v>
      </c>
      <c r="L140" s="177">
        <v>5619</v>
      </c>
      <c r="M140" s="177">
        <v>5619</v>
      </c>
      <c r="N140" s="177">
        <v>5619</v>
      </c>
      <c r="O140" s="177">
        <v>5619</v>
      </c>
      <c r="P140" s="177">
        <v>5614749</v>
      </c>
    </row>
    <row r="141" spans="1:16" s="53" customFormat="1">
      <c r="A141" s="211" t="s">
        <v>581</v>
      </c>
      <c r="B141" s="211" t="s">
        <v>201</v>
      </c>
      <c r="C141" s="177">
        <v>5035</v>
      </c>
      <c r="D141" s="177">
        <v>5035</v>
      </c>
      <c r="E141" s="177">
        <v>5035</v>
      </c>
      <c r="F141" s="177">
        <v>5035</v>
      </c>
      <c r="G141" s="177">
        <v>5035</v>
      </c>
      <c r="H141" s="177">
        <v>5035</v>
      </c>
      <c r="I141" s="177">
        <v>5035</v>
      </c>
      <c r="J141" s="177">
        <v>5035</v>
      </c>
      <c r="K141" s="177">
        <v>5035</v>
      </c>
      <c r="L141" s="177">
        <v>5035</v>
      </c>
      <c r="M141" s="177">
        <v>5035</v>
      </c>
      <c r="N141" s="177">
        <v>5035</v>
      </c>
      <c r="O141" s="177">
        <v>5035</v>
      </c>
      <c r="P141" s="177">
        <v>5035075</v>
      </c>
    </row>
    <row r="142" spans="1:16" s="53" customFormat="1">
      <c r="A142" s="211" t="s">
        <v>582</v>
      </c>
      <c r="B142" s="211" t="s">
        <v>201</v>
      </c>
      <c r="C142" s="177">
        <v>3188</v>
      </c>
      <c r="D142" s="177">
        <v>3189</v>
      </c>
      <c r="E142" s="177">
        <v>3189</v>
      </c>
      <c r="F142" s="177">
        <v>3189</v>
      </c>
      <c r="G142" s="177">
        <v>3189</v>
      </c>
      <c r="H142" s="177">
        <v>3189</v>
      </c>
      <c r="I142" s="177">
        <v>3189</v>
      </c>
      <c r="J142" s="177">
        <v>3189</v>
      </c>
      <c r="K142" s="177">
        <v>3189</v>
      </c>
      <c r="L142" s="177">
        <v>3189</v>
      </c>
      <c r="M142" s="177">
        <v>3189</v>
      </c>
      <c r="N142" s="177">
        <v>3189</v>
      </c>
      <c r="O142" s="177">
        <v>3189</v>
      </c>
      <c r="P142" s="177">
        <v>3188690</v>
      </c>
    </row>
    <row r="143" spans="1:16" s="53" customFormat="1">
      <c r="A143" s="211" t="s">
        <v>661</v>
      </c>
      <c r="B143" s="211" t="s">
        <v>201</v>
      </c>
      <c r="C143" s="177">
        <v>3537</v>
      </c>
      <c r="D143" s="177">
        <v>3537</v>
      </c>
      <c r="E143" s="177">
        <v>3537</v>
      </c>
      <c r="F143" s="177">
        <v>3537</v>
      </c>
      <c r="G143" s="177">
        <v>3537</v>
      </c>
      <c r="H143" s="177">
        <v>3537</v>
      </c>
      <c r="I143" s="177">
        <v>3537</v>
      </c>
      <c r="J143" s="177">
        <v>3537</v>
      </c>
      <c r="K143" s="177">
        <v>3537</v>
      </c>
      <c r="L143" s="177">
        <v>3537</v>
      </c>
      <c r="M143" s="177">
        <v>3709</v>
      </c>
      <c r="N143" s="177">
        <v>3709</v>
      </c>
      <c r="O143" s="177">
        <v>3709</v>
      </c>
      <c r="P143" s="177">
        <v>3572955</v>
      </c>
    </row>
    <row r="144" spans="1:16" s="53" customFormat="1">
      <c r="A144" s="211" t="s">
        <v>583</v>
      </c>
      <c r="B144" s="211" t="s">
        <v>201</v>
      </c>
      <c r="C144" s="177">
        <v>1732</v>
      </c>
      <c r="D144" s="177">
        <v>1732</v>
      </c>
      <c r="E144" s="177">
        <v>1732</v>
      </c>
      <c r="F144" s="177">
        <v>1732</v>
      </c>
      <c r="G144" s="177">
        <v>1732</v>
      </c>
      <c r="H144" s="177">
        <v>1732</v>
      </c>
      <c r="I144" s="177">
        <v>1732</v>
      </c>
      <c r="J144" s="177">
        <v>1732</v>
      </c>
      <c r="K144" s="177">
        <v>1732</v>
      </c>
      <c r="L144" s="177">
        <v>1732</v>
      </c>
      <c r="M144" s="177">
        <v>1732</v>
      </c>
      <c r="N144" s="177">
        <v>1732</v>
      </c>
      <c r="O144" s="177">
        <v>1732</v>
      </c>
      <c r="P144" s="177">
        <v>1732090</v>
      </c>
    </row>
    <row r="145" spans="1:16" s="53" customFormat="1">
      <c r="A145" s="211" t="s">
        <v>584</v>
      </c>
      <c r="B145" s="211" t="s">
        <v>201</v>
      </c>
      <c r="C145" s="177">
        <v>411</v>
      </c>
      <c r="D145" s="177">
        <v>411</v>
      </c>
      <c r="E145" s="177">
        <v>411</v>
      </c>
      <c r="F145" s="177">
        <v>411</v>
      </c>
      <c r="G145" s="177">
        <v>411</v>
      </c>
      <c r="H145" s="177">
        <v>411</v>
      </c>
      <c r="I145" s="177">
        <v>411</v>
      </c>
      <c r="J145" s="177">
        <v>411</v>
      </c>
      <c r="K145" s="177">
        <v>411</v>
      </c>
      <c r="L145" s="177">
        <v>411</v>
      </c>
      <c r="M145" s="177">
        <v>411</v>
      </c>
      <c r="N145" s="177">
        <v>411</v>
      </c>
      <c r="O145" s="177">
        <v>411</v>
      </c>
      <c r="P145" s="177">
        <v>411060</v>
      </c>
    </row>
    <row r="146" spans="1:16" s="53" customFormat="1">
      <c r="A146" s="211" t="s">
        <v>585</v>
      </c>
      <c r="B146" s="211" t="s">
        <v>201</v>
      </c>
      <c r="C146" s="177">
        <v>8796</v>
      </c>
      <c r="D146" s="177">
        <v>8796</v>
      </c>
      <c r="E146" s="177">
        <v>8796</v>
      </c>
      <c r="F146" s="177">
        <v>8796</v>
      </c>
      <c r="G146" s="177">
        <v>8796</v>
      </c>
      <c r="H146" s="177">
        <v>8796</v>
      </c>
      <c r="I146" s="177">
        <v>8796</v>
      </c>
      <c r="J146" s="177">
        <v>8796</v>
      </c>
      <c r="K146" s="177">
        <v>8796</v>
      </c>
      <c r="L146" s="177">
        <v>8796</v>
      </c>
      <c r="M146" s="177">
        <v>8796</v>
      </c>
      <c r="N146" s="177">
        <v>8796</v>
      </c>
      <c r="O146" s="177">
        <v>8796</v>
      </c>
      <c r="P146" s="177">
        <v>8795959</v>
      </c>
    </row>
    <row r="147" spans="1:16" s="53" customFormat="1">
      <c r="A147" s="211" t="s">
        <v>586</v>
      </c>
      <c r="B147" s="211" t="s">
        <v>201</v>
      </c>
      <c r="C147" s="177">
        <v>9150</v>
      </c>
      <c r="D147" s="177">
        <v>9150</v>
      </c>
      <c r="E147" s="177">
        <v>9150</v>
      </c>
      <c r="F147" s="177">
        <v>9150</v>
      </c>
      <c r="G147" s="177">
        <v>9150</v>
      </c>
      <c r="H147" s="177">
        <v>9150</v>
      </c>
      <c r="I147" s="177">
        <v>9150</v>
      </c>
      <c r="J147" s="177">
        <v>9150</v>
      </c>
      <c r="K147" s="177">
        <v>9150</v>
      </c>
      <c r="L147" s="177">
        <v>9150</v>
      </c>
      <c r="M147" s="177">
        <v>9150</v>
      </c>
      <c r="N147" s="177">
        <v>9150</v>
      </c>
      <c r="O147" s="177">
        <v>9150</v>
      </c>
      <c r="P147" s="177">
        <v>9149506</v>
      </c>
    </row>
    <row r="148" spans="1:16" s="53" customFormat="1">
      <c r="A148" s="211" t="s">
        <v>755</v>
      </c>
      <c r="B148" s="211" t="s">
        <v>201</v>
      </c>
      <c r="C148" s="177">
        <v>0</v>
      </c>
      <c r="D148" s="177">
        <v>0</v>
      </c>
      <c r="E148" s="177">
        <v>0</v>
      </c>
      <c r="F148" s="177">
        <v>0</v>
      </c>
      <c r="G148" s="177">
        <v>0</v>
      </c>
      <c r="H148" s="177">
        <v>0</v>
      </c>
      <c r="I148" s="177">
        <v>0</v>
      </c>
      <c r="J148" s="177">
        <v>0</v>
      </c>
      <c r="K148" s="177">
        <v>0</v>
      </c>
      <c r="L148" s="177">
        <v>0</v>
      </c>
      <c r="M148" s="177">
        <v>0</v>
      </c>
      <c r="N148" s="177">
        <v>0</v>
      </c>
      <c r="O148" s="177">
        <v>0</v>
      </c>
      <c r="P148" s="177">
        <v>423</v>
      </c>
    </row>
    <row r="149" spans="1:16" s="53" customFormat="1">
      <c r="A149" s="211" t="s">
        <v>587</v>
      </c>
      <c r="B149" s="211" t="s">
        <v>201</v>
      </c>
      <c r="C149" s="177">
        <v>2700</v>
      </c>
      <c r="D149" s="177">
        <v>2700</v>
      </c>
      <c r="E149" s="177">
        <v>2700</v>
      </c>
      <c r="F149" s="177">
        <v>2700</v>
      </c>
      <c r="G149" s="177">
        <v>2700</v>
      </c>
      <c r="H149" s="177">
        <v>2700</v>
      </c>
      <c r="I149" s="177">
        <v>2700</v>
      </c>
      <c r="J149" s="177">
        <v>2700</v>
      </c>
      <c r="K149" s="177">
        <v>2700</v>
      </c>
      <c r="L149" s="177">
        <v>2700</v>
      </c>
      <c r="M149" s="177">
        <v>2700</v>
      </c>
      <c r="N149" s="177">
        <v>2700</v>
      </c>
      <c r="O149" s="177">
        <v>2700</v>
      </c>
      <c r="P149" s="177">
        <v>2700205</v>
      </c>
    </row>
    <row r="150" spans="1:16" s="53" customFormat="1">
      <c r="A150" s="211" t="s">
        <v>847</v>
      </c>
      <c r="B150" s="211" t="s">
        <v>201</v>
      </c>
      <c r="C150" s="177">
        <v>23930</v>
      </c>
      <c r="D150" s="177">
        <v>23930</v>
      </c>
      <c r="E150" s="177">
        <v>23954</v>
      </c>
      <c r="F150" s="177">
        <v>23954</v>
      </c>
      <c r="G150" s="177">
        <v>23954</v>
      </c>
      <c r="H150" s="177">
        <v>23954</v>
      </c>
      <c r="I150" s="177">
        <v>23954</v>
      </c>
      <c r="J150" s="177">
        <v>23954</v>
      </c>
      <c r="K150" s="177">
        <v>23954</v>
      </c>
      <c r="L150" s="177">
        <v>23954</v>
      </c>
      <c r="M150" s="177">
        <v>23954</v>
      </c>
      <c r="N150" s="177">
        <v>23954</v>
      </c>
      <c r="O150" s="177">
        <v>23954</v>
      </c>
      <c r="P150" s="177">
        <v>23951380</v>
      </c>
    </row>
    <row r="151" spans="1:16" s="53" customFormat="1">
      <c r="A151" s="211" t="s">
        <v>588</v>
      </c>
      <c r="B151" s="211" t="s">
        <v>201</v>
      </c>
      <c r="C151" s="177">
        <v>1783</v>
      </c>
      <c r="D151" s="177">
        <v>1783</v>
      </c>
      <c r="E151" s="177">
        <v>1783</v>
      </c>
      <c r="F151" s="177">
        <v>1783</v>
      </c>
      <c r="G151" s="177">
        <v>1783</v>
      </c>
      <c r="H151" s="177">
        <v>1783</v>
      </c>
      <c r="I151" s="177">
        <v>1783</v>
      </c>
      <c r="J151" s="177">
        <v>1783</v>
      </c>
      <c r="K151" s="177">
        <v>1783</v>
      </c>
      <c r="L151" s="177">
        <v>1783</v>
      </c>
      <c r="M151" s="177">
        <v>1783</v>
      </c>
      <c r="N151" s="177">
        <v>1783</v>
      </c>
      <c r="O151" s="177">
        <v>1783</v>
      </c>
      <c r="P151" s="177">
        <v>1782985</v>
      </c>
    </row>
    <row r="152" spans="1:16" s="53" customFormat="1">
      <c r="A152" s="211" t="s">
        <v>589</v>
      </c>
      <c r="B152" s="211" t="s">
        <v>201</v>
      </c>
      <c r="C152" s="177">
        <v>18</v>
      </c>
      <c r="D152" s="177">
        <v>18</v>
      </c>
      <c r="E152" s="177">
        <v>18</v>
      </c>
      <c r="F152" s="177">
        <v>18</v>
      </c>
      <c r="G152" s="177">
        <v>18</v>
      </c>
      <c r="H152" s="177">
        <v>18</v>
      </c>
      <c r="I152" s="177">
        <v>31</v>
      </c>
      <c r="J152" s="177">
        <v>31</v>
      </c>
      <c r="K152" s="177">
        <v>31</v>
      </c>
      <c r="L152" s="177">
        <v>31</v>
      </c>
      <c r="M152" s="177">
        <v>31</v>
      </c>
      <c r="N152" s="177">
        <v>31</v>
      </c>
      <c r="O152" s="177">
        <v>31</v>
      </c>
      <c r="P152" s="177">
        <v>24702</v>
      </c>
    </row>
    <row r="153" spans="1:16" s="53" customFormat="1">
      <c r="A153" s="211" t="s">
        <v>590</v>
      </c>
      <c r="B153" s="211" t="s">
        <v>201</v>
      </c>
      <c r="C153" s="177">
        <v>180</v>
      </c>
      <c r="D153" s="177">
        <v>180</v>
      </c>
      <c r="E153" s="177">
        <v>180</v>
      </c>
      <c r="F153" s="177">
        <v>180</v>
      </c>
      <c r="G153" s="177">
        <v>180</v>
      </c>
      <c r="H153" s="177">
        <v>180</v>
      </c>
      <c r="I153" s="177">
        <v>180</v>
      </c>
      <c r="J153" s="177">
        <v>180</v>
      </c>
      <c r="K153" s="177">
        <v>180</v>
      </c>
      <c r="L153" s="177">
        <v>180</v>
      </c>
      <c r="M153" s="177">
        <v>180</v>
      </c>
      <c r="N153" s="177">
        <v>180</v>
      </c>
      <c r="O153" s="177">
        <v>180</v>
      </c>
      <c r="P153" s="177">
        <v>179764</v>
      </c>
    </row>
    <row r="154" spans="1:16" s="53" customFormat="1">
      <c r="A154" s="211" t="s">
        <v>591</v>
      </c>
      <c r="B154" s="211" t="s">
        <v>201</v>
      </c>
      <c r="C154" s="177">
        <v>127</v>
      </c>
      <c r="D154" s="177">
        <v>127</v>
      </c>
      <c r="E154" s="177">
        <v>127</v>
      </c>
      <c r="F154" s="177">
        <v>127</v>
      </c>
      <c r="G154" s="177">
        <v>127</v>
      </c>
      <c r="H154" s="177">
        <v>127</v>
      </c>
      <c r="I154" s="177">
        <v>127</v>
      </c>
      <c r="J154" s="177">
        <v>127</v>
      </c>
      <c r="K154" s="177">
        <v>127</v>
      </c>
      <c r="L154" s="177">
        <v>127</v>
      </c>
      <c r="M154" s="177">
        <v>127</v>
      </c>
      <c r="N154" s="177">
        <v>127</v>
      </c>
      <c r="O154" s="177">
        <v>127</v>
      </c>
      <c r="P154" s="177">
        <v>126549</v>
      </c>
    </row>
    <row r="155" spans="1:16" s="53" customFormat="1">
      <c r="A155" s="211" t="s">
        <v>756</v>
      </c>
      <c r="B155" s="211" t="s">
        <v>201</v>
      </c>
      <c r="C155" s="177">
        <v>4058</v>
      </c>
      <c r="D155" s="177">
        <v>4058</v>
      </c>
      <c r="E155" s="177">
        <v>4058</v>
      </c>
      <c r="F155" s="177">
        <v>4058</v>
      </c>
      <c r="G155" s="177">
        <v>4059</v>
      </c>
      <c r="H155" s="177">
        <v>4059</v>
      </c>
      <c r="I155" s="177">
        <v>4060</v>
      </c>
      <c r="J155" s="177">
        <v>4059</v>
      </c>
      <c r="K155" s="177">
        <v>4059</v>
      </c>
      <c r="L155" s="177">
        <v>4059</v>
      </c>
      <c r="M155" s="177">
        <v>4059</v>
      </c>
      <c r="N155" s="177">
        <v>4059</v>
      </c>
      <c r="O155" s="177">
        <v>4059</v>
      </c>
      <c r="P155" s="177">
        <v>4058847</v>
      </c>
    </row>
    <row r="156" spans="1:16" s="53" customFormat="1">
      <c r="A156" s="211" t="s">
        <v>757</v>
      </c>
      <c r="B156" s="211" t="s">
        <v>201</v>
      </c>
      <c r="C156" s="177">
        <v>4729</v>
      </c>
      <c r="D156" s="177">
        <v>4729</v>
      </c>
      <c r="E156" s="177">
        <v>4729</v>
      </c>
      <c r="F156" s="177">
        <v>4729</v>
      </c>
      <c r="G156" s="177">
        <v>4730</v>
      </c>
      <c r="H156" s="177">
        <v>4730</v>
      </c>
      <c r="I156" s="177">
        <v>4730</v>
      </c>
      <c r="J156" s="177">
        <v>4730</v>
      </c>
      <c r="K156" s="177">
        <v>4730</v>
      </c>
      <c r="L156" s="177">
        <v>4730</v>
      </c>
      <c r="M156" s="177">
        <v>4730</v>
      </c>
      <c r="N156" s="177">
        <v>4730</v>
      </c>
      <c r="O156" s="177">
        <v>4730</v>
      </c>
      <c r="P156" s="177">
        <v>4729633</v>
      </c>
    </row>
    <row r="157" spans="1:16" s="53" customFormat="1">
      <c r="A157" s="211" t="s">
        <v>592</v>
      </c>
      <c r="B157" s="211" t="s">
        <v>201</v>
      </c>
      <c r="C157" s="177">
        <v>209</v>
      </c>
      <c r="D157" s="177">
        <v>209</v>
      </c>
      <c r="E157" s="177">
        <v>209</v>
      </c>
      <c r="F157" s="177">
        <v>209</v>
      </c>
      <c r="G157" s="177">
        <v>209</v>
      </c>
      <c r="H157" s="177">
        <v>209</v>
      </c>
      <c r="I157" s="177">
        <v>209</v>
      </c>
      <c r="J157" s="177">
        <v>209</v>
      </c>
      <c r="K157" s="177">
        <v>209</v>
      </c>
      <c r="L157" s="177">
        <v>209</v>
      </c>
      <c r="M157" s="177">
        <v>209</v>
      </c>
      <c r="N157" s="177">
        <v>209</v>
      </c>
      <c r="O157" s="177">
        <v>209</v>
      </c>
      <c r="P157" s="177">
        <v>208637</v>
      </c>
    </row>
    <row r="158" spans="1:16" s="53" customFormat="1">
      <c r="A158" s="211" t="s">
        <v>593</v>
      </c>
      <c r="B158" s="211" t="s">
        <v>201</v>
      </c>
      <c r="C158" s="177">
        <v>247</v>
      </c>
      <c r="D158" s="177">
        <v>247</v>
      </c>
      <c r="E158" s="177">
        <v>247</v>
      </c>
      <c r="F158" s="177">
        <v>247</v>
      </c>
      <c r="G158" s="177">
        <v>247</v>
      </c>
      <c r="H158" s="177">
        <v>247</v>
      </c>
      <c r="I158" s="177">
        <v>247</v>
      </c>
      <c r="J158" s="177">
        <v>247</v>
      </c>
      <c r="K158" s="177">
        <v>247</v>
      </c>
      <c r="L158" s="177">
        <v>247</v>
      </c>
      <c r="M158" s="177">
        <v>247</v>
      </c>
      <c r="N158" s="177">
        <v>247</v>
      </c>
      <c r="O158" s="177">
        <v>247</v>
      </c>
      <c r="P158" s="177">
        <v>247149</v>
      </c>
    </row>
    <row r="159" spans="1:16" s="53" customFormat="1">
      <c r="A159" s="211" t="s">
        <v>594</v>
      </c>
      <c r="B159" s="211" t="s">
        <v>201</v>
      </c>
      <c r="C159" s="177">
        <v>26</v>
      </c>
      <c r="D159" s="177">
        <v>26</v>
      </c>
      <c r="E159" s="177">
        <v>26</v>
      </c>
      <c r="F159" s="177">
        <v>26</v>
      </c>
      <c r="G159" s="177">
        <v>26</v>
      </c>
      <c r="H159" s="177">
        <v>26</v>
      </c>
      <c r="I159" s="177">
        <v>26</v>
      </c>
      <c r="J159" s="177">
        <v>26</v>
      </c>
      <c r="K159" s="177">
        <v>26</v>
      </c>
      <c r="L159" s="177">
        <v>26</v>
      </c>
      <c r="M159" s="177">
        <v>26</v>
      </c>
      <c r="N159" s="177">
        <v>26</v>
      </c>
      <c r="O159" s="177">
        <v>26</v>
      </c>
      <c r="P159" s="177">
        <v>25891</v>
      </c>
    </row>
    <row r="160" spans="1:16" s="53" customFormat="1">
      <c r="A160" s="211" t="s">
        <v>848</v>
      </c>
      <c r="B160" s="211" t="s">
        <v>201</v>
      </c>
      <c r="C160" s="177">
        <v>2835</v>
      </c>
      <c r="D160" s="177">
        <v>2835</v>
      </c>
      <c r="E160" s="177">
        <v>2835</v>
      </c>
      <c r="F160" s="177">
        <v>2835</v>
      </c>
      <c r="G160" s="177">
        <v>2835</v>
      </c>
      <c r="H160" s="177">
        <v>2835</v>
      </c>
      <c r="I160" s="177">
        <v>2835</v>
      </c>
      <c r="J160" s="177">
        <v>2835</v>
      </c>
      <c r="K160" s="177">
        <v>2835</v>
      </c>
      <c r="L160" s="177">
        <v>2835</v>
      </c>
      <c r="M160" s="177">
        <v>2835</v>
      </c>
      <c r="N160" s="177">
        <v>2835</v>
      </c>
      <c r="O160" s="177">
        <v>2835</v>
      </c>
      <c r="P160" s="177">
        <v>2835144</v>
      </c>
    </row>
    <row r="161" spans="1:16" s="53" customFormat="1">
      <c r="A161" s="211" t="s">
        <v>595</v>
      </c>
      <c r="B161" s="211" t="s">
        <v>201</v>
      </c>
      <c r="C161" s="177">
        <v>3525</v>
      </c>
      <c r="D161" s="177">
        <v>3525</v>
      </c>
      <c r="E161" s="177">
        <v>3525</v>
      </c>
      <c r="F161" s="177">
        <v>3525</v>
      </c>
      <c r="G161" s="177">
        <v>3525</v>
      </c>
      <c r="H161" s="177">
        <v>3525</v>
      </c>
      <c r="I161" s="177">
        <v>3525</v>
      </c>
      <c r="J161" s="177">
        <v>3525</v>
      </c>
      <c r="K161" s="177">
        <v>3525</v>
      </c>
      <c r="L161" s="177">
        <v>3525</v>
      </c>
      <c r="M161" s="177">
        <v>3525</v>
      </c>
      <c r="N161" s="177">
        <v>3525</v>
      </c>
      <c r="O161" s="177">
        <v>3525</v>
      </c>
      <c r="P161" s="177">
        <v>3525000</v>
      </c>
    </row>
    <row r="162" spans="1:16" s="53" customFormat="1">
      <c r="A162" s="211" t="s">
        <v>596</v>
      </c>
      <c r="B162" s="211" t="s">
        <v>201</v>
      </c>
      <c r="C162" s="177">
        <v>137</v>
      </c>
      <c r="D162" s="177">
        <v>137</v>
      </c>
      <c r="E162" s="177">
        <v>137</v>
      </c>
      <c r="F162" s="177">
        <v>137</v>
      </c>
      <c r="G162" s="177">
        <v>137</v>
      </c>
      <c r="H162" s="177">
        <v>137</v>
      </c>
      <c r="I162" s="177">
        <v>137</v>
      </c>
      <c r="J162" s="177">
        <v>137</v>
      </c>
      <c r="K162" s="177">
        <v>137</v>
      </c>
      <c r="L162" s="177">
        <v>137</v>
      </c>
      <c r="M162" s="177">
        <v>137</v>
      </c>
      <c r="N162" s="177">
        <v>137</v>
      </c>
      <c r="O162" s="177">
        <v>137</v>
      </c>
      <c r="P162" s="177">
        <v>136831</v>
      </c>
    </row>
    <row r="163" spans="1:16" s="53" customFormat="1">
      <c r="A163" s="211" t="s">
        <v>597</v>
      </c>
      <c r="B163" s="211" t="s">
        <v>201</v>
      </c>
      <c r="C163" s="177">
        <v>13</v>
      </c>
      <c r="D163" s="177">
        <v>13</v>
      </c>
      <c r="E163" s="177">
        <v>13</v>
      </c>
      <c r="F163" s="177">
        <v>13</v>
      </c>
      <c r="G163" s="177">
        <v>13</v>
      </c>
      <c r="H163" s="177">
        <v>13</v>
      </c>
      <c r="I163" s="177">
        <v>13</v>
      </c>
      <c r="J163" s="177">
        <v>13</v>
      </c>
      <c r="K163" s="177">
        <v>13</v>
      </c>
      <c r="L163" s="177">
        <v>13</v>
      </c>
      <c r="M163" s="177">
        <v>13</v>
      </c>
      <c r="N163" s="177">
        <v>13</v>
      </c>
      <c r="O163" s="177">
        <v>13</v>
      </c>
      <c r="P163" s="177">
        <v>13113</v>
      </c>
    </row>
    <row r="164" spans="1:16" s="53" customFormat="1">
      <c r="A164" s="211" t="s">
        <v>598</v>
      </c>
      <c r="B164" s="211" t="s">
        <v>201</v>
      </c>
      <c r="C164" s="177">
        <v>2706</v>
      </c>
      <c r="D164" s="177">
        <v>2706</v>
      </c>
      <c r="E164" s="177">
        <v>2706</v>
      </c>
      <c r="F164" s="177">
        <v>2706</v>
      </c>
      <c r="G164" s="177">
        <v>2706</v>
      </c>
      <c r="H164" s="177">
        <v>2706</v>
      </c>
      <c r="I164" s="177">
        <v>2706</v>
      </c>
      <c r="J164" s="177">
        <v>2706</v>
      </c>
      <c r="K164" s="177">
        <v>2706</v>
      </c>
      <c r="L164" s="177">
        <v>2706</v>
      </c>
      <c r="M164" s="177">
        <v>2706</v>
      </c>
      <c r="N164" s="177">
        <v>2706</v>
      </c>
      <c r="O164" s="177">
        <v>2706</v>
      </c>
      <c r="P164" s="177">
        <v>2705503</v>
      </c>
    </row>
    <row r="165" spans="1:16" s="53" customFormat="1">
      <c r="A165" s="211" t="s">
        <v>599</v>
      </c>
      <c r="B165" s="211" t="s">
        <v>201</v>
      </c>
      <c r="C165" s="177">
        <v>2885</v>
      </c>
      <c r="D165" s="177">
        <v>2885</v>
      </c>
      <c r="E165" s="177">
        <v>2885</v>
      </c>
      <c r="F165" s="177">
        <v>2885</v>
      </c>
      <c r="G165" s="177">
        <v>2885</v>
      </c>
      <c r="H165" s="177">
        <v>2885</v>
      </c>
      <c r="I165" s="177">
        <v>2885</v>
      </c>
      <c r="J165" s="177">
        <v>2885</v>
      </c>
      <c r="K165" s="177">
        <v>2885</v>
      </c>
      <c r="L165" s="177">
        <v>2885</v>
      </c>
      <c r="M165" s="177">
        <v>2885</v>
      </c>
      <c r="N165" s="177">
        <v>2885</v>
      </c>
      <c r="O165" s="177">
        <v>2885</v>
      </c>
      <c r="P165" s="177">
        <v>2885148</v>
      </c>
    </row>
    <row r="166" spans="1:16" s="53" customFormat="1">
      <c r="A166" s="211" t="s">
        <v>600</v>
      </c>
      <c r="B166" s="211" t="s">
        <v>201</v>
      </c>
      <c r="C166" s="177">
        <v>2128</v>
      </c>
      <c r="D166" s="177">
        <v>2128</v>
      </c>
      <c r="E166" s="177">
        <v>2128</v>
      </c>
      <c r="F166" s="177">
        <v>2128</v>
      </c>
      <c r="G166" s="177">
        <v>2128</v>
      </c>
      <c r="H166" s="177">
        <v>2128</v>
      </c>
      <c r="I166" s="177">
        <v>2128</v>
      </c>
      <c r="J166" s="177">
        <v>2128</v>
      </c>
      <c r="K166" s="177">
        <v>2128</v>
      </c>
      <c r="L166" s="177">
        <v>2128</v>
      </c>
      <c r="M166" s="177">
        <v>2128</v>
      </c>
      <c r="N166" s="177">
        <v>2128</v>
      </c>
      <c r="O166" s="177">
        <v>2128</v>
      </c>
      <c r="P166" s="177">
        <v>2128003</v>
      </c>
    </row>
    <row r="167" spans="1:16" s="53" customFormat="1">
      <c r="A167" s="211" t="s">
        <v>601</v>
      </c>
      <c r="B167" s="211" t="s">
        <v>201</v>
      </c>
      <c r="C167" s="177">
        <v>10815</v>
      </c>
      <c r="D167" s="177">
        <v>10815</v>
      </c>
      <c r="E167" s="177">
        <v>10815</v>
      </c>
      <c r="F167" s="177">
        <v>10815</v>
      </c>
      <c r="G167" s="177">
        <v>10815</v>
      </c>
      <c r="H167" s="177">
        <v>10815</v>
      </c>
      <c r="I167" s="177">
        <v>10815</v>
      </c>
      <c r="J167" s="177">
        <v>10815</v>
      </c>
      <c r="K167" s="177">
        <v>10815</v>
      </c>
      <c r="L167" s="177">
        <v>10815</v>
      </c>
      <c r="M167" s="177">
        <v>10815</v>
      </c>
      <c r="N167" s="177">
        <v>10815</v>
      </c>
      <c r="O167" s="177">
        <v>10815</v>
      </c>
      <c r="P167" s="177">
        <v>10814697</v>
      </c>
    </row>
    <row r="168" spans="1:16" s="53" customFormat="1">
      <c r="A168" s="211" t="s">
        <v>976</v>
      </c>
      <c r="B168" s="211" t="s">
        <v>201</v>
      </c>
      <c r="C168" s="177">
        <v>9688</v>
      </c>
      <c r="D168" s="177">
        <v>9688</v>
      </c>
      <c r="E168" s="177">
        <v>9688</v>
      </c>
      <c r="F168" s="177">
        <v>9688</v>
      </c>
      <c r="G168" s="177">
        <v>9688</v>
      </c>
      <c r="H168" s="177">
        <v>9688</v>
      </c>
      <c r="I168" s="177">
        <v>9688</v>
      </c>
      <c r="J168" s="177">
        <v>9688</v>
      </c>
      <c r="K168" s="177">
        <v>9688</v>
      </c>
      <c r="L168" s="177">
        <v>9688</v>
      </c>
      <c r="M168" s="177">
        <v>9688</v>
      </c>
      <c r="N168" s="177">
        <v>9688</v>
      </c>
      <c r="O168" s="177">
        <v>9688</v>
      </c>
      <c r="P168" s="177">
        <v>9687864</v>
      </c>
    </row>
    <row r="169" spans="1:16" s="53" customFormat="1">
      <c r="A169" s="211" t="s">
        <v>602</v>
      </c>
      <c r="B169" s="211" t="s">
        <v>201</v>
      </c>
      <c r="C169" s="177">
        <v>8292</v>
      </c>
      <c r="D169" s="177">
        <v>8292</v>
      </c>
      <c r="E169" s="177">
        <v>8292</v>
      </c>
      <c r="F169" s="177">
        <v>8292</v>
      </c>
      <c r="G169" s="177">
        <v>8292</v>
      </c>
      <c r="H169" s="177">
        <v>8292</v>
      </c>
      <c r="I169" s="177">
        <v>8292</v>
      </c>
      <c r="J169" s="177">
        <v>8292</v>
      </c>
      <c r="K169" s="177">
        <v>8292</v>
      </c>
      <c r="L169" s="177">
        <v>8292</v>
      </c>
      <c r="M169" s="177">
        <v>8292</v>
      </c>
      <c r="N169" s="177">
        <v>8292</v>
      </c>
      <c r="O169" s="177">
        <v>8292</v>
      </c>
      <c r="P169" s="177">
        <v>8292075</v>
      </c>
    </row>
    <row r="170" spans="1:16" s="53" customFormat="1">
      <c r="A170" s="211" t="s">
        <v>662</v>
      </c>
      <c r="B170" s="211" t="s">
        <v>201</v>
      </c>
      <c r="C170" s="177">
        <v>152</v>
      </c>
      <c r="D170" s="177">
        <v>152</v>
      </c>
      <c r="E170" s="177">
        <v>152</v>
      </c>
      <c r="F170" s="177">
        <v>152</v>
      </c>
      <c r="G170" s="177">
        <v>152</v>
      </c>
      <c r="H170" s="177">
        <v>152</v>
      </c>
      <c r="I170" s="177">
        <v>152</v>
      </c>
      <c r="J170" s="177">
        <v>152</v>
      </c>
      <c r="K170" s="177">
        <v>152</v>
      </c>
      <c r="L170" s="177">
        <v>152</v>
      </c>
      <c r="M170" s="177">
        <v>152</v>
      </c>
      <c r="N170" s="177">
        <v>152</v>
      </c>
      <c r="O170" s="177">
        <v>152</v>
      </c>
      <c r="P170" s="177">
        <v>151581</v>
      </c>
    </row>
    <row r="171" spans="1:16" s="53" customFormat="1">
      <c r="A171" s="211" t="s">
        <v>663</v>
      </c>
      <c r="B171" s="211" t="s">
        <v>201</v>
      </c>
      <c r="C171" s="177">
        <v>159</v>
      </c>
      <c r="D171" s="177">
        <v>159</v>
      </c>
      <c r="E171" s="177">
        <v>159</v>
      </c>
      <c r="F171" s="177">
        <v>159</v>
      </c>
      <c r="G171" s="177">
        <v>159</v>
      </c>
      <c r="H171" s="177">
        <v>159</v>
      </c>
      <c r="I171" s="177">
        <v>159</v>
      </c>
      <c r="J171" s="177">
        <v>159</v>
      </c>
      <c r="K171" s="177">
        <v>159</v>
      </c>
      <c r="L171" s="177">
        <v>159</v>
      </c>
      <c r="M171" s="177">
        <v>159</v>
      </c>
      <c r="N171" s="177">
        <v>159</v>
      </c>
      <c r="O171" s="177">
        <v>159</v>
      </c>
      <c r="P171" s="177">
        <v>158947</v>
      </c>
    </row>
    <row r="172" spans="1:16" s="53" customFormat="1">
      <c r="A172" s="211" t="s">
        <v>977</v>
      </c>
      <c r="B172" s="211" t="s">
        <v>201</v>
      </c>
      <c r="C172" s="177">
        <v>0</v>
      </c>
      <c r="D172" s="177">
        <v>0</v>
      </c>
      <c r="E172" s="177">
        <v>0</v>
      </c>
      <c r="F172" s="177">
        <v>0</v>
      </c>
      <c r="G172" s="177">
        <v>0</v>
      </c>
      <c r="H172" s="177">
        <v>0</v>
      </c>
      <c r="I172" s="177">
        <v>0</v>
      </c>
      <c r="J172" s="177">
        <v>0</v>
      </c>
      <c r="K172" s="177">
        <v>0</v>
      </c>
      <c r="L172" s="177">
        <v>0</v>
      </c>
      <c r="M172" s="177">
        <v>0</v>
      </c>
      <c r="N172" s="177">
        <v>0</v>
      </c>
      <c r="O172" s="177">
        <v>0</v>
      </c>
      <c r="P172" s="177">
        <v>0</v>
      </c>
    </row>
    <row r="173" spans="1:16" s="53" customFormat="1">
      <c r="A173" s="211" t="s">
        <v>295</v>
      </c>
      <c r="B173" s="211" t="s">
        <v>201</v>
      </c>
      <c r="C173" s="177">
        <v>0</v>
      </c>
      <c r="D173" s="177">
        <v>0</v>
      </c>
      <c r="E173" s="177">
        <v>0</v>
      </c>
      <c r="F173" s="177">
        <v>0</v>
      </c>
      <c r="G173" s="177">
        <v>0</v>
      </c>
      <c r="H173" s="177">
        <v>0</v>
      </c>
      <c r="I173" s="177">
        <v>0</v>
      </c>
      <c r="J173" s="177">
        <v>0</v>
      </c>
      <c r="K173" s="177">
        <v>0</v>
      </c>
      <c r="L173" s="177">
        <v>0</v>
      </c>
      <c r="M173" s="177">
        <v>0</v>
      </c>
      <c r="N173" s="177">
        <v>0</v>
      </c>
      <c r="O173" s="177">
        <v>0</v>
      </c>
      <c r="P173" s="177">
        <v>0</v>
      </c>
    </row>
    <row r="174" spans="1:16" s="53" customFormat="1">
      <c r="A174" s="211" t="s">
        <v>277</v>
      </c>
      <c r="B174" s="211" t="s">
        <v>201</v>
      </c>
      <c r="C174" s="177">
        <v>26963</v>
      </c>
      <c r="D174" s="177">
        <v>26963</v>
      </c>
      <c r="E174" s="177">
        <v>26963</v>
      </c>
      <c r="F174" s="177">
        <v>26963</v>
      </c>
      <c r="G174" s="177">
        <v>26963</v>
      </c>
      <c r="H174" s="177">
        <v>26963</v>
      </c>
      <c r="I174" s="177">
        <v>26963</v>
      </c>
      <c r="J174" s="177">
        <v>26963</v>
      </c>
      <c r="K174" s="177">
        <v>26963</v>
      </c>
      <c r="L174" s="177">
        <v>26963</v>
      </c>
      <c r="M174" s="177">
        <v>26963</v>
      </c>
      <c r="N174" s="177">
        <v>26963</v>
      </c>
      <c r="O174" s="177">
        <v>26963</v>
      </c>
      <c r="P174" s="177">
        <v>26962980</v>
      </c>
    </row>
    <row r="175" spans="1:16" s="53" customFormat="1">
      <c r="A175" s="211" t="s">
        <v>603</v>
      </c>
      <c r="B175" s="211" t="s">
        <v>201</v>
      </c>
      <c r="C175" s="177">
        <v>22781</v>
      </c>
      <c r="D175" s="177">
        <v>22781</v>
      </c>
      <c r="E175" s="177">
        <v>22781</v>
      </c>
      <c r="F175" s="177">
        <v>22781</v>
      </c>
      <c r="G175" s="177">
        <v>22781</v>
      </c>
      <c r="H175" s="177">
        <v>22781</v>
      </c>
      <c r="I175" s="177">
        <v>22781</v>
      </c>
      <c r="J175" s="177">
        <v>22781</v>
      </c>
      <c r="K175" s="177">
        <v>22781</v>
      </c>
      <c r="L175" s="177">
        <v>22781</v>
      </c>
      <c r="M175" s="177">
        <v>22781</v>
      </c>
      <c r="N175" s="177">
        <v>22781</v>
      </c>
      <c r="O175" s="177">
        <v>22781</v>
      </c>
      <c r="P175" s="177">
        <v>22781417</v>
      </c>
    </row>
    <row r="176" spans="1:16" s="53" customFormat="1">
      <c r="A176" s="211" t="s">
        <v>278</v>
      </c>
      <c r="B176" s="211" t="s">
        <v>201</v>
      </c>
      <c r="C176" s="177">
        <v>14486</v>
      </c>
      <c r="D176" s="177">
        <v>14486</v>
      </c>
      <c r="E176" s="177">
        <v>14486</v>
      </c>
      <c r="F176" s="177">
        <v>14486</v>
      </c>
      <c r="G176" s="177">
        <v>14486</v>
      </c>
      <c r="H176" s="177">
        <v>14486</v>
      </c>
      <c r="I176" s="177">
        <v>14486</v>
      </c>
      <c r="J176" s="177">
        <v>14486</v>
      </c>
      <c r="K176" s="177">
        <v>14486</v>
      </c>
      <c r="L176" s="177">
        <v>14486</v>
      </c>
      <c r="M176" s="177">
        <v>14486</v>
      </c>
      <c r="N176" s="177">
        <v>14486</v>
      </c>
      <c r="O176" s="177">
        <v>14486</v>
      </c>
      <c r="P176" s="177">
        <v>14485598</v>
      </c>
    </row>
    <row r="177" spans="1:16" s="53" customFormat="1">
      <c r="A177" s="211" t="s">
        <v>279</v>
      </c>
      <c r="B177" s="211" t="s">
        <v>201</v>
      </c>
      <c r="C177" s="177">
        <v>20589</v>
      </c>
      <c r="D177" s="177">
        <v>20589</v>
      </c>
      <c r="E177" s="177">
        <v>20589</v>
      </c>
      <c r="F177" s="177">
        <v>20589</v>
      </c>
      <c r="G177" s="177">
        <v>20589</v>
      </c>
      <c r="H177" s="177">
        <v>20589</v>
      </c>
      <c r="I177" s="177">
        <v>20589</v>
      </c>
      <c r="J177" s="177">
        <v>20589</v>
      </c>
      <c r="K177" s="177">
        <v>20589</v>
      </c>
      <c r="L177" s="177">
        <v>20589</v>
      </c>
      <c r="M177" s="177">
        <v>20589</v>
      </c>
      <c r="N177" s="177">
        <v>20589</v>
      </c>
      <c r="O177" s="177">
        <v>20589</v>
      </c>
      <c r="P177" s="177">
        <v>20589184</v>
      </c>
    </row>
    <row r="178" spans="1:16" s="53" customFormat="1">
      <c r="A178" s="211" t="s">
        <v>849</v>
      </c>
      <c r="B178" s="211" t="s">
        <v>201</v>
      </c>
      <c r="C178" s="177">
        <v>0</v>
      </c>
      <c r="D178" s="177">
        <v>0</v>
      </c>
      <c r="E178" s="177">
        <v>0</v>
      </c>
      <c r="F178" s="177">
        <v>0</v>
      </c>
      <c r="G178" s="177">
        <v>0</v>
      </c>
      <c r="H178" s="177">
        <v>0</v>
      </c>
      <c r="I178" s="177">
        <v>0</v>
      </c>
      <c r="J178" s="177">
        <v>0</v>
      </c>
      <c r="K178" s="177">
        <v>0</v>
      </c>
      <c r="L178" s="177">
        <v>0</v>
      </c>
      <c r="M178" s="177">
        <v>0</v>
      </c>
      <c r="N178" s="177">
        <v>0</v>
      </c>
      <c r="O178" s="177">
        <v>0</v>
      </c>
      <c r="P178" s="177">
        <v>0</v>
      </c>
    </row>
    <row r="179" spans="1:16" s="53" customFormat="1">
      <c r="A179" s="211" t="s">
        <v>978</v>
      </c>
      <c r="B179" s="211" t="s">
        <v>201</v>
      </c>
      <c r="C179" s="177">
        <v>0</v>
      </c>
      <c r="D179" s="177">
        <v>0</v>
      </c>
      <c r="E179" s="177">
        <v>0</v>
      </c>
      <c r="F179" s="177">
        <v>0</v>
      </c>
      <c r="G179" s="177">
        <v>0</v>
      </c>
      <c r="H179" s="177">
        <v>0</v>
      </c>
      <c r="I179" s="177">
        <v>0</v>
      </c>
      <c r="J179" s="177">
        <v>0</v>
      </c>
      <c r="K179" s="177">
        <v>0</v>
      </c>
      <c r="L179" s="177">
        <v>0</v>
      </c>
      <c r="M179" s="177">
        <v>0</v>
      </c>
      <c r="N179" s="177">
        <v>0</v>
      </c>
      <c r="O179" s="177">
        <v>0</v>
      </c>
      <c r="P179" s="177">
        <v>0</v>
      </c>
    </row>
    <row r="180" spans="1:16" s="53" customFormat="1">
      <c r="A180" s="211" t="s">
        <v>280</v>
      </c>
      <c r="B180" s="211" t="s">
        <v>201</v>
      </c>
      <c r="C180" s="177">
        <v>5744</v>
      </c>
      <c r="D180" s="177">
        <v>5744</v>
      </c>
      <c r="E180" s="177">
        <v>5744</v>
      </c>
      <c r="F180" s="177">
        <v>5744</v>
      </c>
      <c r="G180" s="177">
        <v>5744</v>
      </c>
      <c r="H180" s="177">
        <v>5744</v>
      </c>
      <c r="I180" s="177">
        <v>5744</v>
      </c>
      <c r="J180" s="177">
        <v>5744</v>
      </c>
      <c r="K180" s="177">
        <v>5744</v>
      </c>
      <c r="L180" s="177">
        <v>5744</v>
      </c>
      <c r="M180" s="177">
        <v>5744</v>
      </c>
      <c r="N180" s="177">
        <v>5744</v>
      </c>
      <c r="O180" s="177">
        <v>5744</v>
      </c>
      <c r="P180" s="177">
        <v>5744097</v>
      </c>
    </row>
    <row r="181" spans="1:16" s="53" customFormat="1">
      <c r="A181" s="211" t="s">
        <v>681</v>
      </c>
      <c r="B181" s="211" t="s">
        <v>201</v>
      </c>
      <c r="C181" s="177">
        <v>0</v>
      </c>
      <c r="D181" s="177">
        <v>0</v>
      </c>
      <c r="E181" s="177">
        <v>0</v>
      </c>
      <c r="F181" s="177">
        <v>0</v>
      </c>
      <c r="G181" s="177">
        <v>0</v>
      </c>
      <c r="H181" s="177">
        <v>0</v>
      </c>
      <c r="I181" s="177">
        <v>0</v>
      </c>
      <c r="J181" s="177">
        <v>0</v>
      </c>
      <c r="K181" s="177">
        <v>0</v>
      </c>
      <c r="L181" s="177">
        <v>0</v>
      </c>
      <c r="M181" s="177">
        <v>0</v>
      </c>
      <c r="N181" s="177">
        <v>0</v>
      </c>
      <c r="O181" s="177">
        <v>0</v>
      </c>
      <c r="P181" s="177">
        <v>0</v>
      </c>
    </row>
    <row r="182" spans="1:16" s="53" customFormat="1">
      <c r="A182" s="211" t="s">
        <v>850</v>
      </c>
      <c r="B182" s="211" t="s">
        <v>201</v>
      </c>
      <c r="C182" s="177">
        <v>0</v>
      </c>
      <c r="D182" s="177">
        <v>0</v>
      </c>
      <c r="E182" s="177">
        <v>0</v>
      </c>
      <c r="F182" s="177">
        <v>0</v>
      </c>
      <c r="G182" s="177">
        <v>0</v>
      </c>
      <c r="H182" s="177">
        <v>0</v>
      </c>
      <c r="I182" s="177">
        <v>0</v>
      </c>
      <c r="J182" s="177">
        <v>0</v>
      </c>
      <c r="K182" s="177">
        <v>0</v>
      </c>
      <c r="L182" s="177">
        <v>0</v>
      </c>
      <c r="M182" s="177">
        <v>0</v>
      </c>
      <c r="N182" s="177">
        <v>0</v>
      </c>
      <c r="O182" s="177">
        <v>0</v>
      </c>
      <c r="P182" s="177">
        <v>0</v>
      </c>
    </row>
    <row r="183" spans="1:16" s="53" customFormat="1">
      <c r="A183" s="211" t="s">
        <v>758</v>
      </c>
      <c r="B183" s="211" t="s">
        <v>201</v>
      </c>
      <c r="C183" s="177">
        <v>0</v>
      </c>
      <c r="D183" s="177">
        <v>0</v>
      </c>
      <c r="E183" s="177">
        <v>0</v>
      </c>
      <c r="F183" s="177">
        <v>0</v>
      </c>
      <c r="G183" s="177">
        <v>0</v>
      </c>
      <c r="H183" s="177">
        <v>0</v>
      </c>
      <c r="I183" s="177">
        <v>0</v>
      </c>
      <c r="J183" s="177">
        <v>0</v>
      </c>
      <c r="K183" s="177">
        <v>0</v>
      </c>
      <c r="L183" s="177">
        <v>0</v>
      </c>
      <c r="M183" s="177">
        <v>0</v>
      </c>
      <c r="N183" s="177">
        <v>0</v>
      </c>
      <c r="O183" s="177">
        <v>0</v>
      </c>
      <c r="P183" s="177">
        <v>0</v>
      </c>
    </row>
    <row r="184" spans="1:16" s="53" customFormat="1">
      <c r="A184" s="211" t="s">
        <v>604</v>
      </c>
      <c r="B184" s="211" t="s">
        <v>201</v>
      </c>
      <c r="C184" s="177">
        <v>0</v>
      </c>
      <c r="D184" s="177">
        <v>0</v>
      </c>
      <c r="E184" s="177">
        <v>0</v>
      </c>
      <c r="F184" s="177">
        <v>0</v>
      </c>
      <c r="G184" s="177">
        <v>0</v>
      </c>
      <c r="H184" s="177">
        <v>0</v>
      </c>
      <c r="I184" s="177">
        <v>0</v>
      </c>
      <c r="J184" s="177">
        <v>0</v>
      </c>
      <c r="K184" s="177">
        <v>0</v>
      </c>
      <c r="L184" s="177">
        <v>0</v>
      </c>
      <c r="M184" s="177">
        <v>0</v>
      </c>
      <c r="N184" s="177">
        <v>0</v>
      </c>
      <c r="O184" s="177">
        <v>0</v>
      </c>
      <c r="P184" s="177">
        <v>0</v>
      </c>
    </row>
    <row r="185" spans="1:16" s="53" customFormat="1">
      <c r="A185" s="211" t="s">
        <v>605</v>
      </c>
      <c r="B185" s="211" t="s">
        <v>201</v>
      </c>
      <c r="C185" s="177">
        <v>1507</v>
      </c>
      <c r="D185" s="177">
        <v>1507</v>
      </c>
      <c r="E185" s="177">
        <v>1507</v>
      </c>
      <c r="F185" s="177">
        <v>1507</v>
      </c>
      <c r="G185" s="177">
        <v>1507</v>
      </c>
      <c r="H185" s="177">
        <v>1507</v>
      </c>
      <c r="I185" s="177">
        <v>1507</v>
      </c>
      <c r="J185" s="177">
        <v>1507</v>
      </c>
      <c r="K185" s="177">
        <v>1507</v>
      </c>
      <c r="L185" s="177">
        <v>1507</v>
      </c>
      <c r="M185" s="177">
        <v>1507</v>
      </c>
      <c r="N185" s="177">
        <v>1507</v>
      </c>
      <c r="O185" s="177">
        <v>1507</v>
      </c>
      <c r="P185" s="177">
        <v>1507253</v>
      </c>
    </row>
    <row r="186" spans="1:16" s="53" customFormat="1">
      <c r="A186" s="211" t="s">
        <v>979</v>
      </c>
      <c r="B186" s="211" t="s">
        <v>201</v>
      </c>
      <c r="C186" s="177">
        <v>89</v>
      </c>
      <c r="D186" s="177">
        <v>89</v>
      </c>
      <c r="E186" s="177">
        <v>89</v>
      </c>
      <c r="F186" s="177">
        <v>89</v>
      </c>
      <c r="G186" s="177">
        <v>89</v>
      </c>
      <c r="H186" s="177">
        <v>89</v>
      </c>
      <c r="I186" s="177">
        <v>89</v>
      </c>
      <c r="J186" s="177">
        <v>89</v>
      </c>
      <c r="K186" s="177">
        <v>89</v>
      </c>
      <c r="L186" s="177">
        <v>89</v>
      </c>
      <c r="M186" s="177">
        <v>89</v>
      </c>
      <c r="N186" s="177">
        <v>89</v>
      </c>
      <c r="O186" s="177">
        <v>89</v>
      </c>
      <c r="P186" s="177">
        <v>88577</v>
      </c>
    </row>
    <row r="187" spans="1:16" s="53" customFormat="1">
      <c r="A187" s="211" t="s">
        <v>606</v>
      </c>
      <c r="B187" s="211" t="s">
        <v>201</v>
      </c>
      <c r="C187" s="177">
        <v>0</v>
      </c>
      <c r="D187" s="177">
        <v>0</v>
      </c>
      <c r="E187" s="177">
        <v>0</v>
      </c>
      <c r="F187" s="177">
        <v>0</v>
      </c>
      <c r="G187" s="177">
        <v>0</v>
      </c>
      <c r="H187" s="177">
        <v>0</v>
      </c>
      <c r="I187" s="177">
        <v>0</v>
      </c>
      <c r="J187" s="177">
        <v>0</v>
      </c>
      <c r="K187" s="177">
        <v>0</v>
      </c>
      <c r="L187" s="177">
        <v>0</v>
      </c>
      <c r="M187" s="177">
        <v>0</v>
      </c>
      <c r="N187" s="177">
        <v>0</v>
      </c>
      <c r="O187" s="177">
        <v>0</v>
      </c>
      <c r="P187" s="177">
        <v>267</v>
      </c>
    </row>
    <row r="188" spans="1:16" s="53" customFormat="1">
      <c r="A188" s="211" t="s">
        <v>836</v>
      </c>
      <c r="B188" s="211" t="s">
        <v>201</v>
      </c>
      <c r="C188" s="177">
        <v>45</v>
      </c>
      <c r="D188" s="177">
        <v>45</v>
      </c>
      <c r="E188" s="177">
        <v>45</v>
      </c>
      <c r="F188" s="177">
        <v>45</v>
      </c>
      <c r="G188" s="177">
        <v>45</v>
      </c>
      <c r="H188" s="177">
        <v>45</v>
      </c>
      <c r="I188" s="177">
        <v>45</v>
      </c>
      <c r="J188" s="177">
        <v>45</v>
      </c>
      <c r="K188" s="177">
        <v>45</v>
      </c>
      <c r="L188" s="177">
        <v>45</v>
      </c>
      <c r="M188" s="177">
        <v>45</v>
      </c>
      <c r="N188" s="177">
        <v>45</v>
      </c>
      <c r="O188" s="177">
        <v>45</v>
      </c>
      <c r="P188" s="177">
        <v>44555</v>
      </c>
    </row>
    <row r="189" spans="1:16" s="53" customFormat="1">
      <c r="A189" s="211" t="s">
        <v>851</v>
      </c>
      <c r="B189" s="211" t="s">
        <v>201</v>
      </c>
      <c r="C189" s="177">
        <v>0</v>
      </c>
      <c r="D189" s="177">
        <v>0</v>
      </c>
      <c r="E189" s="177">
        <v>0</v>
      </c>
      <c r="F189" s="177">
        <v>0</v>
      </c>
      <c r="G189" s="177">
        <v>0</v>
      </c>
      <c r="H189" s="177">
        <v>0</v>
      </c>
      <c r="I189" s="177">
        <v>0</v>
      </c>
      <c r="J189" s="177">
        <v>0</v>
      </c>
      <c r="K189" s="177">
        <v>0</v>
      </c>
      <c r="L189" s="177">
        <v>0</v>
      </c>
      <c r="M189" s="177">
        <v>0</v>
      </c>
      <c r="N189" s="177">
        <v>0</v>
      </c>
      <c r="O189" s="177">
        <v>0</v>
      </c>
      <c r="P189" s="177">
        <v>0</v>
      </c>
    </row>
    <row r="190" spans="1:16" s="53" customFormat="1">
      <c r="A190" s="211" t="s">
        <v>281</v>
      </c>
      <c r="B190" s="211" t="s">
        <v>201</v>
      </c>
      <c r="C190" s="177">
        <v>74775</v>
      </c>
      <c r="D190" s="177">
        <v>74793</v>
      </c>
      <c r="E190" s="177">
        <v>74755</v>
      </c>
      <c r="F190" s="177">
        <v>74778</v>
      </c>
      <c r="G190" s="177">
        <v>75021</v>
      </c>
      <c r="H190" s="177">
        <v>74772</v>
      </c>
      <c r="I190" s="177">
        <v>74791</v>
      </c>
      <c r="J190" s="177">
        <v>74791</v>
      </c>
      <c r="K190" s="177">
        <v>74882</v>
      </c>
      <c r="L190" s="177">
        <v>74882</v>
      </c>
      <c r="M190" s="177">
        <v>74937</v>
      </c>
      <c r="N190" s="177">
        <v>74859</v>
      </c>
      <c r="O190" s="177">
        <v>75080</v>
      </c>
      <c r="P190" s="177">
        <v>74849026</v>
      </c>
    </row>
    <row r="191" spans="1:16" s="53" customFormat="1">
      <c r="A191" s="211" t="s">
        <v>607</v>
      </c>
      <c r="B191" s="211" t="s">
        <v>201</v>
      </c>
      <c r="C191" s="177">
        <v>204</v>
      </c>
      <c r="D191" s="177">
        <v>204</v>
      </c>
      <c r="E191" s="177">
        <v>204</v>
      </c>
      <c r="F191" s="177">
        <v>204</v>
      </c>
      <c r="G191" s="177">
        <v>204</v>
      </c>
      <c r="H191" s="177">
        <v>204</v>
      </c>
      <c r="I191" s="177">
        <v>204</v>
      </c>
      <c r="J191" s="177">
        <v>204</v>
      </c>
      <c r="K191" s="177">
        <v>204</v>
      </c>
      <c r="L191" s="177">
        <v>204</v>
      </c>
      <c r="M191" s="177">
        <v>204</v>
      </c>
      <c r="N191" s="177">
        <v>204</v>
      </c>
      <c r="O191" s="177">
        <v>204</v>
      </c>
      <c r="P191" s="177">
        <v>204200</v>
      </c>
    </row>
    <row r="192" spans="1:16" s="53" customFormat="1">
      <c r="A192" s="211" t="s">
        <v>282</v>
      </c>
      <c r="B192" s="211" t="s">
        <v>201</v>
      </c>
      <c r="C192" s="177">
        <v>0</v>
      </c>
      <c r="D192" s="177">
        <v>0</v>
      </c>
      <c r="E192" s="177">
        <v>0</v>
      </c>
      <c r="F192" s="177">
        <v>0</v>
      </c>
      <c r="G192" s="177">
        <v>0</v>
      </c>
      <c r="H192" s="177">
        <v>0</v>
      </c>
      <c r="I192" s="177">
        <v>0</v>
      </c>
      <c r="J192" s="177">
        <v>0</v>
      </c>
      <c r="K192" s="177">
        <v>0</v>
      </c>
      <c r="L192" s="177">
        <v>0</v>
      </c>
      <c r="M192" s="177">
        <v>0</v>
      </c>
      <c r="N192" s="177">
        <v>0</v>
      </c>
      <c r="O192" s="177">
        <v>0</v>
      </c>
      <c r="P192" s="177">
        <v>0</v>
      </c>
    </row>
    <row r="193" spans="1:16" s="53" customFormat="1">
      <c r="A193" s="211" t="s">
        <v>759</v>
      </c>
      <c r="B193" s="211" t="s">
        <v>201</v>
      </c>
      <c r="C193" s="177">
        <v>0</v>
      </c>
      <c r="D193" s="177">
        <v>0</v>
      </c>
      <c r="E193" s="177">
        <v>0</v>
      </c>
      <c r="F193" s="177">
        <v>0</v>
      </c>
      <c r="G193" s="177">
        <v>0</v>
      </c>
      <c r="H193" s="177">
        <v>0</v>
      </c>
      <c r="I193" s="177">
        <v>0</v>
      </c>
      <c r="J193" s="177">
        <v>0</v>
      </c>
      <c r="K193" s="177">
        <v>0</v>
      </c>
      <c r="L193" s="177">
        <v>0</v>
      </c>
      <c r="M193" s="177">
        <v>0</v>
      </c>
      <c r="N193" s="177">
        <v>0</v>
      </c>
      <c r="O193" s="177">
        <v>0</v>
      </c>
      <c r="P193" s="177">
        <v>0</v>
      </c>
    </row>
    <row r="194" spans="1:16" s="53" customFormat="1">
      <c r="A194" s="211" t="s">
        <v>760</v>
      </c>
      <c r="B194" s="211" t="s">
        <v>201</v>
      </c>
      <c r="C194" s="177">
        <v>0</v>
      </c>
      <c r="D194" s="177">
        <v>0</v>
      </c>
      <c r="E194" s="177">
        <v>0</v>
      </c>
      <c r="F194" s="177">
        <v>0</v>
      </c>
      <c r="G194" s="177">
        <v>0</v>
      </c>
      <c r="H194" s="177">
        <v>0</v>
      </c>
      <c r="I194" s="177">
        <v>0</v>
      </c>
      <c r="J194" s="177">
        <v>0</v>
      </c>
      <c r="K194" s="177">
        <v>0</v>
      </c>
      <c r="L194" s="177">
        <v>0</v>
      </c>
      <c r="M194" s="177">
        <v>0</v>
      </c>
      <c r="N194" s="177">
        <v>0</v>
      </c>
      <c r="O194" s="177">
        <v>0</v>
      </c>
      <c r="P194" s="177">
        <v>0</v>
      </c>
    </row>
    <row r="195" spans="1:16" s="53" customFormat="1">
      <c r="A195" s="211" t="s">
        <v>761</v>
      </c>
      <c r="B195" s="211" t="s">
        <v>201</v>
      </c>
      <c r="C195" s="177">
        <v>0</v>
      </c>
      <c r="D195" s="177">
        <v>0</v>
      </c>
      <c r="E195" s="177">
        <v>0</v>
      </c>
      <c r="F195" s="177">
        <v>0</v>
      </c>
      <c r="G195" s="177">
        <v>0</v>
      </c>
      <c r="H195" s="177">
        <v>0</v>
      </c>
      <c r="I195" s="177">
        <v>0</v>
      </c>
      <c r="J195" s="177">
        <v>0</v>
      </c>
      <c r="K195" s="177">
        <v>0</v>
      </c>
      <c r="L195" s="177">
        <v>0</v>
      </c>
      <c r="M195" s="177">
        <v>0</v>
      </c>
      <c r="N195" s="177">
        <v>0</v>
      </c>
      <c r="O195" s="177">
        <v>0</v>
      </c>
      <c r="P195" s="177">
        <v>0</v>
      </c>
    </row>
    <row r="196" spans="1:16" s="53" customFormat="1">
      <c r="A196" s="211" t="s">
        <v>762</v>
      </c>
      <c r="B196" s="211" t="s">
        <v>201</v>
      </c>
      <c r="C196" s="177">
        <v>0</v>
      </c>
      <c r="D196" s="177">
        <v>0</v>
      </c>
      <c r="E196" s="177">
        <v>0</v>
      </c>
      <c r="F196" s="177">
        <v>0</v>
      </c>
      <c r="G196" s="177">
        <v>0</v>
      </c>
      <c r="H196" s="177">
        <v>0</v>
      </c>
      <c r="I196" s="177">
        <v>0</v>
      </c>
      <c r="J196" s="177">
        <v>0</v>
      </c>
      <c r="K196" s="177">
        <v>0</v>
      </c>
      <c r="L196" s="177">
        <v>0</v>
      </c>
      <c r="M196" s="177">
        <v>0</v>
      </c>
      <c r="N196" s="177">
        <v>0</v>
      </c>
      <c r="O196" s="177">
        <v>0</v>
      </c>
      <c r="P196" s="177">
        <v>0</v>
      </c>
    </row>
    <row r="197" spans="1:16" s="53" customFormat="1">
      <c r="A197" s="211" t="s">
        <v>283</v>
      </c>
      <c r="B197" s="211" t="s">
        <v>201</v>
      </c>
      <c r="C197" s="177">
        <v>3517</v>
      </c>
      <c r="D197" s="177">
        <v>3517</v>
      </c>
      <c r="E197" s="177">
        <v>3517</v>
      </c>
      <c r="F197" s="177">
        <v>3517</v>
      </c>
      <c r="G197" s="177">
        <v>3517</v>
      </c>
      <c r="H197" s="177">
        <v>3517</v>
      </c>
      <c r="I197" s="177">
        <v>3517</v>
      </c>
      <c r="J197" s="177">
        <v>3517</v>
      </c>
      <c r="K197" s="177">
        <v>3517</v>
      </c>
      <c r="L197" s="177">
        <v>3517</v>
      </c>
      <c r="M197" s="177">
        <v>3517</v>
      </c>
      <c r="N197" s="177">
        <v>3517</v>
      </c>
      <c r="O197" s="177">
        <v>3517</v>
      </c>
      <c r="P197" s="177">
        <v>3516565</v>
      </c>
    </row>
    <row r="198" spans="1:16" s="53" customFormat="1">
      <c r="A198" s="211" t="s">
        <v>763</v>
      </c>
      <c r="B198" s="211" t="s">
        <v>201</v>
      </c>
      <c r="C198" s="177">
        <v>0</v>
      </c>
      <c r="D198" s="177">
        <v>0</v>
      </c>
      <c r="E198" s="177">
        <v>0</v>
      </c>
      <c r="F198" s="177">
        <v>0</v>
      </c>
      <c r="G198" s="177">
        <v>0</v>
      </c>
      <c r="H198" s="177">
        <v>0</v>
      </c>
      <c r="I198" s="177">
        <v>0</v>
      </c>
      <c r="J198" s="177">
        <v>0</v>
      </c>
      <c r="K198" s="177">
        <v>0</v>
      </c>
      <c r="L198" s="177">
        <v>0</v>
      </c>
      <c r="M198" s="177">
        <v>0</v>
      </c>
      <c r="N198" s="177">
        <v>0</v>
      </c>
      <c r="O198" s="177">
        <v>0</v>
      </c>
      <c r="P198" s="177">
        <v>0</v>
      </c>
    </row>
    <row r="199" spans="1:16" s="53" customFormat="1">
      <c r="A199" s="211" t="s">
        <v>764</v>
      </c>
      <c r="B199" s="211" t="s">
        <v>201</v>
      </c>
      <c r="C199" s="177">
        <v>0</v>
      </c>
      <c r="D199" s="177">
        <v>0</v>
      </c>
      <c r="E199" s="177">
        <v>0</v>
      </c>
      <c r="F199" s="177">
        <v>0</v>
      </c>
      <c r="G199" s="177">
        <v>0</v>
      </c>
      <c r="H199" s="177">
        <v>0</v>
      </c>
      <c r="I199" s="177">
        <v>0</v>
      </c>
      <c r="J199" s="177">
        <v>0</v>
      </c>
      <c r="K199" s="177">
        <v>0</v>
      </c>
      <c r="L199" s="177">
        <v>0</v>
      </c>
      <c r="M199" s="177">
        <v>0</v>
      </c>
      <c r="N199" s="177">
        <v>0</v>
      </c>
      <c r="O199" s="177">
        <v>0</v>
      </c>
      <c r="P199" s="177">
        <v>0</v>
      </c>
    </row>
    <row r="200" spans="1:16" s="53" customFormat="1">
      <c r="A200" s="211" t="s">
        <v>765</v>
      </c>
      <c r="B200" s="211" t="s">
        <v>201</v>
      </c>
      <c r="C200" s="177">
        <v>0</v>
      </c>
      <c r="D200" s="177">
        <v>0</v>
      </c>
      <c r="E200" s="177">
        <v>0</v>
      </c>
      <c r="F200" s="177">
        <v>0</v>
      </c>
      <c r="G200" s="177">
        <v>0</v>
      </c>
      <c r="H200" s="177">
        <v>0</v>
      </c>
      <c r="I200" s="177">
        <v>0</v>
      </c>
      <c r="J200" s="177">
        <v>0</v>
      </c>
      <c r="K200" s="177">
        <v>0</v>
      </c>
      <c r="L200" s="177">
        <v>0</v>
      </c>
      <c r="M200" s="177">
        <v>0</v>
      </c>
      <c r="N200" s="177">
        <v>0</v>
      </c>
      <c r="O200" s="177">
        <v>0</v>
      </c>
      <c r="P200" s="177">
        <v>0</v>
      </c>
    </row>
    <row r="201" spans="1:16" s="53" customFormat="1">
      <c r="A201" s="211" t="s">
        <v>284</v>
      </c>
      <c r="B201" s="211" t="s">
        <v>201</v>
      </c>
      <c r="C201" s="177">
        <v>0</v>
      </c>
      <c r="D201" s="177">
        <v>0</v>
      </c>
      <c r="E201" s="177">
        <v>0</v>
      </c>
      <c r="F201" s="177">
        <v>0</v>
      </c>
      <c r="G201" s="177">
        <v>0</v>
      </c>
      <c r="H201" s="177">
        <v>0</v>
      </c>
      <c r="I201" s="177">
        <v>0</v>
      </c>
      <c r="J201" s="177">
        <v>0</v>
      </c>
      <c r="K201" s="177">
        <v>0</v>
      </c>
      <c r="L201" s="177">
        <v>0</v>
      </c>
      <c r="M201" s="177">
        <v>0</v>
      </c>
      <c r="N201" s="177">
        <v>0</v>
      </c>
      <c r="O201" s="177">
        <v>0</v>
      </c>
      <c r="P201" s="177">
        <v>0</v>
      </c>
    </row>
    <row r="202" spans="1:16" s="53" customFormat="1">
      <c r="A202" s="211" t="s">
        <v>285</v>
      </c>
      <c r="B202" s="211" t="s">
        <v>201</v>
      </c>
      <c r="C202" s="177">
        <v>821</v>
      </c>
      <c r="D202" s="177">
        <v>821</v>
      </c>
      <c r="E202" s="177">
        <v>821</v>
      </c>
      <c r="F202" s="177">
        <v>821</v>
      </c>
      <c r="G202" s="177">
        <v>821</v>
      </c>
      <c r="H202" s="177">
        <v>821</v>
      </c>
      <c r="I202" s="177">
        <v>821</v>
      </c>
      <c r="J202" s="177">
        <v>821</v>
      </c>
      <c r="K202" s="177">
        <v>821</v>
      </c>
      <c r="L202" s="177">
        <v>821</v>
      </c>
      <c r="M202" s="177">
        <v>821</v>
      </c>
      <c r="N202" s="177">
        <v>821</v>
      </c>
      <c r="O202" s="177">
        <v>821</v>
      </c>
      <c r="P202" s="177">
        <v>820688</v>
      </c>
    </row>
    <row r="203" spans="1:16" s="53" customFormat="1">
      <c r="A203" s="211" t="s">
        <v>286</v>
      </c>
      <c r="B203" s="211" t="s">
        <v>201</v>
      </c>
      <c r="C203" s="177">
        <v>5509</v>
      </c>
      <c r="D203" s="177">
        <v>5509</v>
      </c>
      <c r="E203" s="177">
        <v>5509</v>
      </c>
      <c r="F203" s="177">
        <v>5509</v>
      </c>
      <c r="G203" s="177">
        <v>5509</v>
      </c>
      <c r="H203" s="177">
        <v>5509</v>
      </c>
      <c r="I203" s="177">
        <v>5509</v>
      </c>
      <c r="J203" s="177">
        <v>5509</v>
      </c>
      <c r="K203" s="177">
        <v>5509</v>
      </c>
      <c r="L203" s="177">
        <v>5509</v>
      </c>
      <c r="M203" s="177">
        <v>5509</v>
      </c>
      <c r="N203" s="177">
        <v>5509</v>
      </c>
      <c r="O203" s="177">
        <v>5509</v>
      </c>
      <c r="P203" s="177">
        <v>5509002</v>
      </c>
    </row>
    <row r="204" spans="1:16" s="53" customFormat="1">
      <c r="A204" s="211" t="s">
        <v>980</v>
      </c>
      <c r="B204" s="211" t="s">
        <v>201</v>
      </c>
      <c r="C204" s="177">
        <v>62497</v>
      </c>
      <c r="D204" s="177">
        <v>63493</v>
      </c>
      <c r="E204" s="177">
        <v>66078</v>
      </c>
      <c r="F204" s="177">
        <v>66059</v>
      </c>
      <c r="G204" s="177">
        <v>66442</v>
      </c>
      <c r="H204" s="177">
        <v>66648</v>
      </c>
      <c r="I204" s="177">
        <v>67348</v>
      </c>
      <c r="J204" s="177">
        <v>68537</v>
      </c>
      <c r="K204" s="177">
        <v>69303</v>
      </c>
      <c r="L204" s="177">
        <v>70793</v>
      </c>
      <c r="M204" s="177">
        <v>71207</v>
      </c>
      <c r="N204" s="177">
        <v>77285</v>
      </c>
      <c r="O204" s="177">
        <v>78708</v>
      </c>
      <c r="P204" s="177">
        <v>68649620</v>
      </c>
    </row>
    <row r="205" spans="1:16" s="53" customFormat="1">
      <c r="A205" s="211" t="s">
        <v>852</v>
      </c>
      <c r="B205" s="211" t="s">
        <v>201</v>
      </c>
      <c r="C205" s="177">
        <v>1314</v>
      </c>
      <c r="D205" s="177">
        <v>1314</v>
      </c>
      <c r="E205" s="177">
        <v>1314</v>
      </c>
      <c r="F205" s="177">
        <v>1314</v>
      </c>
      <c r="G205" s="177">
        <v>1314</v>
      </c>
      <c r="H205" s="177">
        <v>1314</v>
      </c>
      <c r="I205" s="177">
        <v>1314</v>
      </c>
      <c r="J205" s="177">
        <v>1314</v>
      </c>
      <c r="K205" s="177">
        <v>1314</v>
      </c>
      <c r="L205" s="177">
        <v>1314</v>
      </c>
      <c r="M205" s="177">
        <v>1314</v>
      </c>
      <c r="N205" s="177">
        <v>1314</v>
      </c>
      <c r="O205" s="177">
        <v>1314</v>
      </c>
      <c r="P205" s="177">
        <v>1314040</v>
      </c>
    </row>
    <row r="206" spans="1:16" s="53" customFormat="1">
      <c r="A206" s="211" t="s">
        <v>981</v>
      </c>
      <c r="B206" s="211" t="s">
        <v>201</v>
      </c>
      <c r="C206" s="177">
        <v>164252</v>
      </c>
      <c r="D206" s="177">
        <v>164111</v>
      </c>
      <c r="E206" s="177">
        <v>163647</v>
      </c>
      <c r="F206" s="177">
        <v>163618</v>
      </c>
      <c r="G206" s="177">
        <v>163615</v>
      </c>
      <c r="H206" s="177">
        <v>163523</v>
      </c>
      <c r="I206" s="177">
        <v>163397</v>
      </c>
      <c r="J206" s="177">
        <v>163228</v>
      </c>
      <c r="K206" s="177">
        <v>163201</v>
      </c>
      <c r="L206" s="177">
        <v>163162</v>
      </c>
      <c r="M206" s="177">
        <v>163148</v>
      </c>
      <c r="N206" s="177">
        <v>163180</v>
      </c>
      <c r="O206" s="177">
        <v>163142</v>
      </c>
      <c r="P206" s="177">
        <v>163460630</v>
      </c>
    </row>
    <row r="207" spans="1:16" s="53" customFormat="1">
      <c r="A207" s="211" t="s">
        <v>608</v>
      </c>
      <c r="B207" s="211" t="s">
        <v>201</v>
      </c>
      <c r="C207" s="177">
        <v>7383</v>
      </c>
      <c r="D207" s="177">
        <v>7383</v>
      </c>
      <c r="E207" s="177">
        <v>7383</v>
      </c>
      <c r="F207" s="177">
        <v>7383</v>
      </c>
      <c r="G207" s="177">
        <v>7383</v>
      </c>
      <c r="H207" s="177">
        <v>7383</v>
      </c>
      <c r="I207" s="177">
        <v>7383</v>
      </c>
      <c r="J207" s="177">
        <v>7383</v>
      </c>
      <c r="K207" s="177">
        <v>7383</v>
      </c>
      <c r="L207" s="177">
        <v>7383</v>
      </c>
      <c r="M207" s="177">
        <v>7383</v>
      </c>
      <c r="N207" s="177">
        <v>7382</v>
      </c>
      <c r="O207" s="177">
        <v>7382</v>
      </c>
      <c r="P207" s="177">
        <v>7383228</v>
      </c>
    </row>
    <row r="208" spans="1:16" s="53" customFormat="1">
      <c r="A208" s="211" t="s">
        <v>766</v>
      </c>
      <c r="B208" s="211" t="s">
        <v>201</v>
      </c>
      <c r="C208" s="177">
        <v>0</v>
      </c>
      <c r="D208" s="177">
        <v>0</v>
      </c>
      <c r="E208" s="177">
        <v>0</v>
      </c>
      <c r="F208" s="177">
        <v>0</v>
      </c>
      <c r="G208" s="177">
        <v>0</v>
      </c>
      <c r="H208" s="177">
        <v>0</v>
      </c>
      <c r="I208" s="177">
        <v>0</v>
      </c>
      <c r="J208" s="177">
        <v>0</v>
      </c>
      <c r="K208" s="177">
        <v>0</v>
      </c>
      <c r="L208" s="177">
        <v>0</v>
      </c>
      <c r="M208" s="177">
        <v>0</v>
      </c>
      <c r="N208" s="177">
        <v>0</v>
      </c>
      <c r="O208" s="177">
        <v>0</v>
      </c>
      <c r="P208" s="177">
        <v>0</v>
      </c>
    </row>
    <row r="209" spans="1:16" s="53" customFormat="1">
      <c r="A209" s="211" t="s">
        <v>767</v>
      </c>
      <c r="B209" s="211" t="s">
        <v>201</v>
      </c>
      <c r="C209" s="177">
        <v>0</v>
      </c>
      <c r="D209" s="177">
        <v>0</v>
      </c>
      <c r="E209" s="177">
        <v>0</v>
      </c>
      <c r="F209" s="177">
        <v>0</v>
      </c>
      <c r="G209" s="177">
        <v>0</v>
      </c>
      <c r="H209" s="177">
        <v>0</v>
      </c>
      <c r="I209" s="177">
        <v>0</v>
      </c>
      <c r="J209" s="177">
        <v>0</v>
      </c>
      <c r="K209" s="177">
        <v>0</v>
      </c>
      <c r="L209" s="177">
        <v>0</v>
      </c>
      <c r="M209" s="177">
        <v>0</v>
      </c>
      <c r="N209" s="177">
        <v>0</v>
      </c>
      <c r="O209" s="177">
        <v>0</v>
      </c>
      <c r="P209" s="177">
        <v>0</v>
      </c>
    </row>
    <row r="210" spans="1:16" s="53" customFormat="1">
      <c r="A210" s="211" t="s">
        <v>768</v>
      </c>
      <c r="B210" s="211" t="s">
        <v>201</v>
      </c>
      <c r="C210" s="177">
        <v>0</v>
      </c>
      <c r="D210" s="177">
        <v>0</v>
      </c>
      <c r="E210" s="177">
        <v>0</v>
      </c>
      <c r="F210" s="177">
        <v>0</v>
      </c>
      <c r="G210" s="177">
        <v>0</v>
      </c>
      <c r="H210" s="177">
        <v>0</v>
      </c>
      <c r="I210" s="177">
        <v>0</v>
      </c>
      <c r="J210" s="177">
        <v>0</v>
      </c>
      <c r="K210" s="177">
        <v>0</v>
      </c>
      <c r="L210" s="177">
        <v>0</v>
      </c>
      <c r="M210" s="177">
        <v>0</v>
      </c>
      <c r="N210" s="177">
        <v>0</v>
      </c>
      <c r="O210" s="177">
        <v>0</v>
      </c>
      <c r="P210" s="177">
        <v>0</v>
      </c>
    </row>
    <row r="211" spans="1:16" s="53" customFormat="1">
      <c r="A211" s="211" t="s">
        <v>769</v>
      </c>
      <c r="B211" s="211" t="s">
        <v>201</v>
      </c>
      <c r="C211" s="177">
        <v>0</v>
      </c>
      <c r="D211" s="177">
        <v>0</v>
      </c>
      <c r="E211" s="177">
        <v>0</v>
      </c>
      <c r="F211" s="177">
        <v>0</v>
      </c>
      <c r="G211" s="177">
        <v>0</v>
      </c>
      <c r="H211" s="177">
        <v>0</v>
      </c>
      <c r="I211" s="177">
        <v>0</v>
      </c>
      <c r="J211" s="177">
        <v>0</v>
      </c>
      <c r="K211" s="177">
        <v>0</v>
      </c>
      <c r="L211" s="177">
        <v>0</v>
      </c>
      <c r="M211" s="177">
        <v>0</v>
      </c>
      <c r="N211" s="177">
        <v>0</v>
      </c>
      <c r="O211" s="177">
        <v>0</v>
      </c>
      <c r="P211" s="177">
        <v>0</v>
      </c>
    </row>
    <row r="212" spans="1:16" s="53" customFormat="1">
      <c r="A212" s="211" t="s">
        <v>770</v>
      </c>
      <c r="B212" s="211" t="s">
        <v>201</v>
      </c>
      <c r="C212" s="177">
        <v>0</v>
      </c>
      <c r="D212" s="177">
        <v>0</v>
      </c>
      <c r="E212" s="177">
        <v>0</v>
      </c>
      <c r="F212" s="177">
        <v>0</v>
      </c>
      <c r="G212" s="177">
        <v>0</v>
      </c>
      <c r="H212" s="177">
        <v>0</v>
      </c>
      <c r="I212" s="177">
        <v>0</v>
      </c>
      <c r="J212" s="177">
        <v>0</v>
      </c>
      <c r="K212" s="177">
        <v>0</v>
      </c>
      <c r="L212" s="177">
        <v>0</v>
      </c>
      <c r="M212" s="177">
        <v>0</v>
      </c>
      <c r="N212" s="177">
        <v>0</v>
      </c>
      <c r="O212" s="177">
        <v>0</v>
      </c>
      <c r="P212" s="177">
        <v>0</v>
      </c>
    </row>
    <row r="213" spans="1:16" s="53" customFormat="1">
      <c r="A213" s="211" t="s">
        <v>609</v>
      </c>
      <c r="B213" s="211" t="s">
        <v>201</v>
      </c>
      <c r="C213" s="177">
        <v>214</v>
      </c>
      <c r="D213" s="177">
        <v>214</v>
      </c>
      <c r="E213" s="177">
        <v>214</v>
      </c>
      <c r="F213" s="177">
        <v>214</v>
      </c>
      <c r="G213" s="177">
        <v>214</v>
      </c>
      <c r="H213" s="177">
        <v>214</v>
      </c>
      <c r="I213" s="177">
        <v>214</v>
      </c>
      <c r="J213" s="177">
        <v>214</v>
      </c>
      <c r="K213" s="177">
        <v>214</v>
      </c>
      <c r="L213" s="177">
        <v>214</v>
      </c>
      <c r="M213" s="177">
        <v>214</v>
      </c>
      <c r="N213" s="177">
        <v>214</v>
      </c>
      <c r="O213" s="177">
        <v>214</v>
      </c>
      <c r="P213" s="177">
        <v>214027</v>
      </c>
    </row>
    <row r="214" spans="1:16" s="53" customFormat="1">
      <c r="A214" s="211" t="s">
        <v>610</v>
      </c>
      <c r="B214" s="211" t="s">
        <v>201</v>
      </c>
      <c r="C214" s="177">
        <v>49</v>
      </c>
      <c r="D214" s="177">
        <v>49</v>
      </c>
      <c r="E214" s="177">
        <v>49</v>
      </c>
      <c r="F214" s="177">
        <v>49</v>
      </c>
      <c r="G214" s="177">
        <v>49</v>
      </c>
      <c r="H214" s="177">
        <v>49</v>
      </c>
      <c r="I214" s="177">
        <v>49</v>
      </c>
      <c r="J214" s="177">
        <v>49</v>
      </c>
      <c r="K214" s="177">
        <v>49</v>
      </c>
      <c r="L214" s="177">
        <v>49</v>
      </c>
      <c r="M214" s="177">
        <v>49</v>
      </c>
      <c r="N214" s="177">
        <v>49</v>
      </c>
      <c r="O214" s="177">
        <v>49</v>
      </c>
      <c r="P214" s="177">
        <v>49007</v>
      </c>
    </row>
    <row r="215" spans="1:16" s="53" customFormat="1">
      <c r="A215" s="211" t="s">
        <v>611</v>
      </c>
      <c r="B215" s="211" t="s">
        <v>201</v>
      </c>
      <c r="C215" s="177">
        <v>89</v>
      </c>
      <c r="D215" s="177">
        <v>89</v>
      </c>
      <c r="E215" s="177">
        <v>89</v>
      </c>
      <c r="F215" s="177">
        <v>89</v>
      </c>
      <c r="G215" s="177">
        <v>89</v>
      </c>
      <c r="H215" s="177">
        <v>89</v>
      </c>
      <c r="I215" s="177">
        <v>89</v>
      </c>
      <c r="J215" s="177">
        <v>89</v>
      </c>
      <c r="K215" s="177">
        <v>89</v>
      </c>
      <c r="L215" s="177">
        <v>89</v>
      </c>
      <c r="M215" s="177">
        <v>89</v>
      </c>
      <c r="N215" s="177">
        <v>89</v>
      </c>
      <c r="O215" s="177">
        <v>89</v>
      </c>
      <c r="P215" s="177">
        <v>88692</v>
      </c>
    </row>
    <row r="216" spans="1:16" s="53" customFormat="1">
      <c r="A216" s="211" t="s">
        <v>612</v>
      </c>
      <c r="B216" s="211" t="s">
        <v>201</v>
      </c>
      <c r="C216" s="177">
        <v>0</v>
      </c>
      <c r="D216" s="177">
        <v>0</v>
      </c>
      <c r="E216" s="177">
        <v>0</v>
      </c>
      <c r="F216" s="177">
        <v>0</v>
      </c>
      <c r="G216" s="177">
        <v>0</v>
      </c>
      <c r="H216" s="177">
        <v>0</v>
      </c>
      <c r="I216" s="177">
        <v>0</v>
      </c>
      <c r="J216" s="177">
        <v>0</v>
      </c>
      <c r="K216" s="177">
        <v>0</v>
      </c>
      <c r="L216" s="177">
        <v>0</v>
      </c>
      <c r="M216" s="177">
        <v>0</v>
      </c>
      <c r="N216" s="177">
        <v>0</v>
      </c>
      <c r="O216" s="177">
        <v>0</v>
      </c>
      <c r="P216" s="177">
        <v>0</v>
      </c>
    </row>
    <row r="217" spans="1:16" s="53" customFormat="1">
      <c r="A217" s="211" t="s">
        <v>613</v>
      </c>
      <c r="B217" s="211" t="s">
        <v>201</v>
      </c>
      <c r="C217" s="177">
        <v>1545</v>
      </c>
      <c r="D217" s="177">
        <v>1545</v>
      </c>
      <c r="E217" s="177">
        <v>1545</v>
      </c>
      <c r="F217" s="177">
        <v>1545</v>
      </c>
      <c r="G217" s="177">
        <v>1545</v>
      </c>
      <c r="H217" s="177">
        <v>1545</v>
      </c>
      <c r="I217" s="177">
        <v>1545</v>
      </c>
      <c r="J217" s="177">
        <v>1545</v>
      </c>
      <c r="K217" s="177">
        <v>1545</v>
      </c>
      <c r="L217" s="177">
        <v>1545</v>
      </c>
      <c r="M217" s="177">
        <v>1545</v>
      </c>
      <c r="N217" s="177">
        <v>1545</v>
      </c>
      <c r="O217" s="177">
        <v>1545</v>
      </c>
      <c r="P217" s="177">
        <v>1544999</v>
      </c>
    </row>
    <row r="218" spans="1:16" s="53" customFormat="1">
      <c r="A218" s="211" t="s">
        <v>614</v>
      </c>
      <c r="B218" s="211" t="s">
        <v>201</v>
      </c>
      <c r="C218" s="177">
        <v>11</v>
      </c>
      <c r="D218" s="177">
        <v>11</v>
      </c>
      <c r="E218" s="177">
        <v>11</v>
      </c>
      <c r="F218" s="177">
        <v>11</v>
      </c>
      <c r="G218" s="177">
        <v>11</v>
      </c>
      <c r="H218" s="177">
        <v>11</v>
      </c>
      <c r="I218" s="177">
        <v>11</v>
      </c>
      <c r="J218" s="177">
        <v>11</v>
      </c>
      <c r="K218" s="177">
        <v>11</v>
      </c>
      <c r="L218" s="177">
        <v>11</v>
      </c>
      <c r="M218" s="177">
        <v>11</v>
      </c>
      <c r="N218" s="177">
        <v>11</v>
      </c>
      <c r="O218" s="177">
        <v>11</v>
      </c>
      <c r="P218" s="177">
        <v>11360</v>
      </c>
    </row>
    <row r="219" spans="1:16" s="53" customFormat="1">
      <c r="A219" s="211" t="s">
        <v>615</v>
      </c>
      <c r="B219" s="211" t="s">
        <v>201</v>
      </c>
      <c r="C219" s="177">
        <v>935</v>
      </c>
      <c r="D219" s="177">
        <v>935</v>
      </c>
      <c r="E219" s="177">
        <v>935</v>
      </c>
      <c r="F219" s="177">
        <v>935</v>
      </c>
      <c r="G219" s="177">
        <v>935</v>
      </c>
      <c r="H219" s="177">
        <v>935</v>
      </c>
      <c r="I219" s="177">
        <v>935</v>
      </c>
      <c r="J219" s="177">
        <v>935</v>
      </c>
      <c r="K219" s="177">
        <v>935</v>
      </c>
      <c r="L219" s="177">
        <v>935</v>
      </c>
      <c r="M219" s="177">
        <v>935</v>
      </c>
      <c r="N219" s="177">
        <v>935</v>
      </c>
      <c r="O219" s="177">
        <v>935</v>
      </c>
      <c r="P219" s="177">
        <v>935092</v>
      </c>
    </row>
    <row r="220" spans="1:16" s="53" customFormat="1">
      <c r="A220" s="211" t="s">
        <v>616</v>
      </c>
      <c r="B220" s="211" t="s">
        <v>201</v>
      </c>
      <c r="C220" s="177">
        <v>19</v>
      </c>
      <c r="D220" s="177">
        <v>19</v>
      </c>
      <c r="E220" s="177">
        <v>19</v>
      </c>
      <c r="F220" s="177">
        <v>19</v>
      </c>
      <c r="G220" s="177">
        <v>19</v>
      </c>
      <c r="H220" s="177">
        <v>19</v>
      </c>
      <c r="I220" s="177">
        <v>19</v>
      </c>
      <c r="J220" s="177">
        <v>19</v>
      </c>
      <c r="K220" s="177">
        <v>19</v>
      </c>
      <c r="L220" s="177">
        <v>19</v>
      </c>
      <c r="M220" s="177">
        <v>19</v>
      </c>
      <c r="N220" s="177">
        <v>19</v>
      </c>
      <c r="O220" s="177">
        <v>19</v>
      </c>
      <c r="P220" s="177">
        <v>19272</v>
      </c>
    </row>
    <row r="221" spans="1:16" s="53" customFormat="1">
      <c r="A221" s="211" t="s">
        <v>617</v>
      </c>
      <c r="B221" s="211" t="s">
        <v>201</v>
      </c>
      <c r="C221" s="177">
        <v>0</v>
      </c>
      <c r="D221" s="177">
        <v>0</v>
      </c>
      <c r="E221" s="177">
        <v>0</v>
      </c>
      <c r="F221" s="177">
        <v>0</v>
      </c>
      <c r="G221" s="177">
        <v>0</v>
      </c>
      <c r="H221" s="177">
        <v>0</v>
      </c>
      <c r="I221" s="177">
        <v>0</v>
      </c>
      <c r="J221" s="177">
        <v>0</v>
      </c>
      <c r="K221" s="177">
        <v>0</v>
      </c>
      <c r="L221" s="177">
        <v>0</v>
      </c>
      <c r="M221" s="177">
        <v>0</v>
      </c>
      <c r="N221" s="177">
        <v>0</v>
      </c>
      <c r="O221" s="177">
        <v>0</v>
      </c>
      <c r="P221" s="177">
        <v>236</v>
      </c>
    </row>
    <row r="222" spans="1:16" s="53" customFormat="1">
      <c r="A222" s="211" t="s">
        <v>618</v>
      </c>
      <c r="B222" s="211" t="s">
        <v>201</v>
      </c>
      <c r="C222" s="177">
        <v>237</v>
      </c>
      <c r="D222" s="177">
        <v>237</v>
      </c>
      <c r="E222" s="177">
        <v>237</v>
      </c>
      <c r="F222" s="177">
        <v>237</v>
      </c>
      <c r="G222" s="177">
        <v>237</v>
      </c>
      <c r="H222" s="177">
        <v>237</v>
      </c>
      <c r="I222" s="177">
        <v>237</v>
      </c>
      <c r="J222" s="177">
        <v>237</v>
      </c>
      <c r="K222" s="177">
        <v>237</v>
      </c>
      <c r="L222" s="177">
        <v>237</v>
      </c>
      <c r="M222" s="177">
        <v>237</v>
      </c>
      <c r="N222" s="177">
        <v>237</v>
      </c>
      <c r="O222" s="177">
        <v>237</v>
      </c>
      <c r="P222" s="177">
        <v>236935</v>
      </c>
    </row>
    <row r="223" spans="1:16" s="53" customFormat="1">
      <c r="A223" s="211" t="s">
        <v>619</v>
      </c>
      <c r="B223" s="211" t="s">
        <v>201</v>
      </c>
      <c r="C223" s="177">
        <v>63</v>
      </c>
      <c r="D223" s="177">
        <v>63</v>
      </c>
      <c r="E223" s="177">
        <v>63</v>
      </c>
      <c r="F223" s="177">
        <v>63</v>
      </c>
      <c r="G223" s="177">
        <v>63</v>
      </c>
      <c r="H223" s="177">
        <v>63</v>
      </c>
      <c r="I223" s="177">
        <v>63</v>
      </c>
      <c r="J223" s="177">
        <v>63</v>
      </c>
      <c r="K223" s="177">
        <v>63</v>
      </c>
      <c r="L223" s="177">
        <v>63</v>
      </c>
      <c r="M223" s="177">
        <v>63</v>
      </c>
      <c r="N223" s="177">
        <v>63</v>
      </c>
      <c r="O223" s="177">
        <v>63</v>
      </c>
      <c r="P223" s="177">
        <v>62500</v>
      </c>
    </row>
    <row r="224" spans="1:16" s="53" customFormat="1">
      <c r="A224" s="211" t="s">
        <v>853</v>
      </c>
      <c r="B224" s="211" t="s">
        <v>201</v>
      </c>
      <c r="C224" s="177">
        <v>0</v>
      </c>
      <c r="D224" s="177">
        <v>0</v>
      </c>
      <c r="E224" s="177">
        <v>0</v>
      </c>
      <c r="F224" s="177">
        <v>0</v>
      </c>
      <c r="G224" s="177">
        <v>0</v>
      </c>
      <c r="H224" s="177">
        <v>0</v>
      </c>
      <c r="I224" s="177">
        <v>0</v>
      </c>
      <c r="J224" s="177">
        <v>0</v>
      </c>
      <c r="K224" s="177">
        <v>0</v>
      </c>
      <c r="L224" s="177">
        <v>0</v>
      </c>
      <c r="M224" s="177">
        <v>0</v>
      </c>
      <c r="N224" s="177">
        <v>89</v>
      </c>
      <c r="O224" s="177">
        <v>89</v>
      </c>
      <c r="P224" s="177">
        <v>11153</v>
      </c>
    </row>
    <row r="225" spans="1:16" s="53" customFormat="1">
      <c r="A225" s="211" t="s">
        <v>620</v>
      </c>
      <c r="B225" s="211" t="s">
        <v>201</v>
      </c>
      <c r="C225" s="177">
        <v>152</v>
      </c>
      <c r="D225" s="177">
        <v>152</v>
      </c>
      <c r="E225" s="177">
        <v>152</v>
      </c>
      <c r="F225" s="177">
        <v>152</v>
      </c>
      <c r="G225" s="177">
        <v>152</v>
      </c>
      <c r="H225" s="177">
        <v>152</v>
      </c>
      <c r="I225" s="177">
        <v>152</v>
      </c>
      <c r="J225" s="177">
        <v>152</v>
      </c>
      <c r="K225" s="177">
        <v>152</v>
      </c>
      <c r="L225" s="177">
        <v>152</v>
      </c>
      <c r="M225" s="177">
        <v>152</v>
      </c>
      <c r="N225" s="177">
        <v>152</v>
      </c>
      <c r="O225" s="177">
        <v>152</v>
      </c>
      <c r="P225" s="177">
        <v>151700</v>
      </c>
    </row>
    <row r="226" spans="1:16" s="53" customFormat="1">
      <c r="A226" s="211" t="s">
        <v>621</v>
      </c>
      <c r="B226" s="211" t="s">
        <v>201</v>
      </c>
      <c r="C226" s="177">
        <v>1156</v>
      </c>
      <c r="D226" s="177">
        <v>1156</v>
      </c>
      <c r="E226" s="177">
        <v>1156</v>
      </c>
      <c r="F226" s="177">
        <v>1156</v>
      </c>
      <c r="G226" s="177">
        <v>1156</v>
      </c>
      <c r="H226" s="177">
        <v>1156</v>
      </c>
      <c r="I226" s="177">
        <v>1156</v>
      </c>
      <c r="J226" s="177">
        <v>1156</v>
      </c>
      <c r="K226" s="177">
        <v>1156</v>
      </c>
      <c r="L226" s="177">
        <v>1156</v>
      </c>
      <c r="M226" s="177">
        <v>1156</v>
      </c>
      <c r="N226" s="177">
        <v>1156</v>
      </c>
      <c r="O226" s="177">
        <v>1156</v>
      </c>
      <c r="P226" s="177">
        <v>1155954</v>
      </c>
    </row>
    <row r="227" spans="1:16" s="53" customFormat="1">
      <c r="A227" s="211" t="s">
        <v>854</v>
      </c>
      <c r="B227" s="211" t="s">
        <v>201</v>
      </c>
      <c r="C227" s="177">
        <v>4217</v>
      </c>
      <c r="D227" s="177">
        <v>4217</v>
      </c>
      <c r="E227" s="177">
        <v>4217</v>
      </c>
      <c r="F227" s="177">
        <v>4217</v>
      </c>
      <c r="G227" s="177">
        <v>4217</v>
      </c>
      <c r="H227" s="177">
        <v>4217</v>
      </c>
      <c r="I227" s="177">
        <v>4217</v>
      </c>
      <c r="J227" s="177">
        <v>4217</v>
      </c>
      <c r="K227" s="177">
        <v>4217</v>
      </c>
      <c r="L227" s="177">
        <v>4217</v>
      </c>
      <c r="M227" s="177">
        <v>4217</v>
      </c>
      <c r="N227" s="177">
        <v>4534</v>
      </c>
      <c r="O227" s="177">
        <v>4534</v>
      </c>
      <c r="P227" s="177">
        <v>4256587</v>
      </c>
    </row>
    <row r="228" spans="1:16" s="53" customFormat="1">
      <c r="A228" s="211" t="s">
        <v>622</v>
      </c>
      <c r="B228" s="211" t="s">
        <v>201</v>
      </c>
      <c r="C228" s="177">
        <v>23641</v>
      </c>
      <c r="D228" s="177">
        <v>23641</v>
      </c>
      <c r="E228" s="177">
        <v>23641</v>
      </c>
      <c r="F228" s="177">
        <v>23641</v>
      </c>
      <c r="G228" s="177">
        <v>23641</v>
      </c>
      <c r="H228" s="177">
        <v>23641</v>
      </c>
      <c r="I228" s="177">
        <v>23641</v>
      </c>
      <c r="J228" s="177">
        <v>23641</v>
      </c>
      <c r="K228" s="177">
        <v>23641</v>
      </c>
      <c r="L228" s="177">
        <v>23641</v>
      </c>
      <c r="M228" s="177">
        <v>23641</v>
      </c>
      <c r="N228" s="177">
        <v>23641</v>
      </c>
      <c r="O228" s="177">
        <v>23641</v>
      </c>
      <c r="P228" s="177">
        <v>23640685</v>
      </c>
    </row>
    <row r="229" spans="1:16" s="53" customFormat="1">
      <c r="A229" s="211" t="s">
        <v>287</v>
      </c>
      <c r="B229" s="211" t="s">
        <v>201</v>
      </c>
      <c r="C229" s="177">
        <v>0</v>
      </c>
      <c r="D229" s="177">
        <v>0</v>
      </c>
      <c r="E229" s="177">
        <v>0</v>
      </c>
      <c r="F229" s="177">
        <v>0</v>
      </c>
      <c r="G229" s="177">
        <v>0</v>
      </c>
      <c r="H229" s="177">
        <v>0</v>
      </c>
      <c r="I229" s="177">
        <v>0</v>
      </c>
      <c r="J229" s="177">
        <v>0</v>
      </c>
      <c r="K229" s="177">
        <v>0</v>
      </c>
      <c r="L229" s="177">
        <v>0</v>
      </c>
      <c r="M229" s="177">
        <v>0</v>
      </c>
      <c r="N229" s="177">
        <v>0</v>
      </c>
      <c r="O229" s="177">
        <v>0</v>
      </c>
      <c r="P229" s="177">
        <v>0</v>
      </c>
    </row>
    <row r="230" spans="1:16" s="53" customFormat="1">
      <c r="A230" s="211" t="s">
        <v>288</v>
      </c>
      <c r="B230" s="211" t="s">
        <v>201</v>
      </c>
      <c r="C230" s="177">
        <v>12904</v>
      </c>
      <c r="D230" s="177">
        <v>12904</v>
      </c>
      <c r="E230" s="177">
        <v>12904</v>
      </c>
      <c r="F230" s="177">
        <v>12904</v>
      </c>
      <c r="G230" s="177">
        <v>12904</v>
      </c>
      <c r="H230" s="177">
        <v>12904</v>
      </c>
      <c r="I230" s="177">
        <v>12904</v>
      </c>
      <c r="J230" s="177">
        <v>12904</v>
      </c>
      <c r="K230" s="177">
        <v>12904</v>
      </c>
      <c r="L230" s="177">
        <v>12904</v>
      </c>
      <c r="M230" s="177">
        <v>12904</v>
      </c>
      <c r="N230" s="177">
        <v>12904</v>
      </c>
      <c r="O230" s="177">
        <v>12904</v>
      </c>
      <c r="P230" s="177">
        <v>12903739</v>
      </c>
    </row>
    <row r="231" spans="1:16" s="53" customFormat="1">
      <c r="A231" s="211" t="s">
        <v>289</v>
      </c>
      <c r="B231" s="211" t="s">
        <v>201</v>
      </c>
      <c r="C231" s="177">
        <v>19732</v>
      </c>
      <c r="D231" s="177">
        <v>19732</v>
      </c>
      <c r="E231" s="177">
        <v>19732</v>
      </c>
      <c r="F231" s="177">
        <v>19732</v>
      </c>
      <c r="G231" s="177">
        <v>19732</v>
      </c>
      <c r="H231" s="177">
        <v>19732</v>
      </c>
      <c r="I231" s="177">
        <v>19732</v>
      </c>
      <c r="J231" s="177">
        <v>19732</v>
      </c>
      <c r="K231" s="177">
        <v>19732</v>
      </c>
      <c r="L231" s="177">
        <v>19732</v>
      </c>
      <c r="M231" s="177">
        <v>19732</v>
      </c>
      <c r="N231" s="177">
        <v>19732</v>
      </c>
      <c r="O231" s="177">
        <v>19732</v>
      </c>
      <c r="P231" s="177">
        <v>19732280</v>
      </c>
    </row>
    <row r="232" spans="1:16" s="53" customFormat="1">
      <c r="A232" s="211" t="s">
        <v>771</v>
      </c>
      <c r="B232" s="211" t="s">
        <v>201</v>
      </c>
      <c r="C232" s="177">
        <v>0</v>
      </c>
      <c r="D232" s="177">
        <v>0</v>
      </c>
      <c r="E232" s="177">
        <v>0</v>
      </c>
      <c r="F232" s="177">
        <v>0</v>
      </c>
      <c r="G232" s="177">
        <v>0</v>
      </c>
      <c r="H232" s="177">
        <v>0</v>
      </c>
      <c r="I232" s="177">
        <v>0</v>
      </c>
      <c r="J232" s="177">
        <v>0</v>
      </c>
      <c r="K232" s="177">
        <v>0</v>
      </c>
      <c r="L232" s="177">
        <v>0</v>
      </c>
      <c r="M232" s="177">
        <v>0</v>
      </c>
      <c r="N232" s="177">
        <v>0</v>
      </c>
      <c r="O232" s="177">
        <v>0</v>
      </c>
      <c r="P232" s="177">
        <v>0</v>
      </c>
    </row>
    <row r="233" spans="1:16" s="53" customFormat="1">
      <c r="A233" s="211" t="s">
        <v>982</v>
      </c>
      <c r="B233" s="211" t="s">
        <v>201</v>
      </c>
      <c r="C233" s="177">
        <v>0</v>
      </c>
      <c r="D233" s="177">
        <v>0</v>
      </c>
      <c r="E233" s="177">
        <v>0</v>
      </c>
      <c r="F233" s="177">
        <v>0</v>
      </c>
      <c r="G233" s="177">
        <v>0</v>
      </c>
      <c r="H233" s="177">
        <v>0</v>
      </c>
      <c r="I233" s="177">
        <v>0</v>
      </c>
      <c r="J233" s="177">
        <v>0</v>
      </c>
      <c r="K233" s="177">
        <v>0</v>
      </c>
      <c r="L233" s="177">
        <v>0</v>
      </c>
      <c r="M233" s="177">
        <v>0</v>
      </c>
      <c r="N233" s="177">
        <v>0</v>
      </c>
      <c r="O233" s="177">
        <v>0</v>
      </c>
      <c r="P233" s="177">
        <v>0</v>
      </c>
    </row>
    <row r="234" spans="1:16" s="53" customFormat="1">
      <c r="A234" s="211" t="s">
        <v>772</v>
      </c>
      <c r="B234" s="211" t="s">
        <v>201</v>
      </c>
      <c r="C234" s="177">
        <v>0</v>
      </c>
      <c r="D234" s="177">
        <v>0</v>
      </c>
      <c r="E234" s="177">
        <v>0</v>
      </c>
      <c r="F234" s="177">
        <v>0</v>
      </c>
      <c r="G234" s="177">
        <v>0</v>
      </c>
      <c r="H234" s="177">
        <v>0</v>
      </c>
      <c r="I234" s="177">
        <v>0</v>
      </c>
      <c r="J234" s="177">
        <v>0</v>
      </c>
      <c r="K234" s="177">
        <v>0</v>
      </c>
      <c r="L234" s="177">
        <v>0</v>
      </c>
      <c r="M234" s="177">
        <v>0</v>
      </c>
      <c r="N234" s="177">
        <v>0</v>
      </c>
      <c r="O234" s="177">
        <v>0</v>
      </c>
      <c r="P234" s="177">
        <v>0</v>
      </c>
    </row>
    <row r="235" spans="1:16" s="53" customFormat="1">
      <c r="A235" s="211" t="s">
        <v>290</v>
      </c>
      <c r="B235" s="211" t="s">
        <v>201</v>
      </c>
      <c r="C235" s="177">
        <v>12701</v>
      </c>
      <c r="D235" s="177">
        <v>12701</v>
      </c>
      <c r="E235" s="177">
        <v>12701</v>
      </c>
      <c r="F235" s="177">
        <v>12701</v>
      </c>
      <c r="G235" s="177">
        <v>12701</v>
      </c>
      <c r="H235" s="177">
        <v>12701</v>
      </c>
      <c r="I235" s="177">
        <v>12701</v>
      </c>
      <c r="J235" s="177">
        <v>12701</v>
      </c>
      <c r="K235" s="177">
        <v>12701</v>
      </c>
      <c r="L235" s="177">
        <v>12701</v>
      </c>
      <c r="M235" s="177">
        <v>12701</v>
      </c>
      <c r="N235" s="177">
        <v>12701</v>
      </c>
      <c r="O235" s="177">
        <v>12701</v>
      </c>
      <c r="P235" s="177">
        <v>12700860</v>
      </c>
    </row>
    <row r="236" spans="1:16" s="53" customFormat="1">
      <c r="A236" s="211" t="s">
        <v>773</v>
      </c>
      <c r="B236" s="211" t="s">
        <v>201</v>
      </c>
      <c r="C236" s="177">
        <v>0</v>
      </c>
      <c r="D236" s="177">
        <v>0</v>
      </c>
      <c r="E236" s="177">
        <v>0</v>
      </c>
      <c r="F236" s="177">
        <v>0</v>
      </c>
      <c r="G236" s="177">
        <v>0</v>
      </c>
      <c r="H236" s="177">
        <v>0</v>
      </c>
      <c r="I236" s="177">
        <v>0</v>
      </c>
      <c r="J236" s="177">
        <v>0</v>
      </c>
      <c r="K236" s="177">
        <v>0</v>
      </c>
      <c r="L236" s="177">
        <v>0</v>
      </c>
      <c r="M236" s="177">
        <v>0</v>
      </c>
      <c r="N236" s="177">
        <v>0</v>
      </c>
      <c r="O236" s="177">
        <v>0</v>
      </c>
      <c r="P236" s="177">
        <v>0</v>
      </c>
    </row>
    <row r="237" spans="1:16" s="53" customFormat="1">
      <c r="A237" s="211" t="s">
        <v>774</v>
      </c>
      <c r="B237" s="211" t="s">
        <v>201</v>
      </c>
      <c r="C237" s="177">
        <v>0</v>
      </c>
      <c r="D237" s="177">
        <v>0</v>
      </c>
      <c r="E237" s="177">
        <v>0</v>
      </c>
      <c r="F237" s="177">
        <v>0</v>
      </c>
      <c r="G237" s="177">
        <v>0</v>
      </c>
      <c r="H237" s="177">
        <v>0</v>
      </c>
      <c r="I237" s="177">
        <v>0</v>
      </c>
      <c r="J237" s="177">
        <v>0</v>
      </c>
      <c r="K237" s="177">
        <v>0</v>
      </c>
      <c r="L237" s="177">
        <v>0</v>
      </c>
      <c r="M237" s="177">
        <v>0</v>
      </c>
      <c r="N237" s="177">
        <v>0</v>
      </c>
      <c r="O237" s="177">
        <v>0</v>
      </c>
      <c r="P237" s="177">
        <v>0</v>
      </c>
    </row>
    <row r="238" spans="1:16" s="53" customFormat="1">
      <c r="A238" s="211" t="s">
        <v>682</v>
      </c>
      <c r="B238" s="211" t="s">
        <v>201</v>
      </c>
      <c r="C238" s="177">
        <v>0</v>
      </c>
      <c r="D238" s="177">
        <v>0</v>
      </c>
      <c r="E238" s="177">
        <v>0</v>
      </c>
      <c r="F238" s="177">
        <v>0</v>
      </c>
      <c r="G238" s="177">
        <v>0</v>
      </c>
      <c r="H238" s="177">
        <v>0</v>
      </c>
      <c r="I238" s="177">
        <v>0</v>
      </c>
      <c r="J238" s="177">
        <v>0</v>
      </c>
      <c r="K238" s="177">
        <v>0</v>
      </c>
      <c r="L238" s="177">
        <v>0</v>
      </c>
      <c r="M238" s="177">
        <v>0</v>
      </c>
      <c r="N238" s="177">
        <v>0</v>
      </c>
      <c r="O238" s="177">
        <v>0</v>
      </c>
      <c r="P238" s="177">
        <v>0</v>
      </c>
    </row>
    <row r="239" spans="1:16" s="53" customFormat="1">
      <c r="A239" s="211" t="s">
        <v>291</v>
      </c>
      <c r="B239" s="211" t="s">
        <v>201</v>
      </c>
      <c r="C239" s="177">
        <v>0</v>
      </c>
      <c r="D239" s="177">
        <v>0</v>
      </c>
      <c r="E239" s="177">
        <v>0</v>
      </c>
      <c r="F239" s="177">
        <v>0</v>
      </c>
      <c r="G239" s="177">
        <v>0</v>
      </c>
      <c r="H239" s="177">
        <v>0</v>
      </c>
      <c r="I239" s="177">
        <v>0</v>
      </c>
      <c r="J239" s="177">
        <v>0</v>
      </c>
      <c r="K239" s="177">
        <v>0</v>
      </c>
      <c r="L239" s="177">
        <v>0</v>
      </c>
      <c r="M239" s="177">
        <v>0</v>
      </c>
      <c r="N239" s="177">
        <v>0</v>
      </c>
      <c r="O239" s="177">
        <v>0</v>
      </c>
      <c r="P239" s="177">
        <v>0</v>
      </c>
    </row>
    <row r="240" spans="1:16" s="53" customFormat="1">
      <c r="A240" s="211" t="s">
        <v>292</v>
      </c>
      <c r="B240" s="211" t="s">
        <v>201</v>
      </c>
      <c r="C240" s="177">
        <v>286</v>
      </c>
      <c r="D240" s="177">
        <v>286</v>
      </c>
      <c r="E240" s="177">
        <v>286</v>
      </c>
      <c r="F240" s="177">
        <v>286</v>
      </c>
      <c r="G240" s="177">
        <v>286</v>
      </c>
      <c r="H240" s="177">
        <v>286</v>
      </c>
      <c r="I240" s="177">
        <v>286</v>
      </c>
      <c r="J240" s="177">
        <v>286</v>
      </c>
      <c r="K240" s="177">
        <v>286</v>
      </c>
      <c r="L240" s="177">
        <v>286</v>
      </c>
      <c r="M240" s="177">
        <v>286</v>
      </c>
      <c r="N240" s="177">
        <v>286</v>
      </c>
      <c r="O240" s="177">
        <v>286</v>
      </c>
      <c r="P240" s="177">
        <v>285560</v>
      </c>
    </row>
    <row r="241" spans="1:16" s="53" customFormat="1">
      <c r="A241" s="211" t="s">
        <v>293</v>
      </c>
      <c r="B241" s="211" t="s">
        <v>201</v>
      </c>
      <c r="C241" s="177">
        <v>5400</v>
      </c>
      <c r="D241" s="177">
        <v>5400</v>
      </c>
      <c r="E241" s="177">
        <v>5400</v>
      </c>
      <c r="F241" s="177">
        <v>5400</v>
      </c>
      <c r="G241" s="177">
        <v>5400</v>
      </c>
      <c r="H241" s="177">
        <v>5400</v>
      </c>
      <c r="I241" s="177">
        <v>5400</v>
      </c>
      <c r="J241" s="177">
        <v>5400</v>
      </c>
      <c r="K241" s="177">
        <v>5400</v>
      </c>
      <c r="L241" s="177">
        <v>5400</v>
      </c>
      <c r="M241" s="177">
        <v>5400</v>
      </c>
      <c r="N241" s="177">
        <v>5400</v>
      </c>
      <c r="O241" s="177">
        <v>5400</v>
      </c>
      <c r="P241" s="177">
        <v>5400292</v>
      </c>
    </row>
    <row r="242" spans="1:16" s="53" customFormat="1">
      <c r="A242" s="211" t="s">
        <v>294</v>
      </c>
      <c r="B242" s="211" t="s">
        <v>201</v>
      </c>
      <c r="C242" s="177">
        <v>52830</v>
      </c>
      <c r="D242" s="177">
        <v>52831</v>
      </c>
      <c r="E242" s="177">
        <v>52831</v>
      </c>
      <c r="F242" s="177">
        <v>52834</v>
      </c>
      <c r="G242" s="177">
        <v>52834</v>
      </c>
      <c r="H242" s="177">
        <v>52834</v>
      </c>
      <c r="I242" s="177">
        <v>52834</v>
      </c>
      <c r="J242" s="177">
        <v>52834</v>
      </c>
      <c r="K242" s="177">
        <v>52834</v>
      </c>
      <c r="L242" s="177">
        <v>52834</v>
      </c>
      <c r="M242" s="177">
        <v>52834</v>
      </c>
      <c r="N242" s="177">
        <v>52834</v>
      </c>
      <c r="O242" s="177">
        <v>52834</v>
      </c>
      <c r="P242" s="177">
        <v>52832933</v>
      </c>
    </row>
    <row r="243" spans="1:16" s="53" customFormat="1">
      <c r="A243" s="211" t="s">
        <v>296</v>
      </c>
      <c r="B243" s="211" t="s">
        <v>201</v>
      </c>
      <c r="C243" s="177">
        <v>0</v>
      </c>
      <c r="D243" s="177">
        <v>0</v>
      </c>
      <c r="E243" s="177">
        <v>0</v>
      </c>
      <c r="F243" s="177">
        <v>0</v>
      </c>
      <c r="G243" s="177">
        <v>0</v>
      </c>
      <c r="H243" s="177">
        <v>0</v>
      </c>
      <c r="I243" s="177">
        <v>0</v>
      </c>
      <c r="J243" s="177">
        <v>0</v>
      </c>
      <c r="K243" s="177">
        <v>0</v>
      </c>
      <c r="L243" s="177">
        <v>0</v>
      </c>
      <c r="M243" s="177">
        <v>0</v>
      </c>
      <c r="N243" s="177">
        <v>0</v>
      </c>
      <c r="O243" s="177">
        <v>0</v>
      </c>
      <c r="P243" s="177">
        <v>0</v>
      </c>
    </row>
    <row r="244" spans="1:16" s="53" customFormat="1">
      <c r="A244" s="211" t="s">
        <v>664</v>
      </c>
      <c r="B244" s="211" t="s">
        <v>201</v>
      </c>
      <c r="C244" s="177">
        <v>17707</v>
      </c>
      <c r="D244" s="177">
        <v>17825</v>
      </c>
      <c r="E244" s="177">
        <v>18034</v>
      </c>
      <c r="F244" s="177">
        <v>18855</v>
      </c>
      <c r="G244" s="177">
        <v>18966</v>
      </c>
      <c r="H244" s="177">
        <v>18784</v>
      </c>
      <c r="I244" s="177">
        <v>18954</v>
      </c>
      <c r="J244" s="177">
        <v>18979</v>
      </c>
      <c r="K244" s="177">
        <v>18980</v>
      </c>
      <c r="L244" s="177">
        <v>19050</v>
      </c>
      <c r="M244" s="177">
        <v>19613</v>
      </c>
      <c r="N244" s="177">
        <v>19333</v>
      </c>
      <c r="O244" s="177">
        <v>25127</v>
      </c>
      <c r="P244" s="177">
        <v>19065745</v>
      </c>
    </row>
    <row r="245" spans="1:16" s="53" customFormat="1">
      <c r="A245" s="211" t="s">
        <v>855</v>
      </c>
      <c r="B245" s="211" t="s">
        <v>201</v>
      </c>
      <c r="C245" s="177">
        <v>557</v>
      </c>
      <c r="D245" s="177">
        <v>557</v>
      </c>
      <c r="E245" s="177">
        <v>557</v>
      </c>
      <c r="F245" s="177">
        <v>557</v>
      </c>
      <c r="G245" s="177">
        <v>557</v>
      </c>
      <c r="H245" s="177">
        <v>557</v>
      </c>
      <c r="I245" s="177">
        <v>557</v>
      </c>
      <c r="J245" s="177">
        <v>557</v>
      </c>
      <c r="K245" s="177">
        <v>557</v>
      </c>
      <c r="L245" s="177">
        <v>557</v>
      </c>
      <c r="M245" s="177">
        <v>557</v>
      </c>
      <c r="N245" s="177">
        <v>557</v>
      </c>
      <c r="O245" s="177">
        <v>557</v>
      </c>
      <c r="P245" s="177">
        <v>556599</v>
      </c>
    </row>
    <row r="246" spans="1:16" s="53" customFormat="1">
      <c r="A246" s="211" t="s">
        <v>623</v>
      </c>
      <c r="B246" s="211" t="s">
        <v>201</v>
      </c>
      <c r="C246" s="177">
        <v>6098</v>
      </c>
      <c r="D246" s="177">
        <v>6098</v>
      </c>
      <c r="E246" s="177">
        <v>6098</v>
      </c>
      <c r="F246" s="177">
        <v>6098</v>
      </c>
      <c r="G246" s="177">
        <v>6098</v>
      </c>
      <c r="H246" s="177">
        <v>6098</v>
      </c>
      <c r="I246" s="177">
        <v>6098</v>
      </c>
      <c r="J246" s="177">
        <v>6098</v>
      </c>
      <c r="K246" s="177">
        <v>6098</v>
      </c>
      <c r="L246" s="177">
        <v>6098</v>
      </c>
      <c r="M246" s="177">
        <v>6098</v>
      </c>
      <c r="N246" s="177">
        <v>6098</v>
      </c>
      <c r="O246" s="177">
        <v>6098</v>
      </c>
      <c r="P246" s="177">
        <v>6097570</v>
      </c>
    </row>
    <row r="247" spans="1:16" s="53" customFormat="1">
      <c r="A247" s="211" t="s">
        <v>775</v>
      </c>
      <c r="B247" s="211" t="s">
        <v>201</v>
      </c>
      <c r="C247" s="177">
        <v>0</v>
      </c>
      <c r="D247" s="177">
        <v>0</v>
      </c>
      <c r="E247" s="177">
        <v>0</v>
      </c>
      <c r="F247" s="177">
        <v>0</v>
      </c>
      <c r="G247" s="177">
        <v>0</v>
      </c>
      <c r="H247" s="177">
        <v>0</v>
      </c>
      <c r="I247" s="177">
        <v>0</v>
      </c>
      <c r="J247" s="177">
        <v>0</v>
      </c>
      <c r="K247" s="177">
        <v>0</v>
      </c>
      <c r="L247" s="177">
        <v>0</v>
      </c>
      <c r="M247" s="177">
        <v>0</v>
      </c>
      <c r="N247" s="177">
        <v>0</v>
      </c>
      <c r="O247" s="177">
        <v>0</v>
      </c>
      <c r="P247" s="177">
        <v>0</v>
      </c>
    </row>
    <row r="248" spans="1:16" s="53" customFormat="1">
      <c r="A248" s="211" t="s">
        <v>776</v>
      </c>
      <c r="B248" s="211" t="s">
        <v>201</v>
      </c>
      <c r="C248" s="177">
        <v>0</v>
      </c>
      <c r="D248" s="177">
        <v>0</v>
      </c>
      <c r="E248" s="177">
        <v>0</v>
      </c>
      <c r="F248" s="177">
        <v>0</v>
      </c>
      <c r="G248" s="177">
        <v>0</v>
      </c>
      <c r="H248" s="177">
        <v>0</v>
      </c>
      <c r="I248" s="177">
        <v>0</v>
      </c>
      <c r="J248" s="177">
        <v>0</v>
      </c>
      <c r="K248" s="177">
        <v>0</v>
      </c>
      <c r="L248" s="177">
        <v>0</v>
      </c>
      <c r="M248" s="177">
        <v>0</v>
      </c>
      <c r="N248" s="177">
        <v>0</v>
      </c>
      <c r="O248" s="177">
        <v>0</v>
      </c>
      <c r="P248" s="177">
        <v>0</v>
      </c>
    </row>
    <row r="249" spans="1:16" s="53" customFormat="1">
      <c r="A249" s="211" t="s">
        <v>777</v>
      </c>
      <c r="B249" s="211" t="s">
        <v>201</v>
      </c>
      <c r="C249" s="177">
        <v>0</v>
      </c>
      <c r="D249" s="177">
        <v>0</v>
      </c>
      <c r="E249" s="177">
        <v>0</v>
      </c>
      <c r="F249" s="177">
        <v>0</v>
      </c>
      <c r="G249" s="177">
        <v>0</v>
      </c>
      <c r="H249" s="177">
        <v>0</v>
      </c>
      <c r="I249" s="177">
        <v>0</v>
      </c>
      <c r="J249" s="177">
        <v>0</v>
      </c>
      <c r="K249" s="177">
        <v>0</v>
      </c>
      <c r="L249" s="177">
        <v>0</v>
      </c>
      <c r="M249" s="177">
        <v>0</v>
      </c>
      <c r="N249" s="177">
        <v>0</v>
      </c>
      <c r="O249" s="177">
        <v>0</v>
      </c>
      <c r="P249" s="177">
        <v>0</v>
      </c>
    </row>
    <row r="250" spans="1:16" s="53" customFormat="1">
      <c r="A250" s="211" t="s">
        <v>778</v>
      </c>
      <c r="B250" s="211" t="s">
        <v>201</v>
      </c>
      <c r="C250" s="177">
        <v>0</v>
      </c>
      <c r="D250" s="177">
        <v>0</v>
      </c>
      <c r="E250" s="177">
        <v>0</v>
      </c>
      <c r="F250" s="177">
        <v>0</v>
      </c>
      <c r="G250" s="177">
        <v>0</v>
      </c>
      <c r="H250" s="177">
        <v>0</v>
      </c>
      <c r="I250" s="177">
        <v>0</v>
      </c>
      <c r="J250" s="177">
        <v>0</v>
      </c>
      <c r="K250" s="177">
        <v>0</v>
      </c>
      <c r="L250" s="177">
        <v>0</v>
      </c>
      <c r="M250" s="177">
        <v>0</v>
      </c>
      <c r="N250" s="177">
        <v>0</v>
      </c>
      <c r="O250" s="177">
        <v>0</v>
      </c>
      <c r="P250" s="177">
        <v>0</v>
      </c>
    </row>
    <row r="251" spans="1:16" s="53" customFormat="1">
      <c r="A251" s="211" t="s">
        <v>983</v>
      </c>
      <c r="B251" s="211" t="s">
        <v>201</v>
      </c>
      <c r="C251" s="177">
        <v>0</v>
      </c>
      <c r="D251" s="177">
        <v>0</v>
      </c>
      <c r="E251" s="177">
        <v>0</v>
      </c>
      <c r="F251" s="177">
        <v>0</v>
      </c>
      <c r="G251" s="177">
        <v>0</v>
      </c>
      <c r="H251" s="177">
        <v>0</v>
      </c>
      <c r="I251" s="177">
        <v>0</v>
      </c>
      <c r="J251" s="177">
        <v>0</v>
      </c>
      <c r="K251" s="177">
        <v>0</v>
      </c>
      <c r="L251" s="177">
        <v>0</v>
      </c>
      <c r="M251" s="177">
        <v>0</v>
      </c>
      <c r="N251" s="177">
        <v>0</v>
      </c>
      <c r="O251" s="177">
        <v>0</v>
      </c>
      <c r="P251" s="177">
        <v>0</v>
      </c>
    </row>
    <row r="252" spans="1:16" s="53" customFormat="1">
      <c r="A252" s="211" t="s">
        <v>779</v>
      </c>
      <c r="B252" s="211" t="s">
        <v>201</v>
      </c>
      <c r="C252" s="177">
        <v>0</v>
      </c>
      <c r="D252" s="177">
        <v>0</v>
      </c>
      <c r="E252" s="177">
        <v>0</v>
      </c>
      <c r="F252" s="177">
        <v>0</v>
      </c>
      <c r="G252" s="177">
        <v>0</v>
      </c>
      <c r="H252" s="177">
        <v>0</v>
      </c>
      <c r="I252" s="177">
        <v>0</v>
      </c>
      <c r="J252" s="177">
        <v>0</v>
      </c>
      <c r="K252" s="177">
        <v>0</v>
      </c>
      <c r="L252" s="177">
        <v>0</v>
      </c>
      <c r="M252" s="177">
        <v>0</v>
      </c>
      <c r="N252" s="177">
        <v>0</v>
      </c>
      <c r="O252" s="177">
        <v>0</v>
      </c>
      <c r="P252" s="177">
        <v>0</v>
      </c>
    </row>
    <row r="253" spans="1:16" s="53" customFormat="1">
      <c r="A253" s="211" t="s">
        <v>665</v>
      </c>
      <c r="B253" s="211" t="s">
        <v>201</v>
      </c>
      <c r="C253" s="177">
        <v>683</v>
      </c>
      <c r="D253" s="177">
        <v>683</v>
      </c>
      <c r="E253" s="177">
        <v>683</v>
      </c>
      <c r="F253" s="177">
        <v>683</v>
      </c>
      <c r="G253" s="177">
        <v>683</v>
      </c>
      <c r="H253" s="177">
        <v>683</v>
      </c>
      <c r="I253" s="177">
        <v>683</v>
      </c>
      <c r="J253" s="177">
        <v>683</v>
      </c>
      <c r="K253" s="177">
        <v>683</v>
      </c>
      <c r="L253" s="177">
        <v>683</v>
      </c>
      <c r="M253" s="177">
        <v>683</v>
      </c>
      <c r="N253" s="177">
        <v>683</v>
      </c>
      <c r="O253" s="177">
        <v>683</v>
      </c>
      <c r="P253" s="177">
        <v>683462</v>
      </c>
    </row>
    <row r="254" spans="1:16" s="53" customFormat="1">
      <c r="A254" s="211" t="s">
        <v>624</v>
      </c>
      <c r="B254" s="211" t="s">
        <v>201</v>
      </c>
      <c r="C254" s="177">
        <v>125971</v>
      </c>
      <c r="D254" s="177">
        <v>125967</v>
      </c>
      <c r="E254" s="177">
        <v>125967</v>
      </c>
      <c r="F254" s="177">
        <v>125968</v>
      </c>
      <c r="G254" s="177">
        <v>125968</v>
      </c>
      <c r="H254" s="177">
        <v>125865</v>
      </c>
      <c r="I254" s="177">
        <v>125855</v>
      </c>
      <c r="J254" s="177">
        <v>125855</v>
      </c>
      <c r="K254" s="177">
        <v>125855</v>
      </c>
      <c r="L254" s="177">
        <v>125960</v>
      </c>
      <c r="M254" s="177">
        <v>125966</v>
      </c>
      <c r="N254" s="177">
        <v>125966</v>
      </c>
      <c r="O254" s="177">
        <v>125967</v>
      </c>
      <c r="P254" s="177">
        <v>125930005</v>
      </c>
    </row>
    <row r="255" spans="1:16" s="53" customFormat="1">
      <c r="A255" s="211" t="s">
        <v>625</v>
      </c>
      <c r="B255" s="211" t="s">
        <v>201</v>
      </c>
      <c r="C255" s="177">
        <v>0</v>
      </c>
      <c r="D255" s="177">
        <v>0</v>
      </c>
      <c r="E255" s="177">
        <v>0</v>
      </c>
      <c r="F255" s="177">
        <v>0</v>
      </c>
      <c r="G255" s="177">
        <v>0</v>
      </c>
      <c r="H255" s="177">
        <v>0</v>
      </c>
      <c r="I255" s="177">
        <v>0</v>
      </c>
      <c r="J255" s="177">
        <v>0</v>
      </c>
      <c r="K255" s="177">
        <v>0</v>
      </c>
      <c r="L255" s="177">
        <v>0</v>
      </c>
      <c r="M255" s="177">
        <v>0</v>
      </c>
      <c r="N255" s="177">
        <v>0</v>
      </c>
      <c r="O255" s="177">
        <v>0</v>
      </c>
      <c r="P255" s="177">
        <v>0</v>
      </c>
    </row>
    <row r="256" spans="1:16" s="53" customFormat="1">
      <c r="A256" s="211" t="s">
        <v>626</v>
      </c>
      <c r="B256" s="211" t="s">
        <v>201</v>
      </c>
      <c r="C256" s="177">
        <v>254</v>
      </c>
      <c r="D256" s="177">
        <v>254</v>
      </c>
      <c r="E256" s="177">
        <v>254</v>
      </c>
      <c r="F256" s="177">
        <v>254</v>
      </c>
      <c r="G256" s="177">
        <v>254</v>
      </c>
      <c r="H256" s="177">
        <v>254</v>
      </c>
      <c r="I256" s="177">
        <v>254</v>
      </c>
      <c r="J256" s="177">
        <v>254</v>
      </c>
      <c r="K256" s="177">
        <v>254</v>
      </c>
      <c r="L256" s="177">
        <v>254</v>
      </c>
      <c r="M256" s="177">
        <v>254</v>
      </c>
      <c r="N256" s="177">
        <v>254</v>
      </c>
      <c r="O256" s="177">
        <v>254</v>
      </c>
      <c r="P256" s="177">
        <v>254414</v>
      </c>
    </row>
    <row r="257" spans="1:16" s="53" customFormat="1">
      <c r="A257" s="211" t="s">
        <v>627</v>
      </c>
      <c r="B257" s="211" t="s">
        <v>201</v>
      </c>
      <c r="C257" s="177">
        <v>269</v>
      </c>
      <c r="D257" s="177">
        <v>269</v>
      </c>
      <c r="E257" s="177">
        <v>269</v>
      </c>
      <c r="F257" s="177">
        <v>269</v>
      </c>
      <c r="G257" s="177">
        <v>269</v>
      </c>
      <c r="H257" s="177">
        <v>269</v>
      </c>
      <c r="I257" s="177">
        <v>269</v>
      </c>
      <c r="J257" s="177">
        <v>269</v>
      </c>
      <c r="K257" s="177">
        <v>269</v>
      </c>
      <c r="L257" s="177">
        <v>269</v>
      </c>
      <c r="M257" s="177">
        <v>269</v>
      </c>
      <c r="N257" s="177">
        <v>269</v>
      </c>
      <c r="O257" s="177">
        <v>269</v>
      </c>
      <c r="P257" s="177">
        <v>268533</v>
      </c>
    </row>
    <row r="258" spans="1:16" s="53" customFormat="1">
      <c r="A258" s="211" t="s">
        <v>628</v>
      </c>
      <c r="B258" s="211" t="s">
        <v>201</v>
      </c>
      <c r="C258" s="177">
        <v>0</v>
      </c>
      <c r="D258" s="177">
        <v>0</v>
      </c>
      <c r="E258" s="177">
        <v>0</v>
      </c>
      <c r="F258" s="177">
        <v>0</v>
      </c>
      <c r="G258" s="177">
        <v>0</v>
      </c>
      <c r="H258" s="177">
        <v>0</v>
      </c>
      <c r="I258" s="177">
        <v>0</v>
      </c>
      <c r="J258" s="177">
        <v>0</v>
      </c>
      <c r="K258" s="177">
        <v>0</v>
      </c>
      <c r="L258" s="177">
        <v>0</v>
      </c>
      <c r="M258" s="177">
        <v>0</v>
      </c>
      <c r="N258" s="177">
        <v>0</v>
      </c>
      <c r="O258" s="177">
        <v>0</v>
      </c>
      <c r="P258" s="177">
        <v>0</v>
      </c>
    </row>
    <row r="259" spans="1:16" s="53" customFormat="1">
      <c r="A259" s="211" t="s">
        <v>629</v>
      </c>
      <c r="B259" s="211" t="s">
        <v>201</v>
      </c>
      <c r="C259" s="177">
        <v>1665</v>
      </c>
      <c r="D259" s="177">
        <v>1665</v>
      </c>
      <c r="E259" s="177">
        <v>1665</v>
      </c>
      <c r="F259" s="177">
        <v>1665</v>
      </c>
      <c r="G259" s="177">
        <v>1665</v>
      </c>
      <c r="H259" s="177">
        <v>1665</v>
      </c>
      <c r="I259" s="177">
        <v>1665</v>
      </c>
      <c r="J259" s="177">
        <v>1665</v>
      </c>
      <c r="K259" s="177">
        <v>1665</v>
      </c>
      <c r="L259" s="177">
        <v>1665</v>
      </c>
      <c r="M259" s="177">
        <v>1665</v>
      </c>
      <c r="N259" s="177">
        <v>1665</v>
      </c>
      <c r="O259" s="177">
        <v>1665</v>
      </c>
      <c r="P259" s="177">
        <v>1664799</v>
      </c>
    </row>
    <row r="260" spans="1:16" s="53" customFormat="1">
      <c r="A260" s="211" t="s">
        <v>630</v>
      </c>
      <c r="B260" s="211" t="s">
        <v>201</v>
      </c>
      <c r="C260" s="177">
        <v>3</v>
      </c>
      <c r="D260" s="177">
        <v>3</v>
      </c>
      <c r="E260" s="177">
        <v>3</v>
      </c>
      <c r="F260" s="177">
        <v>3</v>
      </c>
      <c r="G260" s="177">
        <v>3</v>
      </c>
      <c r="H260" s="177">
        <v>3</v>
      </c>
      <c r="I260" s="177">
        <v>3</v>
      </c>
      <c r="J260" s="177">
        <v>3</v>
      </c>
      <c r="K260" s="177">
        <v>3</v>
      </c>
      <c r="L260" s="177">
        <v>3</v>
      </c>
      <c r="M260" s="177">
        <v>3</v>
      </c>
      <c r="N260" s="177">
        <v>3</v>
      </c>
      <c r="O260" s="177">
        <v>3</v>
      </c>
      <c r="P260" s="177">
        <v>3337</v>
      </c>
    </row>
    <row r="261" spans="1:16" s="53" customFormat="1">
      <c r="A261" s="211" t="s">
        <v>631</v>
      </c>
      <c r="B261" s="211" t="s">
        <v>201</v>
      </c>
      <c r="C261" s="177">
        <v>252</v>
      </c>
      <c r="D261" s="177">
        <v>252</v>
      </c>
      <c r="E261" s="177">
        <v>252</v>
      </c>
      <c r="F261" s="177">
        <v>252</v>
      </c>
      <c r="G261" s="177">
        <v>252</v>
      </c>
      <c r="H261" s="177">
        <v>252</v>
      </c>
      <c r="I261" s="177">
        <v>252</v>
      </c>
      <c r="J261" s="177">
        <v>252</v>
      </c>
      <c r="K261" s="177">
        <v>252</v>
      </c>
      <c r="L261" s="177">
        <v>252</v>
      </c>
      <c r="M261" s="177">
        <v>252</v>
      </c>
      <c r="N261" s="177">
        <v>252</v>
      </c>
      <c r="O261" s="177">
        <v>252</v>
      </c>
      <c r="P261" s="177">
        <v>251566</v>
      </c>
    </row>
    <row r="262" spans="1:16" s="53" customFormat="1">
      <c r="A262" s="211" t="s">
        <v>632</v>
      </c>
      <c r="B262" s="211" t="s">
        <v>201</v>
      </c>
      <c r="C262" s="177">
        <v>9</v>
      </c>
      <c r="D262" s="177">
        <v>9</v>
      </c>
      <c r="E262" s="177">
        <v>9</v>
      </c>
      <c r="F262" s="177">
        <v>9</v>
      </c>
      <c r="G262" s="177">
        <v>9</v>
      </c>
      <c r="H262" s="177">
        <v>9</v>
      </c>
      <c r="I262" s="177">
        <v>9</v>
      </c>
      <c r="J262" s="177">
        <v>9</v>
      </c>
      <c r="K262" s="177">
        <v>9</v>
      </c>
      <c r="L262" s="177">
        <v>9</v>
      </c>
      <c r="M262" s="177">
        <v>9</v>
      </c>
      <c r="N262" s="177">
        <v>9</v>
      </c>
      <c r="O262" s="177">
        <v>9</v>
      </c>
      <c r="P262" s="177">
        <v>9387</v>
      </c>
    </row>
    <row r="263" spans="1:16" s="53" customFormat="1">
      <c r="A263" s="211" t="s">
        <v>633</v>
      </c>
      <c r="B263" s="211" t="s">
        <v>201</v>
      </c>
      <c r="C263" s="177">
        <v>164</v>
      </c>
      <c r="D263" s="177">
        <v>164</v>
      </c>
      <c r="E263" s="177">
        <v>164</v>
      </c>
      <c r="F263" s="177">
        <v>164</v>
      </c>
      <c r="G263" s="177">
        <v>164</v>
      </c>
      <c r="H263" s="177">
        <v>164</v>
      </c>
      <c r="I263" s="177">
        <v>164</v>
      </c>
      <c r="J263" s="177">
        <v>164</v>
      </c>
      <c r="K263" s="177">
        <v>164</v>
      </c>
      <c r="L263" s="177">
        <v>164</v>
      </c>
      <c r="M263" s="177">
        <v>164</v>
      </c>
      <c r="N263" s="177">
        <v>164</v>
      </c>
      <c r="O263" s="177">
        <v>164</v>
      </c>
      <c r="P263" s="177">
        <v>164163</v>
      </c>
    </row>
    <row r="264" spans="1:16" s="53" customFormat="1">
      <c r="A264" s="211" t="s">
        <v>634</v>
      </c>
      <c r="B264" s="211" t="s">
        <v>201</v>
      </c>
      <c r="C264" s="177">
        <v>103</v>
      </c>
      <c r="D264" s="177">
        <v>103</v>
      </c>
      <c r="E264" s="177">
        <v>103</v>
      </c>
      <c r="F264" s="177">
        <v>103</v>
      </c>
      <c r="G264" s="177">
        <v>103</v>
      </c>
      <c r="H264" s="177">
        <v>103</v>
      </c>
      <c r="I264" s="177">
        <v>103</v>
      </c>
      <c r="J264" s="177">
        <v>103</v>
      </c>
      <c r="K264" s="177">
        <v>103</v>
      </c>
      <c r="L264" s="177">
        <v>103</v>
      </c>
      <c r="M264" s="177">
        <v>103</v>
      </c>
      <c r="N264" s="177">
        <v>103</v>
      </c>
      <c r="O264" s="177">
        <v>103</v>
      </c>
      <c r="P264" s="177">
        <v>103401</v>
      </c>
    </row>
    <row r="265" spans="1:16" s="53" customFormat="1">
      <c r="A265" s="211" t="s">
        <v>635</v>
      </c>
      <c r="B265" s="211" t="s">
        <v>201</v>
      </c>
      <c r="C265" s="177">
        <v>63</v>
      </c>
      <c r="D265" s="177">
        <v>63</v>
      </c>
      <c r="E265" s="177">
        <v>63</v>
      </c>
      <c r="F265" s="177">
        <v>63</v>
      </c>
      <c r="G265" s="177">
        <v>63</v>
      </c>
      <c r="H265" s="177">
        <v>63</v>
      </c>
      <c r="I265" s="177">
        <v>63</v>
      </c>
      <c r="J265" s="177">
        <v>63</v>
      </c>
      <c r="K265" s="177">
        <v>63</v>
      </c>
      <c r="L265" s="177">
        <v>63</v>
      </c>
      <c r="M265" s="177">
        <v>63</v>
      </c>
      <c r="N265" s="177">
        <v>63</v>
      </c>
      <c r="O265" s="177">
        <v>63</v>
      </c>
      <c r="P265" s="177">
        <v>62500</v>
      </c>
    </row>
    <row r="266" spans="1:16" s="53" customFormat="1">
      <c r="A266" s="211" t="s">
        <v>856</v>
      </c>
      <c r="B266" s="211" t="s">
        <v>201</v>
      </c>
      <c r="C266" s="177">
        <v>0</v>
      </c>
      <c r="D266" s="177">
        <v>0</v>
      </c>
      <c r="E266" s="177">
        <v>0</v>
      </c>
      <c r="F266" s="177">
        <v>0</v>
      </c>
      <c r="G266" s="177">
        <v>0</v>
      </c>
      <c r="H266" s="177">
        <v>0</v>
      </c>
      <c r="I266" s="177">
        <v>0</v>
      </c>
      <c r="J266" s="177">
        <v>0</v>
      </c>
      <c r="K266" s="177">
        <v>0</v>
      </c>
      <c r="L266" s="177">
        <v>0</v>
      </c>
      <c r="M266" s="177">
        <v>0</v>
      </c>
      <c r="N266" s="177">
        <v>28</v>
      </c>
      <c r="O266" s="177">
        <v>28</v>
      </c>
      <c r="P266" s="177">
        <v>3460</v>
      </c>
    </row>
    <row r="267" spans="1:16" s="53" customFormat="1">
      <c r="A267" s="211" t="s">
        <v>636</v>
      </c>
      <c r="B267" s="211" t="s">
        <v>201</v>
      </c>
      <c r="C267" s="177">
        <v>59</v>
      </c>
      <c r="D267" s="177">
        <v>59</v>
      </c>
      <c r="E267" s="177">
        <v>59</v>
      </c>
      <c r="F267" s="177">
        <v>59</v>
      </c>
      <c r="G267" s="177">
        <v>59</v>
      </c>
      <c r="H267" s="177">
        <v>59</v>
      </c>
      <c r="I267" s="177">
        <v>59</v>
      </c>
      <c r="J267" s="177">
        <v>59</v>
      </c>
      <c r="K267" s="177">
        <v>59</v>
      </c>
      <c r="L267" s="177">
        <v>59</v>
      </c>
      <c r="M267" s="177">
        <v>59</v>
      </c>
      <c r="N267" s="177">
        <v>59</v>
      </c>
      <c r="O267" s="177">
        <v>59</v>
      </c>
      <c r="P267" s="177">
        <v>59157</v>
      </c>
    </row>
    <row r="268" spans="1:16" s="53" customFormat="1">
      <c r="A268" s="211" t="s">
        <v>637</v>
      </c>
      <c r="B268" s="211" t="s">
        <v>201</v>
      </c>
      <c r="C268" s="177">
        <v>378</v>
      </c>
      <c r="D268" s="177">
        <v>378</v>
      </c>
      <c r="E268" s="177">
        <v>378</v>
      </c>
      <c r="F268" s="177">
        <v>378</v>
      </c>
      <c r="G268" s="177">
        <v>378</v>
      </c>
      <c r="H268" s="177">
        <v>378</v>
      </c>
      <c r="I268" s="177">
        <v>378</v>
      </c>
      <c r="J268" s="177">
        <v>378</v>
      </c>
      <c r="K268" s="177">
        <v>378</v>
      </c>
      <c r="L268" s="177">
        <v>378</v>
      </c>
      <c r="M268" s="177">
        <v>378</v>
      </c>
      <c r="N268" s="177">
        <v>378</v>
      </c>
      <c r="O268" s="177">
        <v>378</v>
      </c>
      <c r="P268" s="177">
        <v>377727</v>
      </c>
    </row>
    <row r="269" spans="1:16" s="53" customFormat="1">
      <c r="A269" s="211" t="s">
        <v>857</v>
      </c>
      <c r="B269" s="211" t="s">
        <v>201</v>
      </c>
      <c r="C269" s="177">
        <v>2811</v>
      </c>
      <c r="D269" s="177">
        <v>2811</v>
      </c>
      <c r="E269" s="177">
        <v>2811</v>
      </c>
      <c r="F269" s="177">
        <v>2811</v>
      </c>
      <c r="G269" s="177">
        <v>2811</v>
      </c>
      <c r="H269" s="177">
        <v>2811</v>
      </c>
      <c r="I269" s="177">
        <v>2811</v>
      </c>
      <c r="J269" s="177">
        <v>2811</v>
      </c>
      <c r="K269" s="177">
        <v>2811</v>
      </c>
      <c r="L269" s="177">
        <v>2811</v>
      </c>
      <c r="M269" s="177">
        <v>2811</v>
      </c>
      <c r="N269" s="177">
        <v>3023</v>
      </c>
      <c r="O269" s="177">
        <v>3023</v>
      </c>
      <c r="P269" s="177">
        <v>2837724</v>
      </c>
    </row>
    <row r="270" spans="1:16" s="53" customFormat="1">
      <c r="A270" s="211" t="s">
        <v>858</v>
      </c>
      <c r="B270" s="211" t="s">
        <v>201</v>
      </c>
      <c r="C270" s="177">
        <v>0</v>
      </c>
      <c r="D270" s="177">
        <v>0</v>
      </c>
      <c r="E270" s="177">
        <v>0</v>
      </c>
      <c r="F270" s="177">
        <v>0</v>
      </c>
      <c r="G270" s="177">
        <v>0</v>
      </c>
      <c r="H270" s="177">
        <v>0</v>
      </c>
      <c r="I270" s="177">
        <v>0</v>
      </c>
      <c r="J270" s="177">
        <v>0</v>
      </c>
      <c r="K270" s="177">
        <v>0</v>
      </c>
      <c r="L270" s="177">
        <v>0</v>
      </c>
      <c r="M270" s="177">
        <v>0</v>
      </c>
      <c r="N270" s="177">
        <v>0</v>
      </c>
      <c r="O270" s="177">
        <v>0</v>
      </c>
      <c r="P270" s="177">
        <v>0</v>
      </c>
    </row>
    <row r="271" spans="1:16" s="53" customFormat="1">
      <c r="A271" s="211" t="s">
        <v>859</v>
      </c>
      <c r="B271" s="211" t="s">
        <v>201</v>
      </c>
      <c r="C271" s="177">
        <v>0</v>
      </c>
      <c r="D271" s="177">
        <v>0</v>
      </c>
      <c r="E271" s="177">
        <v>0</v>
      </c>
      <c r="F271" s="177">
        <v>0</v>
      </c>
      <c r="G271" s="177">
        <v>0</v>
      </c>
      <c r="H271" s="177">
        <v>0</v>
      </c>
      <c r="I271" s="177">
        <v>0</v>
      </c>
      <c r="J271" s="177">
        <v>0</v>
      </c>
      <c r="K271" s="177">
        <v>0</v>
      </c>
      <c r="L271" s="177">
        <v>0</v>
      </c>
      <c r="M271" s="177">
        <v>0</v>
      </c>
      <c r="N271" s="177">
        <v>0</v>
      </c>
      <c r="O271" s="177">
        <v>0</v>
      </c>
      <c r="P271" s="177">
        <v>0</v>
      </c>
    </row>
    <row r="272" spans="1:16" s="53" customFormat="1">
      <c r="A272" s="211" t="s">
        <v>666</v>
      </c>
      <c r="B272" s="211" t="s">
        <v>201</v>
      </c>
      <c r="C272" s="177">
        <v>0</v>
      </c>
      <c r="D272" s="177">
        <v>0</v>
      </c>
      <c r="E272" s="177">
        <v>0</v>
      </c>
      <c r="F272" s="177">
        <v>0</v>
      </c>
      <c r="G272" s="177">
        <v>0</v>
      </c>
      <c r="H272" s="177">
        <v>0</v>
      </c>
      <c r="I272" s="177">
        <v>0</v>
      </c>
      <c r="J272" s="177">
        <v>0</v>
      </c>
      <c r="K272" s="177">
        <v>0</v>
      </c>
      <c r="L272" s="177">
        <v>0</v>
      </c>
      <c r="M272" s="177">
        <v>0</v>
      </c>
      <c r="N272" s="177">
        <v>0</v>
      </c>
      <c r="O272" s="177">
        <v>0</v>
      </c>
      <c r="P272" s="177">
        <v>0</v>
      </c>
    </row>
    <row r="273" spans="1:16" s="53" customFormat="1">
      <c r="A273" s="211" t="s">
        <v>638</v>
      </c>
      <c r="B273" s="211" t="s">
        <v>201</v>
      </c>
      <c r="C273" s="177">
        <v>701</v>
      </c>
      <c r="D273" s="177">
        <v>701</v>
      </c>
      <c r="E273" s="177">
        <v>701</v>
      </c>
      <c r="F273" s="177">
        <v>701</v>
      </c>
      <c r="G273" s="177">
        <v>701</v>
      </c>
      <c r="H273" s="177">
        <v>701</v>
      </c>
      <c r="I273" s="177">
        <v>701</v>
      </c>
      <c r="J273" s="177">
        <v>701</v>
      </c>
      <c r="K273" s="177">
        <v>701</v>
      </c>
      <c r="L273" s="177">
        <v>701</v>
      </c>
      <c r="M273" s="177">
        <v>701</v>
      </c>
      <c r="N273" s="177">
        <v>701</v>
      </c>
      <c r="O273" s="177">
        <v>701</v>
      </c>
      <c r="P273" s="177">
        <v>700575</v>
      </c>
    </row>
    <row r="274" spans="1:16" s="53" customFormat="1">
      <c r="A274" s="211" t="s">
        <v>780</v>
      </c>
      <c r="B274" s="211" t="s">
        <v>201</v>
      </c>
      <c r="C274" s="177">
        <v>0</v>
      </c>
      <c r="D274" s="177">
        <v>0</v>
      </c>
      <c r="E274" s="177">
        <v>0</v>
      </c>
      <c r="F274" s="177">
        <v>0</v>
      </c>
      <c r="G274" s="177">
        <v>0</v>
      </c>
      <c r="H274" s="177">
        <v>0</v>
      </c>
      <c r="I274" s="177">
        <v>0</v>
      </c>
      <c r="J274" s="177">
        <v>0</v>
      </c>
      <c r="K274" s="177">
        <v>0</v>
      </c>
      <c r="L274" s="177">
        <v>0</v>
      </c>
      <c r="M274" s="177">
        <v>0</v>
      </c>
      <c r="N274" s="177">
        <v>0</v>
      </c>
      <c r="O274" s="177">
        <v>0</v>
      </c>
      <c r="P274" s="177">
        <v>0</v>
      </c>
    </row>
    <row r="275" spans="1:16" s="53" customFormat="1">
      <c r="A275" s="211" t="s">
        <v>860</v>
      </c>
      <c r="B275" s="211" t="s">
        <v>201</v>
      </c>
      <c r="C275" s="177">
        <v>0</v>
      </c>
      <c r="D275" s="177">
        <v>0</v>
      </c>
      <c r="E275" s="177">
        <v>0</v>
      </c>
      <c r="F275" s="177">
        <v>0</v>
      </c>
      <c r="G275" s="177">
        <v>0</v>
      </c>
      <c r="H275" s="177">
        <v>0</v>
      </c>
      <c r="I275" s="177">
        <v>0</v>
      </c>
      <c r="J275" s="177">
        <v>0</v>
      </c>
      <c r="K275" s="177">
        <v>0</v>
      </c>
      <c r="L275" s="177">
        <v>0</v>
      </c>
      <c r="M275" s="177">
        <v>0</v>
      </c>
      <c r="N275" s="177">
        <v>0</v>
      </c>
      <c r="O275" s="177">
        <v>0</v>
      </c>
      <c r="P275" s="177">
        <v>0</v>
      </c>
    </row>
    <row r="276" spans="1:16" s="53" customFormat="1">
      <c r="A276" s="211" t="s">
        <v>861</v>
      </c>
      <c r="B276" s="211" t="s">
        <v>201</v>
      </c>
      <c r="C276" s="177">
        <v>0</v>
      </c>
      <c r="D276" s="177">
        <v>0</v>
      </c>
      <c r="E276" s="177">
        <v>0</v>
      </c>
      <c r="F276" s="177">
        <v>0</v>
      </c>
      <c r="G276" s="177">
        <v>0</v>
      </c>
      <c r="H276" s="177">
        <v>0</v>
      </c>
      <c r="I276" s="177">
        <v>0</v>
      </c>
      <c r="J276" s="177">
        <v>0</v>
      </c>
      <c r="K276" s="177">
        <v>0</v>
      </c>
      <c r="L276" s="177">
        <v>0</v>
      </c>
      <c r="M276" s="177">
        <v>0</v>
      </c>
      <c r="N276" s="177">
        <v>510</v>
      </c>
      <c r="O276" s="177">
        <v>510</v>
      </c>
      <c r="P276" s="177">
        <v>63786</v>
      </c>
    </row>
    <row r="277" spans="1:16" s="53" customFormat="1">
      <c r="A277" s="211" t="s">
        <v>781</v>
      </c>
      <c r="B277" s="211" t="s">
        <v>201</v>
      </c>
      <c r="C277" s="177">
        <v>0</v>
      </c>
      <c r="D277" s="177">
        <v>0</v>
      </c>
      <c r="E277" s="177">
        <v>0</v>
      </c>
      <c r="F277" s="177">
        <v>0</v>
      </c>
      <c r="G277" s="177">
        <v>0</v>
      </c>
      <c r="H277" s="177">
        <v>0</v>
      </c>
      <c r="I277" s="177">
        <v>0</v>
      </c>
      <c r="J277" s="177">
        <v>0</v>
      </c>
      <c r="K277" s="177">
        <v>0</v>
      </c>
      <c r="L277" s="177">
        <v>0</v>
      </c>
      <c r="M277" s="177">
        <v>0</v>
      </c>
      <c r="N277" s="177">
        <v>0</v>
      </c>
      <c r="O277" s="177">
        <v>0</v>
      </c>
      <c r="P277" s="177">
        <v>0</v>
      </c>
    </row>
    <row r="278" spans="1:16" s="53" customFormat="1">
      <c r="A278" s="211" t="s">
        <v>984</v>
      </c>
      <c r="B278" s="211" t="s">
        <v>201</v>
      </c>
      <c r="C278" s="177">
        <v>0</v>
      </c>
      <c r="D278" s="177">
        <v>0</v>
      </c>
      <c r="E278" s="177">
        <v>0</v>
      </c>
      <c r="F278" s="177">
        <v>0</v>
      </c>
      <c r="G278" s="177">
        <v>0</v>
      </c>
      <c r="H278" s="177">
        <v>0</v>
      </c>
      <c r="I278" s="177">
        <v>0</v>
      </c>
      <c r="J278" s="177">
        <v>0</v>
      </c>
      <c r="K278" s="177">
        <v>0</v>
      </c>
      <c r="L278" s="177">
        <v>0</v>
      </c>
      <c r="M278" s="177">
        <v>0</v>
      </c>
      <c r="N278" s="177">
        <v>0</v>
      </c>
      <c r="O278" s="177">
        <v>0</v>
      </c>
      <c r="P278" s="177">
        <v>0</v>
      </c>
    </row>
    <row r="279" spans="1:16" s="53" customFormat="1">
      <c r="A279" s="211" t="s">
        <v>782</v>
      </c>
      <c r="B279" s="211" t="s">
        <v>201</v>
      </c>
      <c r="C279" s="177">
        <v>0</v>
      </c>
      <c r="D279" s="177">
        <v>0</v>
      </c>
      <c r="E279" s="177">
        <v>0</v>
      </c>
      <c r="F279" s="177">
        <v>0</v>
      </c>
      <c r="G279" s="177">
        <v>0</v>
      </c>
      <c r="H279" s="177">
        <v>0</v>
      </c>
      <c r="I279" s="177">
        <v>0</v>
      </c>
      <c r="J279" s="177">
        <v>0</v>
      </c>
      <c r="K279" s="177">
        <v>0</v>
      </c>
      <c r="L279" s="177">
        <v>0</v>
      </c>
      <c r="M279" s="177">
        <v>0</v>
      </c>
      <c r="N279" s="177">
        <v>0</v>
      </c>
      <c r="O279" s="177">
        <v>0</v>
      </c>
      <c r="P279" s="177">
        <v>0</v>
      </c>
    </row>
    <row r="280" spans="1:16" s="53" customFormat="1">
      <c r="A280" s="211" t="s">
        <v>783</v>
      </c>
      <c r="B280" s="211" t="s">
        <v>201</v>
      </c>
      <c r="C280" s="177">
        <v>0</v>
      </c>
      <c r="D280" s="177">
        <v>0</v>
      </c>
      <c r="E280" s="177">
        <v>0</v>
      </c>
      <c r="F280" s="177">
        <v>0</v>
      </c>
      <c r="G280" s="177">
        <v>0</v>
      </c>
      <c r="H280" s="177">
        <v>0</v>
      </c>
      <c r="I280" s="177">
        <v>0</v>
      </c>
      <c r="J280" s="177">
        <v>0</v>
      </c>
      <c r="K280" s="177">
        <v>0</v>
      </c>
      <c r="L280" s="177">
        <v>0</v>
      </c>
      <c r="M280" s="177">
        <v>0</v>
      </c>
      <c r="N280" s="177">
        <v>0</v>
      </c>
      <c r="O280" s="177">
        <v>0</v>
      </c>
      <c r="P280" s="177">
        <v>0</v>
      </c>
    </row>
    <row r="281" spans="1:16" s="53" customFormat="1">
      <c r="A281" s="211" t="s">
        <v>683</v>
      </c>
      <c r="B281" s="211" t="s">
        <v>201</v>
      </c>
      <c r="C281" s="177">
        <v>0</v>
      </c>
      <c r="D281" s="177">
        <v>0</v>
      </c>
      <c r="E281" s="177">
        <v>0</v>
      </c>
      <c r="F281" s="177">
        <v>0</v>
      </c>
      <c r="G281" s="177">
        <v>0</v>
      </c>
      <c r="H281" s="177">
        <v>0</v>
      </c>
      <c r="I281" s="177">
        <v>0</v>
      </c>
      <c r="J281" s="177">
        <v>0</v>
      </c>
      <c r="K281" s="177">
        <v>0</v>
      </c>
      <c r="L281" s="177">
        <v>0</v>
      </c>
      <c r="M281" s="177">
        <v>0</v>
      </c>
      <c r="N281" s="177">
        <v>0</v>
      </c>
      <c r="O281" s="177">
        <v>0</v>
      </c>
      <c r="P281" s="177">
        <v>0</v>
      </c>
    </row>
    <row r="282" spans="1:16" s="53" customFormat="1">
      <c r="A282" s="211" t="s">
        <v>639</v>
      </c>
      <c r="B282" s="211" t="s">
        <v>201</v>
      </c>
      <c r="C282" s="177">
        <v>2933</v>
      </c>
      <c r="D282" s="177">
        <v>2933</v>
      </c>
      <c r="E282" s="177">
        <v>2933</v>
      </c>
      <c r="F282" s="177">
        <v>2933</v>
      </c>
      <c r="G282" s="177">
        <v>2933</v>
      </c>
      <c r="H282" s="177">
        <v>2933</v>
      </c>
      <c r="I282" s="177">
        <v>2933</v>
      </c>
      <c r="J282" s="177">
        <v>2933</v>
      </c>
      <c r="K282" s="177">
        <v>2933</v>
      </c>
      <c r="L282" s="177">
        <v>2933</v>
      </c>
      <c r="M282" s="177">
        <v>2933</v>
      </c>
      <c r="N282" s="177">
        <v>2933</v>
      </c>
      <c r="O282" s="177">
        <v>2933</v>
      </c>
      <c r="P282" s="177">
        <v>2932873</v>
      </c>
    </row>
    <row r="283" spans="1:16" s="53" customFormat="1">
      <c r="A283" s="211" t="s">
        <v>640</v>
      </c>
      <c r="B283" s="211" t="s">
        <v>201</v>
      </c>
      <c r="C283" s="177">
        <v>3475</v>
      </c>
      <c r="D283" s="177">
        <v>3475</v>
      </c>
      <c r="E283" s="177">
        <v>3475</v>
      </c>
      <c r="F283" s="177">
        <v>3475</v>
      </c>
      <c r="G283" s="177">
        <v>3475</v>
      </c>
      <c r="H283" s="177">
        <v>3475</v>
      </c>
      <c r="I283" s="177">
        <v>3475</v>
      </c>
      <c r="J283" s="177">
        <v>3475</v>
      </c>
      <c r="K283" s="177">
        <v>3475</v>
      </c>
      <c r="L283" s="177">
        <v>3475</v>
      </c>
      <c r="M283" s="177">
        <v>3475</v>
      </c>
      <c r="N283" s="177">
        <v>3475</v>
      </c>
      <c r="O283" s="177">
        <v>3475</v>
      </c>
      <c r="P283" s="177">
        <v>3475101</v>
      </c>
    </row>
    <row r="284" spans="1:16" s="53" customFormat="1">
      <c r="A284" s="211" t="s">
        <v>862</v>
      </c>
      <c r="B284" s="211" t="s">
        <v>201</v>
      </c>
      <c r="C284" s="177">
        <v>0</v>
      </c>
      <c r="D284" s="177">
        <v>0</v>
      </c>
      <c r="E284" s="177">
        <v>0</v>
      </c>
      <c r="F284" s="177">
        <v>0</v>
      </c>
      <c r="G284" s="177">
        <v>0</v>
      </c>
      <c r="H284" s="177">
        <v>0</v>
      </c>
      <c r="I284" s="177">
        <v>0</v>
      </c>
      <c r="J284" s="177">
        <v>0</v>
      </c>
      <c r="K284" s="177">
        <v>0</v>
      </c>
      <c r="L284" s="177">
        <v>0</v>
      </c>
      <c r="M284" s="177">
        <v>0</v>
      </c>
      <c r="N284" s="177">
        <v>22546</v>
      </c>
      <c r="O284" s="177">
        <v>22546</v>
      </c>
      <c r="P284" s="177">
        <v>2818216</v>
      </c>
    </row>
    <row r="285" spans="1:16" s="53" customFormat="1">
      <c r="A285" s="211" t="s">
        <v>863</v>
      </c>
      <c r="B285" s="211" t="s">
        <v>201</v>
      </c>
      <c r="C285" s="177">
        <v>0</v>
      </c>
      <c r="D285" s="177">
        <v>0</v>
      </c>
      <c r="E285" s="177">
        <v>0</v>
      </c>
      <c r="F285" s="177">
        <v>0</v>
      </c>
      <c r="G285" s="177">
        <v>0</v>
      </c>
      <c r="H285" s="177">
        <v>0</v>
      </c>
      <c r="I285" s="177">
        <v>0</v>
      </c>
      <c r="J285" s="177">
        <v>0</v>
      </c>
      <c r="K285" s="177">
        <v>0</v>
      </c>
      <c r="L285" s="177">
        <v>0</v>
      </c>
      <c r="M285" s="177">
        <v>0</v>
      </c>
      <c r="N285" s="177">
        <v>3837</v>
      </c>
      <c r="O285" s="177">
        <v>3837</v>
      </c>
      <c r="P285" s="177">
        <v>479584</v>
      </c>
    </row>
    <row r="286" spans="1:16" s="53" customFormat="1">
      <c r="A286" s="211" t="s">
        <v>864</v>
      </c>
      <c r="B286" s="211" t="s">
        <v>201</v>
      </c>
      <c r="C286" s="177">
        <v>0</v>
      </c>
      <c r="D286" s="177">
        <v>0</v>
      </c>
      <c r="E286" s="177">
        <v>0</v>
      </c>
      <c r="F286" s="177">
        <v>0</v>
      </c>
      <c r="G286" s="177">
        <v>0</v>
      </c>
      <c r="H286" s="177">
        <v>0</v>
      </c>
      <c r="I286" s="177">
        <v>0</v>
      </c>
      <c r="J286" s="177">
        <v>0</v>
      </c>
      <c r="K286" s="177">
        <v>0</v>
      </c>
      <c r="L286" s="177">
        <v>0</v>
      </c>
      <c r="M286" s="177">
        <v>0</v>
      </c>
      <c r="N286" s="177">
        <v>1080</v>
      </c>
      <c r="O286" s="177">
        <v>1080</v>
      </c>
      <c r="P286" s="177">
        <v>135000</v>
      </c>
    </row>
    <row r="287" spans="1:16" s="53" customFormat="1">
      <c r="A287" s="211" t="s">
        <v>865</v>
      </c>
      <c r="B287" s="211" t="s">
        <v>201</v>
      </c>
      <c r="C287" s="177">
        <v>0</v>
      </c>
      <c r="D287" s="177">
        <v>0</v>
      </c>
      <c r="E287" s="177">
        <v>0</v>
      </c>
      <c r="F287" s="177">
        <v>0</v>
      </c>
      <c r="G287" s="177">
        <v>0</v>
      </c>
      <c r="H287" s="177">
        <v>0</v>
      </c>
      <c r="I287" s="177">
        <v>0</v>
      </c>
      <c r="J287" s="177">
        <v>0</v>
      </c>
      <c r="K287" s="177">
        <v>0</v>
      </c>
      <c r="L287" s="177">
        <v>0</v>
      </c>
      <c r="M287" s="177">
        <v>0</v>
      </c>
      <c r="N287" s="177">
        <v>3086</v>
      </c>
      <c r="O287" s="177">
        <v>3086</v>
      </c>
      <c r="P287" s="177">
        <v>385794</v>
      </c>
    </row>
    <row r="288" spans="1:16" s="53" customFormat="1">
      <c r="A288" s="211" t="s">
        <v>306</v>
      </c>
      <c r="B288" s="211" t="s">
        <v>201</v>
      </c>
      <c r="C288" s="177">
        <v>859</v>
      </c>
      <c r="D288" s="177">
        <v>859</v>
      </c>
      <c r="E288" s="177">
        <v>859</v>
      </c>
      <c r="F288" s="177">
        <v>859</v>
      </c>
      <c r="G288" s="177">
        <v>859</v>
      </c>
      <c r="H288" s="177">
        <v>859</v>
      </c>
      <c r="I288" s="177">
        <v>859</v>
      </c>
      <c r="J288" s="177">
        <v>859</v>
      </c>
      <c r="K288" s="177">
        <v>859</v>
      </c>
      <c r="L288" s="177">
        <v>859</v>
      </c>
      <c r="M288" s="177">
        <v>859</v>
      </c>
      <c r="N288" s="177">
        <v>859</v>
      </c>
      <c r="O288" s="177">
        <v>859</v>
      </c>
      <c r="P288" s="177">
        <v>859298</v>
      </c>
    </row>
    <row r="289" spans="1:18" s="53" customFormat="1">
      <c r="A289" s="211" t="s">
        <v>641</v>
      </c>
      <c r="B289" s="211" t="s">
        <v>201</v>
      </c>
      <c r="C289" s="177">
        <v>75</v>
      </c>
      <c r="D289" s="177">
        <v>75</v>
      </c>
      <c r="E289" s="177">
        <v>75</v>
      </c>
      <c r="F289" s="177">
        <v>75</v>
      </c>
      <c r="G289" s="177">
        <v>75</v>
      </c>
      <c r="H289" s="177">
        <v>75</v>
      </c>
      <c r="I289" s="177">
        <v>75</v>
      </c>
      <c r="J289" s="177">
        <v>75</v>
      </c>
      <c r="K289" s="177">
        <v>75</v>
      </c>
      <c r="L289" s="177">
        <v>75</v>
      </c>
      <c r="M289" s="177">
        <v>75</v>
      </c>
      <c r="N289" s="177">
        <v>75</v>
      </c>
      <c r="O289" s="177">
        <v>75</v>
      </c>
      <c r="P289" s="177">
        <v>74854</v>
      </c>
    </row>
    <row r="290" spans="1:18" s="53" customFormat="1">
      <c r="A290" s="211" t="s">
        <v>307</v>
      </c>
      <c r="B290" s="211" t="s">
        <v>201</v>
      </c>
      <c r="C290" s="177">
        <v>0</v>
      </c>
      <c r="D290" s="177">
        <v>0</v>
      </c>
      <c r="E290" s="177">
        <v>0</v>
      </c>
      <c r="F290" s="177">
        <v>0</v>
      </c>
      <c r="G290" s="177">
        <v>0</v>
      </c>
      <c r="H290" s="177">
        <v>0</v>
      </c>
      <c r="I290" s="177">
        <v>0</v>
      </c>
      <c r="J290" s="177">
        <v>0</v>
      </c>
      <c r="K290" s="177">
        <v>0</v>
      </c>
      <c r="L290" s="177">
        <v>0</v>
      </c>
      <c r="M290" s="177">
        <v>0</v>
      </c>
      <c r="N290" s="177">
        <v>0</v>
      </c>
      <c r="O290" s="177">
        <v>0</v>
      </c>
      <c r="P290" s="177">
        <v>0</v>
      </c>
    </row>
    <row r="291" spans="1:18" ht="13.8" thickBot="1">
      <c r="A291" s="211" t="s">
        <v>308</v>
      </c>
      <c r="B291" s="211" t="s">
        <v>201</v>
      </c>
      <c r="C291" s="177">
        <v>114</v>
      </c>
      <c r="D291" s="177">
        <v>114</v>
      </c>
      <c r="E291" s="177">
        <v>114</v>
      </c>
      <c r="F291" s="177">
        <v>114</v>
      </c>
      <c r="G291" s="177">
        <v>114</v>
      </c>
      <c r="H291" s="177">
        <v>114</v>
      </c>
      <c r="I291" s="177">
        <v>114</v>
      </c>
      <c r="J291" s="177">
        <v>114</v>
      </c>
      <c r="K291" s="177">
        <v>114</v>
      </c>
      <c r="L291" s="177">
        <v>114</v>
      </c>
      <c r="M291" s="177">
        <v>114</v>
      </c>
      <c r="N291" s="177">
        <v>114</v>
      </c>
      <c r="O291" s="177">
        <v>114</v>
      </c>
      <c r="P291" s="177">
        <v>113968</v>
      </c>
      <c r="Q291" s="31"/>
      <c r="R291" s="375"/>
    </row>
    <row r="292" spans="1:18" ht="13.8" thickTop="1">
      <c r="A292" s="211" t="s">
        <v>309</v>
      </c>
      <c r="B292" s="211" t="s">
        <v>201</v>
      </c>
      <c r="C292" s="177">
        <v>331</v>
      </c>
      <c r="D292" s="177">
        <v>331</v>
      </c>
      <c r="E292" s="177">
        <v>331</v>
      </c>
      <c r="F292" s="177">
        <v>331</v>
      </c>
      <c r="G292" s="177">
        <v>331</v>
      </c>
      <c r="H292" s="177">
        <v>331</v>
      </c>
      <c r="I292" s="177">
        <v>331</v>
      </c>
      <c r="J292" s="177">
        <v>331</v>
      </c>
      <c r="K292" s="177">
        <v>331</v>
      </c>
      <c r="L292" s="177">
        <v>331</v>
      </c>
      <c r="M292" s="177">
        <v>331</v>
      </c>
      <c r="N292" s="177">
        <v>331</v>
      </c>
      <c r="O292" s="177">
        <v>331</v>
      </c>
      <c r="P292" s="177">
        <v>331427</v>
      </c>
    </row>
    <row r="293" spans="1:18">
      <c r="A293" s="211" t="s">
        <v>784</v>
      </c>
      <c r="B293" s="211" t="s">
        <v>201</v>
      </c>
      <c r="C293" s="177">
        <v>0</v>
      </c>
      <c r="D293" s="177">
        <v>0</v>
      </c>
      <c r="E293" s="177">
        <v>0</v>
      </c>
      <c r="F293" s="177">
        <v>0</v>
      </c>
      <c r="G293" s="177">
        <v>0</v>
      </c>
      <c r="H293" s="177">
        <v>0</v>
      </c>
      <c r="I293" s="177">
        <v>0</v>
      </c>
      <c r="J293" s="177">
        <v>0</v>
      </c>
      <c r="K293" s="177">
        <v>0</v>
      </c>
      <c r="L293" s="177">
        <v>0</v>
      </c>
      <c r="M293" s="177">
        <v>0</v>
      </c>
      <c r="N293" s="177">
        <v>0</v>
      </c>
      <c r="O293" s="177">
        <v>0</v>
      </c>
      <c r="P293" s="177">
        <v>0</v>
      </c>
    </row>
    <row r="294" spans="1:18" s="53" customFormat="1">
      <c r="A294" s="211" t="s">
        <v>785</v>
      </c>
      <c r="B294" s="211" t="s">
        <v>201</v>
      </c>
      <c r="C294" s="177">
        <v>0</v>
      </c>
      <c r="D294" s="177">
        <v>0</v>
      </c>
      <c r="E294" s="177">
        <v>0</v>
      </c>
      <c r="F294" s="177">
        <v>0</v>
      </c>
      <c r="G294" s="177">
        <v>0</v>
      </c>
      <c r="H294" s="177">
        <v>0</v>
      </c>
      <c r="I294" s="177">
        <v>0</v>
      </c>
      <c r="J294" s="177">
        <v>0</v>
      </c>
      <c r="K294" s="177">
        <v>0</v>
      </c>
      <c r="L294" s="177">
        <v>0</v>
      </c>
      <c r="M294" s="177">
        <v>0</v>
      </c>
      <c r="N294" s="177">
        <v>0</v>
      </c>
      <c r="O294" s="177">
        <v>0</v>
      </c>
      <c r="P294" s="177">
        <v>0</v>
      </c>
    </row>
    <row r="295" spans="1:18" s="53" customFormat="1">
      <c r="A295" s="211" t="s">
        <v>642</v>
      </c>
      <c r="B295" s="211" t="s">
        <v>201</v>
      </c>
      <c r="C295" s="177">
        <v>568</v>
      </c>
      <c r="D295" s="177">
        <v>568</v>
      </c>
      <c r="E295" s="177">
        <v>568</v>
      </c>
      <c r="F295" s="177">
        <v>568</v>
      </c>
      <c r="G295" s="177">
        <v>568</v>
      </c>
      <c r="H295" s="177">
        <v>568</v>
      </c>
      <c r="I295" s="177">
        <v>568</v>
      </c>
      <c r="J295" s="177">
        <v>568</v>
      </c>
      <c r="K295" s="177">
        <v>568</v>
      </c>
      <c r="L295" s="177">
        <v>568</v>
      </c>
      <c r="M295" s="177">
        <v>568</v>
      </c>
      <c r="N295" s="177">
        <v>568</v>
      </c>
      <c r="O295" s="177">
        <v>568</v>
      </c>
      <c r="P295" s="177">
        <v>568185</v>
      </c>
    </row>
    <row r="296" spans="1:18" s="53" customFormat="1">
      <c r="A296" s="211" t="s">
        <v>643</v>
      </c>
      <c r="B296" s="211" t="s">
        <v>201</v>
      </c>
      <c r="C296" s="177">
        <v>0</v>
      </c>
      <c r="D296" s="177">
        <v>0</v>
      </c>
      <c r="E296" s="177">
        <v>0</v>
      </c>
      <c r="F296" s="177">
        <v>0</v>
      </c>
      <c r="G296" s="177">
        <v>0</v>
      </c>
      <c r="H296" s="177">
        <v>0</v>
      </c>
      <c r="I296" s="177">
        <v>0</v>
      </c>
      <c r="J296" s="177">
        <v>0</v>
      </c>
      <c r="K296" s="177">
        <v>0</v>
      </c>
      <c r="L296" s="177">
        <v>0</v>
      </c>
      <c r="M296" s="177">
        <v>0</v>
      </c>
      <c r="N296" s="177">
        <v>0</v>
      </c>
      <c r="O296" s="177">
        <v>0</v>
      </c>
      <c r="P296" s="177">
        <v>0</v>
      </c>
    </row>
    <row r="297" spans="1:18" s="53" customFormat="1">
      <c r="A297" s="211" t="s">
        <v>644</v>
      </c>
      <c r="B297" s="211" t="s">
        <v>201</v>
      </c>
      <c r="C297" s="177">
        <v>0</v>
      </c>
      <c r="D297" s="177">
        <v>0</v>
      </c>
      <c r="E297" s="177">
        <v>0</v>
      </c>
      <c r="F297" s="177">
        <v>0</v>
      </c>
      <c r="G297" s="177">
        <v>0</v>
      </c>
      <c r="H297" s="177">
        <v>0</v>
      </c>
      <c r="I297" s="177">
        <v>0</v>
      </c>
      <c r="J297" s="177">
        <v>0</v>
      </c>
      <c r="K297" s="177">
        <v>0</v>
      </c>
      <c r="L297" s="177">
        <v>0</v>
      </c>
      <c r="M297" s="177">
        <v>0</v>
      </c>
      <c r="N297" s="177">
        <v>0</v>
      </c>
      <c r="O297" s="177">
        <v>0</v>
      </c>
      <c r="P297" s="177">
        <v>0</v>
      </c>
    </row>
    <row r="298" spans="1:18" s="53" customFormat="1">
      <c r="A298" s="211" t="s">
        <v>310</v>
      </c>
      <c r="B298" s="211" t="s">
        <v>201</v>
      </c>
      <c r="C298" s="177">
        <v>3312</v>
      </c>
      <c r="D298" s="177">
        <v>3312</v>
      </c>
      <c r="E298" s="177">
        <v>3312</v>
      </c>
      <c r="F298" s="177">
        <v>3460</v>
      </c>
      <c r="G298" s="177">
        <v>5388</v>
      </c>
      <c r="H298" s="177">
        <v>5388</v>
      </c>
      <c r="I298" s="177">
        <v>5388</v>
      </c>
      <c r="J298" s="177">
        <v>5388</v>
      </c>
      <c r="K298" s="177">
        <v>5388</v>
      </c>
      <c r="L298" s="177">
        <v>5388</v>
      </c>
      <c r="M298" s="177">
        <v>5388</v>
      </c>
      <c r="N298" s="177">
        <v>5388</v>
      </c>
      <c r="O298" s="177">
        <v>5388</v>
      </c>
      <c r="P298" s="177">
        <v>4794488</v>
      </c>
    </row>
    <row r="299" spans="1:18" s="53" customFormat="1">
      <c r="A299" s="211" t="s">
        <v>645</v>
      </c>
      <c r="B299" s="211" t="s">
        <v>201</v>
      </c>
      <c r="C299" s="177">
        <v>8</v>
      </c>
      <c r="D299" s="177">
        <v>8</v>
      </c>
      <c r="E299" s="177">
        <v>8</v>
      </c>
      <c r="F299" s="177">
        <v>8</v>
      </c>
      <c r="G299" s="177">
        <v>8</v>
      </c>
      <c r="H299" s="177">
        <v>8</v>
      </c>
      <c r="I299" s="177">
        <v>8</v>
      </c>
      <c r="J299" s="177">
        <v>8</v>
      </c>
      <c r="K299" s="177">
        <v>8</v>
      </c>
      <c r="L299" s="177">
        <v>8</v>
      </c>
      <c r="M299" s="177">
        <v>8</v>
      </c>
      <c r="N299" s="177">
        <v>8</v>
      </c>
      <c r="O299" s="177">
        <v>8</v>
      </c>
      <c r="P299" s="177">
        <v>8021</v>
      </c>
    </row>
    <row r="300" spans="1:18" s="53" customFormat="1">
      <c r="A300" s="211" t="s">
        <v>866</v>
      </c>
      <c r="B300" s="211" t="s">
        <v>201</v>
      </c>
      <c r="C300" s="177">
        <v>0</v>
      </c>
      <c r="D300" s="177">
        <v>0</v>
      </c>
      <c r="E300" s="177">
        <v>0</v>
      </c>
      <c r="F300" s="177">
        <v>0</v>
      </c>
      <c r="G300" s="177">
        <v>0</v>
      </c>
      <c r="H300" s="177">
        <v>0</v>
      </c>
      <c r="I300" s="177">
        <v>0</v>
      </c>
      <c r="J300" s="177">
        <v>0</v>
      </c>
      <c r="K300" s="177">
        <v>0</v>
      </c>
      <c r="L300" s="177">
        <v>0</v>
      </c>
      <c r="M300" s="177">
        <v>0</v>
      </c>
      <c r="N300" s="177">
        <v>0</v>
      </c>
      <c r="O300" s="177">
        <v>0</v>
      </c>
      <c r="P300" s="177">
        <v>0</v>
      </c>
    </row>
    <row r="301" spans="1:18" s="53" customFormat="1">
      <c r="A301" s="211" t="s">
        <v>311</v>
      </c>
      <c r="B301" s="211" t="s">
        <v>201</v>
      </c>
      <c r="C301" s="215">
        <v>0</v>
      </c>
      <c r="D301" s="215">
        <v>0</v>
      </c>
      <c r="E301" s="215">
        <v>0</v>
      </c>
      <c r="F301" s="215">
        <v>0</v>
      </c>
      <c r="G301" s="215">
        <v>0</v>
      </c>
      <c r="H301" s="215">
        <v>0</v>
      </c>
      <c r="I301" s="215">
        <v>0</v>
      </c>
      <c r="J301" s="215">
        <v>0</v>
      </c>
      <c r="K301" s="215">
        <v>0</v>
      </c>
      <c r="L301" s="215">
        <v>0</v>
      </c>
      <c r="M301" s="215">
        <v>0</v>
      </c>
      <c r="N301" s="215">
        <v>0</v>
      </c>
      <c r="O301" s="215">
        <v>0</v>
      </c>
      <c r="P301" s="215">
        <v>0</v>
      </c>
    </row>
    <row r="302" spans="1:18" s="53" customFormat="1">
      <c r="A302" s="211"/>
      <c r="B302" s="211"/>
      <c r="C302" s="216"/>
      <c r="D302" s="216"/>
      <c r="E302" s="216"/>
      <c r="F302" s="216"/>
      <c r="G302" s="216"/>
      <c r="H302" s="216"/>
      <c r="I302" s="216"/>
      <c r="J302" s="216"/>
      <c r="K302" s="216"/>
      <c r="L302" s="216"/>
      <c r="M302" s="216"/>
      <c r="N302" s="216"/>
      <c r="O302" s="216"/>
      <c r="P302" s="216"/>
    </row>
    <row r="303" spans="1:18" s="53" customFormat="1">
      <c r="A303" s="211"/>
      <c r="B303" s="211"/>
      <c r="C303" s="216"/>
      <c r="D303" s="216"/>
      <c r="E303" s="216"/>
      <c r="F303" s="216"/>
      <c r="G303" s="216"/>
      <c r="H303" s="216"/>
      <c r="I303" s="216"/>
      <c r="J303" s="216"/>
      <c r="K303" s="216"/>
      <c r="L303" s="216"/>
      <c r="M303" s="216"/>
      <c r="N303" s="216"/>
      <c r="O303" s="216"/>
      <c r="P303" s="216"/>
    </row>
    <row r="304" spans="1:18" s="53" customFormat="1">
      <c r="A304" s="174"/>
      <c r="B304" s="174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</row>
    <row r="305" spans="1:18" s="53" customForma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</row>
    <row r="306" spans="1:18" s="53" customForma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</row>
    <row r="307" spans="1:18" s="53" customForma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</row>
    <row r="308" spans="1:18" ht="13.8" thickBot="1">
      <c r="A308" s="77"/>
      <c r="B308" s="78" t="s">
        <v>197</v>
      </c>
      <c r="C308" s="79">
        <f>SUM(C5:C307)</f>
        <v>1364136</v>
      </c>
      <c r="D308" s="79">
        <f t="shared" ref="D308:O308" si="0">SUM(D5:D307)</f>
        <v>1366321</v>
      </c>
      <c r="E308" s="79">
        <f>SUM(E5:E307)</f>
        <v>1371294</v>
      </c>
      <c r="F308" s="79">
        <f t="shared" si="0"/>
        <v>1373083</v>
      </c>
      <c r="G308" s="79">
        <f t="shared" si="0"/>
        <v>1380933</v>
      </c>
      <c r="H308" s="79">
        <f t="shared" si="0"/>
        <v>1380921</v>
      </c>
      <c r="I308" s="79">
        <f t="shared" si="0"/>
        <v>1385239</v>
      </c>
      <c r="J308" s="79">
        <f t="shared" si="0"/>
        <v>1389375</v>
      </c>
      <c r="K308" s="79">
        <f t="shared" si="0"/>
        <v>1389973</v>
      </c>
      <c r="L308" s="79">
        <f t="shared" si="0"/>
        <v>1394877</v>
      </c>
      <c r="M308" s="79">
        <f t="shared" si="0"/>
        <v>1396282</v>
      </c>
      <c r="N308" s="79">
        <f t="shared" si="0"/>
        <v>1434768</v>
      </c>
      <c r="O308" s="79">
        <f t="shared" si="0"/>
        <v>1447004</v>
      </c>
      <c r="P308" s="79">
        <f>SUM(P5:P307)</f>
        <v>1389050214</v>
      </c>
      <c r="Q308" s="31">
        <f>(C308+O308+SUM(D308:N308)*2)/24</f>
        <v>1389053</v>
      </c>
      <c r="R308" s="31"/>
    </row>
    <row r="309" spans="1:18" s="53" customFormat="1" ht="13.8" thickTop="1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3"/>
    </row>
    <row r="310" spans="1:18" s="53" customFormat="1">
      <c r="A310" s="211" t="s">
        <v>312</v>
      </c>
      <c r="B310" s="211" t="s">
        <v>927</v>
      </c>
      <c r="C310" s="177">
        <v>9336</v>
      </c>
      <c r="D310" s="177">
        <v>9336</v>
      </c>
      <c r="E310" s="177">
        <v>9336</v>
      </c>
      <c r="F310" s="177">
        <v>9336</v>
      </c>
      <c r="G310" s="177">
        <v>9336</v>
      </c>
      <c r="H310" s="177">
        <v>8684</v>
      </c>
      <c r="I310" s="177">
        <v>8684</v>
      </c>
      <c r="J310" s="177">
        <v>8684</v>
      </c>
      <c r="K310" s="177">
        <v>8684</v>
      </c>
      <c r="L310" s="177">
        <v>8684</v>
      </c>
      <c r="M310" s="177">
        <v>8684</v>
      </c>
      <c r="N310" s="177">
        <v>8684</v>
      </c>
      <c r="O310" s="177">
        <v>8684</v>
      </c>
      <c r="P310" s="177">
        <v>8928730</v>
      </c>
    </row>
    <row r="311" spans="1:18" s="53" customFormat="1">
      <c r="A311" s="211" t="s">
        <v>313</v>
      </c>
      <c r="B311" s="211" t="s">
        <v>927</v>
      </c>
      <c r="C311" s="177">
        <v>29668</v>
      </c>
      <c r="D311" s="177">
        <v>29668</v>
      </c>
      <c r="E311" s="177">
        <v>29671</v>
      </c>
      <c r="F311" s="177">
        <v>29671</v>
      </c>
      <c r="G311" s="177">
        <v>29671</v>
      </c>
      <c r="H311" s="177">
        <v>30323</v>
      </c>
      <c r="I311" s="177">
        <v>30323</v>
      </c>
      <c r="J311" s="177">
        <v>30215</v>
      </c>
      <c r="K311" s="177">
        <v>30215</v>
      </c>
      <c r="L311" s="177">
        <v>30215</v>
      </c>
      <c r="M311" s="177">
        <v>30215</v>
      </c>
      <c r="N311" s="177">
        <v>30215</v>
      </c>
      <c r="O311" s="177">
        <v>30215</v>
      </c>
      <c r="P311" s="177">
        <v>30028583</v>
      </c>
    </row>
    <row r="312" spans="1:18" s="53" customFormat="1">
      <c r="A312" s="211" t="s">
        <v>314</v>
      </c>
      <c r="B312" s="211" t="s">
        <v>927</v>
      </c>
      <c r="C312" s="177">
        <v>256</v>
      </c>
      <c r="D312" s="177">
        <v>256</v>
      </c>
      <c r="E312" s="177">
        <v>256</v>
      </c>
      <c r="F312" s="177">
        <v>256</v>
      </c>
      <c r="G312" s="177">
        <v>256</v>
      </c>
      <c r="H312" s="177">
        <v>256</v>
      </c>
      <c r="I312" s="177">
        <v>256</v>
      </c>
      <c r="J312" s="177">
        <v>256</v>
      </c>
      <c r="K312" s="177">
        <v>256</v>
      </c>
      <c r="L312" s="177">
        <v>256</v>
      </c>
      <c r="M312" s="177">
        <v>256</v>
      </c>
      <c r="N312" s="177">
        <v>256</v>
      </c>
      <c r="O312" s="177">
        <v>256</v>
      </c>
      <c r="P312" s="177">
        <v>255812</v>
      </c>
    </row>
    <row r="313" spans="1:18" s="53" customFormat="1">
      <c r="A313" s="211" t="s">
        <v>315</v>
      </c>
      <c r="B313" s="211" t="s">
        <v>927</v>
      </c>
      <c r="C313" s="177">
        <v>31</v>
      </c>
      <c r="D313" s="177">
        <v>31</v>
      </c>
      <c r="E313" s="177">
        <v>31</v>
      </c>
      <c r="F313" s="177">
        <v>31</v>
      </c>
      <c r="G313" s="177">
        <v>31</v>
      </c>
      <c r="H313" s="177">
        <v>31</v>
      </c>
      <c r="I313" s="177">
        <v>31</v>
      </c>
      <c r="J313" s="177">
        <v>31</v>
      </c>
      <c r="K313" s="177">
        <v>31</v>
      </c>
      <c r="L313" s="177">
        <v>31</v>
      </c>
      <c r="M313" s="177">
        <v>31</v>
      </c>
      <c r="N313" s="177">
        <v>31</v>
      </c>
      <c r="O313" s="177">
        <v>31</v>
      </c>
      <c r="P313" s="177">
        <v>31040</v>
      </c>
    </row>
    <row r="314" spans="1:18" s="53" customFormat="1">
      <c r="A314" s="211" t="s">
        <v>316</v>
      </c>
      <c r="B314" s="211" t="s">
        <v>927</v>
      </c>
      <c r="C314" s="177">
        <v>5</v>
      </c>
      <c r="D314" s="177">
        <v>5</v>
      </c>
      <c r="E314" s="177">
        <v>5</v>
      </c>
      <c r="F314" s="177">
        <v>5</v>
      </c>
      <c r="G314" s="177">
        <v>5</v>
      </c>
      <c r="H314" s="177">
        <v>5</v>
      </c>
      <c r="I314" s="177">
        <v>5</v>
      </c>
      <c r="J314" s="177">
        <v>5</v>
      </c>
      <c r="K314" s="177">
        <v>5</v>
      </c>
      <c r="L314" s="177">
        <v>5</v>
      </c>
      <c r="M314" s="177">
        <v>5</v>
      </c>
      <c r="N314" s="177">
        <v>5</v>
      </c>
      <c r="O314" s="177">
        <v>5</v>
      </c>
      <c r="P314" s="177">
        <v>4766</v>
      </c>
    </row>
    <row r="315" spans="1:18" s="53" customFormat="1">
      <c r="A315" s="211" t="s">
        <v>317</v>
      </c>
      <c r="B315" s="211" t="s">
        <v>927</v>
      </c>
      <c r="C315" s="177">
        <v>12</v>
      </c>
      <c r="D315" s="177">
        <v>12</v>
      </c>
      <c r="E315" s="177">
        <v>12</v>
      </c>
      <c r="F315" s="177">
        <v>12</v>
      </c>
      <c r="G315" s="177">
        <v>12</v>
      </c>
      <c r="H315" s="177">
        <v>12</v>
      </c>
      <c r="I315" s="177">
        <v>12</v>
      </c>
      <c r="J315" s="177">
        <v>12</v>
      </c>
      <c r="K315" s="177">
        <v>12</v>
      </c>
      <c r="L315" s="177">
        <v>12</v>
      </c>
      <c r="M315" s="177">
        <v>12</v>
      </c>
      <c r="N315" s="177">
        <v>12</v>
      </c>
      <c r="O315" s="177">
        <v>12</v>
      </c>
      <c r="P315" s="177">
        <v>12337</v>
      </c>
    </row>
    <row r="316" spans="1:18" s="53" customFormat="1">
      <c r="A316" s="211" t="s">
        <v>318</v>
      </c>
      <c r="B316" s="211" t="s">
        <v>927</v>
      </c>
      <c r="C316" s="177">
        <v>204</v>
      </c>
      <c r="D316" s="177">
        <v>204</v>
      </c>
      <c r="E316" s="177">
        <v>204</v>
      </c>
      <c r="F316" s="177">
        <v>204</v>
      </c>
      <c r="G316" s="177">
        <v>204</v>
      </c>
      <c r="H316" s="177">
        <v>204</v>
      </c>
      <c r="I316" s="177">
        <v>204</v>
      </c>
      <c r="J316" s="177">
        <v>204</v>
      </c>
      <c r="K316" s="177">
        <v>204</v>
      </c>
      <c r="L316" s="177">
        <v>204</v>
      </c>
      <c r="M316" s="177">
        <v>204</v>
      </c>
      <c r="N316" s="177">
        <v>204</v>
      </c>
      <c r="O316" s="177">
        <v>204</v>
      </c>
      <c r="P316" s="177">
        <v>204314</v>
      </c>
    </row>
    <row r="317" spans="1:18" s="53" customFormat="1">
      <c r="A317" s="211" t="s">
        <v>319</v>
      </c>
      <c r="B317" s="211" t="s">
        <v>927</v>
      </c>
      <c r="C317" s="177">
        <v>4</v>
      </c>
      <c r="D317" s="177">
        <v>4</v>
      </c>
      <c r="E317" s="177">
        <v>4</v>
      </c>
      <c r="F317" s="177">
        <v>4</v>
      </c>
      <c r="G317" s="177">
        <v>4</v>
      </c>
      <c r="H317" s="177">
        <v>4</v>
      </c>
      <c r="I317" s="177">
        <v>4</v>
      </c>
      <c r="J317" s="177">
        <v>4</v>
      </c>
      <c r="K317" s="177">
        <v>4</v>
      </c>
      <c r="L317" s="177">
        <v>4</v>
      </c>
      <c r="M317" s="177">
        <v>4</v>
      </c>
      <c r="N317" s="177">
        <v>4</v>
      </c>
      <c r="O317" s="177">
        <v>4</v>
      </c>
      <c r="P317" s="177">
        <v>4494</v>
      </c>
    </row>
    <row r="318" spans="1:18" s="53" customFormat="1">
      <c r="A318" s="211" t="s">
        <v>320</v>
      </c>
      <c r="B318" s="211" t="s">
        <v>927</v>
      </c>
      <c r="C318" s="177">
        <v>0</v>
      </c>
      <c r="D318" s="177">
        <v>0</v>
      </c>
      <c r="E318" s="177">
        <v>0</v>
      </c>
      <c r="F318" s="177">
        <v>0</v>
      </c>
      <c r="G318" s="177">
        <v>0</v>
      </c>
      <c r="H318" s="177">
        <v>0</v>
      </c>
      <c r="I318" s="177">
        <v>0</v>
      </c>
      <c r="J318" s="177">
        <v>0</v>
      </c>
      <c r="K318" s="177">
        <v>0</v>
      </c>
      <c r="L318" s="177">
        <v>0</v>
      </c>
      <c r="M318" s="177">
        <v>0</v>
      </c>
      <c r="N318" s="177">
        <v>0</v>
      </c>
      <c r="O318" s="177">
        <v>0</v>
      </c>
      <c r="P318" s="177">
        <v>0</v>
      </c>
    </row>
    <row r="319" spans="1:18" s="53" customFormat="1">
      <c r="A319" s="211" t="s">
        <v>321</v>
      </c>
      <c r="B319" s="211" t="s">
        <v>927</v>
      </c>
      <c r="C319" s="177">
        <v>5</v>
      </c>
      <c r="D319" s="177">
        <v>5</v>
      </c>
      <c r="E319" s="177">
        <v>5</v>
      </c>
      <c r="F319" s="177">
        <v>5</v>
      </c>
      <c r="G319" s="177">
        <v>5</v>
      </c>
      <c r="H319" s="177">
        <v>5</v>
      </c>
      <c r="I319" s="177">
        <v>5</v>
      </c>
      <c r="J319" s="177">
        <v>5</v>
      </c>
      <c r="K319" s="177">
        <v>5</v>
      </c>
      <c r="L319" s="177">
        <v>5</v>
      </c>
      <c r="M319" s="177">
        <v>5</v>
      </c>
      <c r="N319" s="177">
        <v>5</v>
      </c>
      <c r="O319" s="177">
        <v>5</v>
      </c>
      <c r="P319" s="177">
        <v>4635</v>
      </c>
    </row>
    <row r="320" spans="1:18" s="53" customFormat="1">
      <c r="A320" s="211" t="s">
        <v>322</v>
      </c>
      <c r="B320" s="211" t="s">
        <v>927</v>
      </c>
      <c r="C320" s="177">
        <v>381</v>
      </c>
      <c r="D320" s="177">
        <v>381</v>
      </c>
      <c r="E320" s="177">
        <v>381</v>
      </c>
      <c r="F320" s="177">
        <v>381</v>
      </c>
      <c r="G320" s="177">
        <v>381</v>
      </c>
      <c r="H320" s="177">
        <v>381</v>
      </c>
      <c r="I320" s="177">
        <v>381</v>
      </c>
      <c r="J320" s="177">
        <v>381</v>
      </c>
      <c r="K320" s="177">
        <v>381</v>
      </c>
      <c r="L320" s="177">
        <v>381</v>
      </c>
      <c r="M320" s="177">
        <v>381</v>
      </c>
      <c r="N320" s="177">
        <v>381</v>
      </c>
      <c r="O320" s="177">
        <v>381</v>
      </c>
      <c r="P320" s="177">
        <v>381411</v>
      </c>
    </row>
    <row r="321" spans="1:16" s="53" customFormat="1">
      <c r="A321" s="211" t="s">
        <v>323</v>
      </c>
      <c r="B321" s="211" t="s">
        <v>927</v>
      </c>
      <c r="C321" s="177">
        <v>54</v>
      </c>
      <c r="D321" s="177">
        <v>54</v>
      </c>
      <c r="E321" s="177">
        <v>54</v>
      </c>
      <c r="F321" s="177">
        <v>54</v>
      </c>
      <c r="G321" s="177">
        <v>54</v>
      </c>
      <c r="H321" s="177">
        <v>54</v>
      </c>
      <c r="I321" s="177">
        <v>54</v>
      </c>
      <c r="J321" s="177">
        <v>54</v>
      </c>
      <c r="K321" s="177">
        <v>54</v>
      </c>
      <c r="L321" s="177">
        <v>54</v>
      </c>
      <c r="M321" s="177">
        <v>54</v>
      </c>
      <c r="N321" s="177">
        <v>54</v>
      </c>
      <c r="O321" s="177">
        <v>54</v>
      </c>
      <c r="P321" s="177">
        <v>54386</v>
      </c>
    </row>
    <row r="322" spans="1:16" s="53" customFormat="1">
      <c r="A322" s="211" t="s">
        <v>786</v>
      </c>
      <c r="B322" s="211" t="s">
        <v>927</v>
      </c>
      <c r="C322" s="177">
        <v>0</v>
      </c>
      <c r="D322" s="177">
        <v>0</v>
      </c>
      <c r="E322" s="177">
        <v>0</v>
      </c>
      <c r="F322" s="177">
        <v>0</v>
      </c>
      <c r="G322" s="177">
        <v>0</v>
      </c>
      <c r="H322" s="177">
        <v>0</v>
      </c>
      <c r="I322" s="177">
        <v>0</v>
      </c>
      <c r="J322" s="177">
        <v>0</v>
      </c>
      <c r="K322" s="177">
        <v>0</v>
      </c>
      <c r="L322" s="177">
        <v>0</v>
      </c>
      <c r="M322" s="177">
        <v>0</v>
      </c>
      <c r="N322" s="177">
        <v>0</v>
      </c>
      <c r="O322" s="177">
        <v>0</v>
      </c>
      <c r="P322" s="177">
        <v>0</v>
      </c>
    </row>
    <row r="323" spans="1:16" s="53" customFormat="1" ht="15" customHeight="1">
      <c r="A323" s="211" t="s">
        <v>324</v>
      </c>
      <c r="B323" s="211" t="s">
        <v>927</v>
      </c>
      <c r="C323" s="177">
        <v>6078</v>
      </c>
      <c r="D323" s="177">
        <v>6079</v>
      </c>
      <c r="E323" s="177">
        <v>6079</v>
      </c>
      <c r="F323" s="177">
        <v>6080</v>
      </c>
      <c r="G323" s="177">
        <v>6080</v>
      </c>
      <c r="H323" s="177">
        <v>6080</v>
      </c>
      <c r="I323" s="177">
        <v>6085</v>
      </c>
      <c r="J323" s="177">
        <v>6193</v>
      </c>
      <c r="K323" s="177">
        <v>6193</v>
      </c>
      <c r="L323" s="177">
        <v>6193</v>
      </c>
      <c r="M323" s="177">
        <v>6193</v>
      </c>
      <c r="N323" s="177">
        <v>6193</v>
      </c>
      <c r="O323" s="177">
        <v>6193</v>
      </c>
      <c r="P323" s="177">
        <v>6132073</v>
      </c>
    </row>
    <row r="324" spans="1:16" s="53" customFormat="1">
      <c r="A324" s="211" t="s">
        <v>886</v>
      </c>
      <c r="B324" s="211" t="s">
        <v>927</v>
      </c>
      <c r="C324" s="177">
        <v>0</v>
      </c>
      <c r="D324" s="177">
        <v>0</v>
      </c>
      <c r="E324" s="177">
        <v>0</v>
      </c>
      <c r="F324" s="177">
        <v>0</v>
      </c>
      <c r="G324" s="177">
        <v>0</v>
      </c>
      <c r="H324" s="177">
        <v>0</v>
      </c>
      <c r="I324" s="177">
        <v>0</v>
      </c>
      <c r="J324" s="177">
        <v>0</v>
      </c>
      <c r="K324" s="177">
        <v>0</v>
      </c>
      <c r="L324" s="177">
        <v>0</v>
      </c>
      <c r="M324" s="177">
        <v>0</v>
      </c>
      <c r="N324" s="177">
        <v>0</v>
      </c>
      <c r="O324" s="177">
        <v>0</v>
      </c>
      <c r="P324" s="177">
        <v>0</v>
      </c>
    </row>
    <row r="325" spans="1:16" s="53" customFormat="1">
      <c r="A325" s="211" t="s">
        <v>887</v>
      </c>
      <c r="B325" s="211" t="s">
        <v>927</v>
      </c>
      <c r="C325" s="177">
        <v>0</v>
      </c>
      <c r="D325" s="177">
        <v>0</v>
      </c>
      <c r="E325" s="177">
        <v>0</v>
      </c>
      <c r="F325" s="177">
        <v>0</v>
      </c>
      <c r="G325" s="177">
        <v>0</v>
      </c>
      <c r="H325" s="177">
        <v>0</v>
      </c>
      <c r="I325" s="177">
        <v>0</v>
      </c>
      <c r="J325" s="177">
        <v>0</v>
      </c>
      <c r="K325" s="177">
        <v>0</v>
      </c>
      <c r="L325" s="177">
        <v>0</v>
      </c>
      <c r="M325" s="177">
        <v>0</v>
      </c>
      <c r="N325" s="177">
        <v>0</v>
      </c>
      <c r="O325" s="177">
        <v>0</v>
      </c>
      <c r="P325" s="177">
        <v>0</v>
      </c>
    </row>
    <row r="326" spans="1:16" s="53" customFormat="1">
      <c r="A326" s="211" t="s">
        <v>888</v>
      </c>
      <c r="B326" s="211" t="s">
        <v>927</v>
      </c>
      <c r="C326" s="177">
        <v>0</v>
      </c>
      <c r="D326" s="177">
        <v>0</v>
      </c>
      <c r="E326" s="177">
        <v>0</v>
      </c>
      <c r="F326" s="177">
        <v>0</v>
      </c>
      <c r="G326" s="177">
        <v>0</v>
      </c>
      <c r="H326" s="177">
        <v>0</v>
      </c>
      <c r="I326" s="177">
        <v>0</v>
      </c>
      <c r="J326" s="177">
        <v>0</v>
      </c>
      <c r="K326" s="177">
        <v>0</v>
      </c>
      <c r="L326" s="177">
        <v>0</v>
      </c>
      <c r="M326" s="177">
        <v>0</v>
      </c>
      <c r="N326" s="177">
        <v>0</v>
      </c>
      <c r="O326" s="177">
        <v>0</v>
      </c>
      <c r="P326" s="177">
        <v>0</v>
      </c>
    </row>
    <row r="327" spans="1:16" s="53" customFormat="1">
      <c r="A327" s="211" t="s">
        <v>889</v>
      </c>
      <c r="B327" s="211" t="s">
        <v>927</v>
      </c>
      <c r="C327" s="177">
        <v>0</v>
      </c>
      <c r="D327" s="177">
        <v>0</v>
      </c>
      <c r="E327" s="177">
        <v>0</v>
      </c>
      <c r="F327" s="177">
        <v>0</v>
      </c>
      <c r="G327" s="177">
        <v>0</v>
      </c>
      <c r="H327" s="177">
        <v>0</v>
      </c>
      <c r="I327" s="177">
        <v>0</v>
      </c>
      <c r="J327" s="177">
        <v>0</v>
      </c>
      <c r="K327" s="177">
        <v>0</v>
      </c>
      <c r="L327" s="177">
        <v>0</v>
      </c>
      <c r="M327" s="177">
        <v>0</v>
      </c>
      <c r="N327" s="177">
        <v>0</v>
      </c>
      <c r="O327" s="177">
        <v>0</v>
      </c>
      <c r="P327" s="177">
        <v>0</v>
      </c>
    </row>
    <row r="328" spans="1:16" s="53" customFormat="1">
      <c r="A328" s="211" t="s">
        <v>890</v>
      </c>
      <c r="B328" s="211" t="s">
        <v>927</v>
      </c>
      <c r="C328" s="177">
        <v>0</v>
      </c>
      <c r="D328" s="177">
        <v>0</v>
      </c>
      <c r="E328" s="177">
        <v>0</v>
      </c>
      <c r="F328" s="177">
        <v>0</v>
      </c>
      <c r="G328" s="177">
        <v>0</v>
      </c>
      <c r="H328" s="177">
        <v>0</v>
      </c>
      <c r="I328" s="177">
        <v>0</v>
      </c>
      <c r="J328" s="177">
        <v>0</v>
      </c>
      <c r="K328" s="177">
        <v>0</v>
      </c>
      <c r="L328" s="177">
        <v>0</v>
      </c>
      <c r="M328" s="177">
        <v>0</v>
      </c>
      <c r="N328" s="177">
        <v>0</v>
      </c>
      <c r="O328" s="177">
        <v>0</v>
      </c>
      <c r="P328" s="177">
        <v>0</v>
      </c>
    </row>
    <row r="329" spans="1:16" s="53" customFormat="1">
      <c r="A329" s="211" t="s">
        <v>891</v>
      </c>
      <c r="B329" s="211" t="s">
        <v>927</v>
      </c>
      <c r="C329" s="177">
        <v>0</v>
      </c>
      <c r="D329" s="177">
        <v>0</v>
      </c>
      <c r="E329" s="177">
        <v>0</v>
      </c>
      <c r="F329" s="177">
        <v>0</v>
      </c>
      <c r="G329" s="177">
        <v>0</v>
      </c>
      <c r="H329" s="177">
        <v>0</v>
      </c>
      <c r="I329" s="177">
        <v>0</v>
      </c>
      <c r="J329" s="177">
        <v>0</v>
      </c>
      <c r="K329" s="177">
        <v>0</v>
      </c>
      <c r="L329" s="177">
        <v>0</v>
      </c>
      <c r="M329" s="177">
        <v>0</v>
      </c>
      <c r="N329" s="177">
        <v>0</v>
      </c>
      <c r="O329" s="177">
        <v>0</v>
      </c>
      <c r="P329" s="177">
        <v>0</v>
      </c>
    </row>
    <row r="330" spans="1:16" s="53" customFormat="1">
      <c r="A330" s="211" t="s">
        <v>892</v>
      </c>
      <c r="B330" s="211" t="s">
        <v>927</v>
      </c>
      <c r="C330" s="177">
        <v>0</v>
      </c>
      <c r="D330" s="177">
        <v>0</v>
      </c>
      <c r="E330" s="177">
        <v>0</v>
      </c>
      <c r="F330" s="177">
        <v>0</v>
      </c>
      <c r="G330" s="177">
        <v>0</v>
      </c>
      <c r="H330" s="177">
        <v>0</v>
      </c>
      <c r="I330" s="177">
        <v>0</v>
      </c>
      <c r="J330" s="177">
        <v>0</v>
      </c>
      <c r="K330" s="177">
        <v>0</v>
      </c>
      <c r="L330" s="177">
        <v>0</v>
      </c>
      <c r="M330" s="177">
        <v>0</v>
      </c>
      <c r="N330" s="177">
        <v>0</v>
      </c>
      <c r="O330" s="177">
        <v>0</v>
      </c>
      <c r="P330" s="177">
        <v>0</v>
      </c>
    </row>
    <row r="331" spans="1:16" s="53" customFormat="1">
      <c r="A331" s="211" t="s">
        <v>893</v>
      </c>
      <c r="B331" s="211" t="s">
        <v>927</v>
      </c>
      <c r="C331" s="177">
        <v>0</v>
      </c>
      <c r="D331" s="177">
        <v>0</v>
      </c>
      <c r="E331" s="177">
        <v>0</v>
      </c>
      <c r="F331" s="177">
        <v>0</v>
      </c>
      <c r="G331" s="177">
        <v>0</v>
      </c>
      <c r="H331" s="177">
        <v>0</v>
      </c>
      <c r="I331" s="177">
        <v>0</v>
      </c>
      <c r="J331" s="177">
        <v>0</v>
      </c>
      <c r="K331" s="177">
        <v>0</v>
      </c>
      <c r="L331" s="177">
        <v>0</v>
      </c>
      <c r="M331" s="177">
        <v>0</v>
      </c>
      <c r="N331" s="177">
        <v>0</v>
      </c>
      <c r="O331" s="177">
        <v>0</v>
      </c>
      <c r="P331" s="177">
        <v>0</v>
      </c>
    </row>
    <row r="332" spans="1:16" s="53" customFormat="1">
      <c r="A332" s="211" t="s">
        <v>894</v>
      </c>
      <c r="B332" s="211" t="s">
        <v>927</v>
      </c>
      <c r="C332" s="177">
        <v>0</v>
      </c>
      <c r="D332" s="177">
        <v>0</v>
      </c>
      <c r="E332" s="177">
        <v>0</v>
      </c>
      <c r="F332" s="177">
        <v>0</v>
      </c>
      <c r="G332" s="177">
        <v>0</v>
      </c>
      <c r="H332" s="177">
        <v>0</v>
      </c>
      <c r="I332" s="177">
        <v>0</v>
      </c>
      <c r="J332" s="177">
        <v>0</v>
      </c>
      <c r="K332" s="177">
        <v>0</v>
      </c>
      <c r="L332" s="177">
        <v>0</v>
      </c>
      <c r="M332" s="177">
        <v>0</v>
      </c>
      <c r="N332" s="177">
        <v>0</v>
      </c>
      <c r="O332" s="177">
        <v>0</v>
      </c>
      <c r="P332" s="177">
        <v>0</v>
      </c>
    </row>
    <row r="333" spans="1:16" s="53" customFormat="1">
      <c r="A333" s="211" t="s">
        <v>895</v>
      </c>
      <c r="B333" s="211" t="s">
        <v>927</v>
      </c>
      <c r="C333" s="177">
        <v>0</v>
      </c>
      <c r="D333" s="177">
        <v>0</v>
      </c>
      <c r="E333" s="177">
        <v>0</v>
      </c>
      <c r="F333" s="177">
        <v>0</v>
      </c>
      <c r="G333" s="177">
        <v>0</v>
      </c>
      <c r="H333" s="177">
        <v>0</v>
      </c>
      <c r="I333" s="177">
        <v>0</v>
      </c>
      <c r="J333" s="177">
        <v>0</v>
      </c>
      <c r="K333" s="177">
        <v>0</v>
      </c>
      <c r="L333" s="177">
        <v>0</v>
      </c>
      <c r="M333" s="177">
        <v>0</v>
      </c>
      <c r="N333" s="177">
        <v>0</v>
      </c>
      <c r="O333" s="177">
        <v>0</v>
      </c>
      <c r="P333" s="177">
        <v>0</v>
      </c>
    </row>
    <row r="334" spans="1:16" s="53" customFormat="1">
      <c r="A334" s="211" t="s">
        <v>896</v>
      </c>
      <c r="B334" s="211" t="s">
        <v>927</v>
      </c>
      <c r="C334" s="177">
        <v>0</v>
      </c>
      <c r="D334" s="177">
        <v>0</v>
      </c>
      <c r="E334" s="177">
        <v>0</v>
      </c>
      <c r="F334" s="177">
        <v>0</v>
      </c>
      <c r="G334" s="177">
        <v>0</v>
      </c>
      <c r="H334" s="177">
        <v>0</v>
      </c>
      <c r="I334" s="177">
        <v>0</v>
      </c>
      <c r="J334" s="177">
        <v>0</v>
      </c>
      <c r="K334" s="177">
        <v>0</v>
      </c>
      <c r="L334" s="177">
        <v>0</v>
      </c>
      <c r="M334" s="177">
        <v>0</v>
      </c>
      <c r="N334" s="177">
        <v>0</v>
      </c>
      <c r="O334" s="177">
        <v>0</v>
      </c>
      <c r="P334" s="177">
        <v>0</v>
      </c>
    </row>
    <row r="335" spans="1:16" s="53" customFormat="1">
      <c r="A335" s="211" t="s">
        <v>897</v>
      </c>
      <c r="B335" s="211" t="s">
        <v>927</v>
      </c>
      <c r="C335" s="177">
        <v>0</v>
      </c>
      <c r="D335" s="177">
        <v>0</v>
      </c>
      <c r="E335" s="177">
        <v>0</v>
      </c>
      <c r="F335" s="177">
        <v>0</v>
      </c>
      <c r="G335" s="177">
        <v>0</v>
      </c>
      <c r="H335" s="177">
        <v>0</v>
      </c>
      <c r="I335" s="177">
        <v>0</v>
      </c>
      <c r="J335" s="177">
        <v>0</v>
      </c>
      <c r="K335" s="177">
        <v>0</v>
      </c>
      <c r="L335" s="177">
        <v>0</v>
      </c>
      <c r="M335" s="177">
        <v>0</v>
      </c>
      <c r="N335" s="177">
        <v>0</v>
      </c>
      <c r="O335" s="177">
        <v>0</v>
      </c>
      <c r="P335" s="177">
        <v>0</v>
      </c>
    </row>
    <row r="336" spans="1:16" s="53" customFormat="1">
      <c r="A336" s="211" t="s">
        <v>898</v>
      </c>
      <c r="B336" s="211" t="s">
        <v>927</v>
      </c>
      <c r="C336" s="177">
        <v>0</v>
      </c>
      <c r="D336" s="177">
        <v>0</v>
      </c>
      <c r="E336" s="177">
        <v>0</v>
      </c>
      <c r="F336" s="177">
        <v>0</v>
      </c>
      <c r="G336" s="177">
        <v>0</v>
      </c>
      <c r="H336" s="177">
        <v>0</v>
      </c>
      <c r="I336" s="177">
        <v>0</v>
      </c>
      <c r="J336" s="177">
        <v>0</v>
      </c>
      <c r="K336" s="177">
        <v>0</v>
      </c>
      <c r="L336" s="177">
        <v>0</v>
      </c>
      <c r="M336" s="177">
        <v>0</v>
      </c>
      <c r="N336" s="177">
        <v>0</v>
      </c>
      <c r="O336" s="177">
        <v>0</v>
      </c>
      <c r="P336" s="177">
        <v>0</v>
      </c>
    </row>
    <row r="337" spans="1:16" s="53" customFormat="1">
      <c r="A337" s="211" t="s">
        <v>899</v>
      </c>
      <c r="B337" s="211" t="s">
        <v>927</v>
      </c>
      <c r="C337" s="177">
        <v>0</v>
      </c>
      <c r="D337" s="177">
        <v>0</v>
      </c>
      <c r="E337" s="177">
        <v>0</v>
      </c>
      <c r="F337" s="177">
        <v>0</v>
      </c>
      <c r="G337" s="177">
        <v>0</v>
      </c>
      <c r="H337" s="177">
        <v>0</v>
      </c>
      <c r="I337" s="177">
        <v>0</v>
      </c>
      <c r="J337" s="177">
        <v>0</v>
      </c>
      <c r="K337" s="177">
        <v>0</v>
      </c>
      <c r="L337" s="177">
        <v>0</v>
      </c>
      <c r="M337" s="177">
        <v>0</v>
      </c>
      <c r="N337" s="177">
        <v>0</v>
      </c>
      <c r="O337" s="177">
        <v>0</v>
      </c>
      <c r="P337" s="177">
        <v>0</v>
      </c>
    </row>
    <row r="338" spans="1:16" s="53" customFormat="1">
      <c r="A338" s="211" t="s">
        <v>900</v>
      </c>
      <c r="B338" s="211" t="s">
        <v>927</v>
      </c>
      <c r="C338" s="177">
        <v>0</v>
      </c>
      <c r="D338" s="177">
        <v>0</v>
      </c>
      <c r="E338" s="177">
        <v>0</v>
      </c>
      <c r="F338" s="177">
        <v>0</v>
      </c>
      <c r="G338" s="177">
        <v>0</v>
      </c>
      <c r="H338" s="177">
        <v>0</v>
      </c>
      <c r="I338" s="177">
        <v>0</v>
      </c>
      <c r="J338" s="177">
        <v>0</v>
      </c>
      <c r="K338" s="177">
        <v>0</v>
      </c>
      <c r="L338" s="177">
        <v>0</v>
      </c>
      <c r="M338" s="177">
        <v>0</v>
      </c>
      <c r="N338" s="177">
        <v>0</v>
      </c>
      <c r="O338" s="177">
        <v>0</v>
      </c>
      <c r="P338" s="177">
        <v>0</v>
      </c>
    </row>
    <row r="339" spans="1:16" s="53" customFormat="1">
      <c r="A339" s="211" t="s">
        <v>325</v>
      </c>
      <c r="B339" s="211" t="s">
        <v>927</v>
      </c>
      <c r="C339" s="177">
        <v>7963</v>
      </c>
      <c r="D339" s="177">
        <v>7963</v>
      </c>
      <c r="E339" s="177">
        <v>7963</v>
      </c>
      <c r="F339" s="177">
        <v>7963</v>
      </c>
      <c r="G339" s="177">
        <v>7963</v>
      </c>
      <c r="H339" s="177">
        <v>7963</v>
      </c>
      <c r="I339" s="177">
        <v>7963</v>
      </c>
      <c r="J339" s="177">
        <v>7981</v>
      </c>
      <c r="K339" s="177">
        <v>7981</v>
      </c>
      <c r="L339" s="177">
        <v>7981</v>
      </c>
      <c r="M339" s="177">
        <v>7981</v>
      </c>
      <c r="N339" s="177">
        <v>7981</v>
      </c>
      <c r="O339" s="177">
        <v>7981</v>
      </c>
      <c r="P339" s="177">
        <v>7971126</v>
      </c>
    </row>
    <row r="340" spans="1:16" s="53" customFormat="1">
      <c r="A340" s="211" t="s">
        <v>684</v>
      </c>
      <c r="B340" s="211" t="s">
        <v>927</v>
      </c>
      <c r="C340" s="177">
        <v>0</v>
      </c>
      <c r="D340" s="177">
        <v>0</v>
      </c>
      <c r="E340" s="177">
        <v>0</v>
      </c>
      <c r="F340" s="177">
        <v>0</v>
      </c>
      <c r="G340" s="177">
        <v>0</v>
      </c>
      <c r="H340" s="177">
        <v>0</v>
      </c>
      <c r="I340" s="177">
        <v>0</v>
      </c>
      <c r="J340" s="177">
        <v>0</v>
      </c>
      <c r="K340" s="177">
        <v>0</v>
      </c>
      <c r="L340" s="177">
        <v>0</v>
      </c>
      <c r="M340" s="177">
        <v>0</v>
      </c>
      <c r="N340" s="177">
        <v>0</v>
      </c>
      <c r="O340" s="177">
        <v>0</v>
      </c>
      <c r="P340" s="177">
        <v>0</v>
      </c>
    </row>
    <row r="341" spans="1:16" s="53" customFormat="1">
      <c r="A341" s="211" t="s">
        <v>326</v>
      </c>
      <c r="B341" s="211" t="s">
        <v>927</v>
      </c>
      <c r="C341" s="177">
        <v>0</v>
      </c>
      <c r="D341" s="177">
        <v>0</v>
      </c>
      <c r="E341" s="177">
        <v>0</v>
      </c>
      <c r="F341" s="177">
        <v>0</v>
      </c>
      <c r="G341" s="177">
        <v>0</v>
      </c>
      <c r="H341" s="177">
        <v>0</v>
      </c>
      <c r="I341" s="177">
        <v>0</v>
      </c>
      <c r="J341" s="177">
        <v>0</v>
      </c>
      <c r="K341" s="177">
        <v>0</v>
      </c>
      <c r="L341" s="177">
        <v>0</v>
      </c>
      <c r="M341" s="177">
        <v>0</v>
      </c>
      <c r="N341" s="177">
        <v>0</v>
      </c>
      <c r="O341" s="177">
        <v>0</v>
      </c>
      <c r="P341" s="177">
        <v>0</v>
      </c>
    </row>
    <row r="342" spans="1:16" s="53" customFormat="1">
      <c r="A342" s="211" t="s">
        <v>901</v>
      </c>
      <c r="B342" s="211" t="s">
        <v>927</v>
      </c>
      <c r="C342" s="177">
        <v>0</v>
      </c>
      <c r="D342" s="177">
        <v>0</v>
      </c>
      <c r="E342" s="177">
        <v>0</v>
      </c>
      <c r="F342" s="177">
        <v>0</v>
      </c>
      <c r="G342" s="177">
        <v>0</v>
      </c>
      <c r="H342" s="177">
        <v>0</v>
      </c>
      <c r="I342" s="177">
        <v>0</v>
      </c>
      <c r="J342" s="177">
        <v>0</v>
      </c>
      <c r="K342" s="177">
        <v>0</v>
      </c>
      <c r="L342" s="177">
        <v>0</v>
      </c>
      <c r="M342" s="177">
        <v>0</v>
      </c>
      <c r="N342" s="177">
        <v>0</v>
      </c>
      <c r="O342" s="177">
        <v>0</v>
      </c>
      <c r="P342" s="177">
        <v>0</v>
      </c>
    </row>
    <row r="343" spans="1:16" s="53" customFormat="1">
      <c r="A343" s="211" t="s">
        <v>902</v>
      </c>
      <c r="B343" s="211" t="s">
        <v>927</v>
      </c>
      <c r="C343" s="177">
        <v>0</v>
      </c>
      <c r="D343" s="177">
        <v>0</v>
      </c>
      <c r="E343" s="177">
        <v>0</v>
      </c>
      <c r="F343" s="177">
        <v>0</v>
      </c>
      <c r="G343" s="177">
        <v>0</v>
      </c>
      <c r="H343" s="177">
        <v>0</v>
      </c>
      <c r="I343" s="177">
        <v>0</v>
      </c>
      <c r="J343" s="177">
        <v>0</v>
      </c>
      <c r="K343" s="177">
        <v>0</v>
      </c>
      <c r="L343" s="177">
        <v>0</v>
      </c>
      <c r="M343" s="177">
        <v>0</v>
      </c>
      <c r="N343" s="177">
        <v>0</v>
      </c>
      <c r="O343" s="177">
        <v>0</v>
      </c>
      <c r="P343" s="177">
        <v>0</v>
      </c>
    </row>
    <row r="344" spans="1:16" s="53" customFormat="1">
      <c r="A344" s="211" t="s">
        <v>903</v>
      </c>
      <c r="B344" s="211" t="s">
        <v>927</v>
      </c>
      <c r="C344" s="177">
        <v>0</v>
      </c>
      <c r="D344" s="177">
        <v>0</v>
      </c>
      <c r="E344" s="177">
        <v>0</v>
      </c>
      <c r="F344" s="177">
        <v>0</v>
      </c>
      <c r="G344" s="177">
        <v>0</v>
      </c>
      <c r="H344" s="177">
        <v>0</v>
      </c>
      <c r="I344" s="177">
        <v>0</v>
      </c>
      <c r="J344" s="177">
        <v>0</v>
      </c>
      <c r="K344" s="177">
        <v>0</v>
      </c>
      <c r="L344" s="177">
        <v>0</v>
      </c>
      <c r="M344" s="177">
        <v>0</v>
      </c>
      <c r="N344" s="177">
        <v>0</v>
      </c>
      <c r="O344" s="177">
        <v>0</v>
      </c>
      <c r="P344" s="177">
        <v>0</v>
      </c>
    </row>
    <row r="345" spans="1:16" s="53" customFormat="1">
      <c r="A345" s="211" t="s">
        <v>904</v>
      </c>
      <c r="B345" s="211" t="s">
        <v>927</v>
      </c>
      <c r="C345" s="177">
        <v>0</v>
      </c>
      <c r="D345" s="177">
        <v>0</v>
      </c>
      <c r="E345" s="177">
        <v>0</v>
      </c>
      <c r="F345" s="177">
        <v>0</v>
      </c>
      <c r="G345" s="177">
        <v>0</v>
      </c>
      <c r="H345" s="177">
        <v>0</v>
      </c>
      <c r="I345" s="177">
        <v>0</v>
      </c>
      <c r="J345" s="177">
        <v>0</v>
      </c>
      <c r="K345" s="177">
        <v>0</v>
      </c>
      <c r="L345" s="177">
        <v>0</v>
      </c>
      <c r="M345" s="177">
        <v>0</v>
      </c>
      <c r="N345" s="177">
        <v>0</v>
      </c>
      <c r="O345" s="177">
        <v>0</v>
      </c>
      <c r="P345" s="177">
        <v>0</v>
      </c>
    </row>
    <row r="346" spans="1:16" s="53" customFormat="1">
      <c r="A346" s="211" t="s">
        <v>905</v>
      </c>
      <c r="B346" s="211" t="s">
        <v>927</v>
      </c>
      <c r="C346" s="177">
        <v>0</v>
      </c>
      <c r="D346" s="177">
        <v>0</v>
      </c>
      <c r="E346" s="177">
        <v>0</v>
      </c>
      <c r="F346" s="177">
        <v>0</v>
      </c>
      <c r="G346" s="177">
        <v>0</v>
      </c>
      <c r="H346" s="177">
        <v>0</v>
      </c>
      <c r="I346" s="177">
        <v>0</v>
      </c>
      <c r="J346" s="177">
        <v>0</v>
      </c>
      <c r="K346" s="177">
        <v>0</v>
      </c>
      <c r="L346" s="177">
        <v>0</v>
      </c>
      <c r="M346" s="177">
        <v>0</v>
      </c>
      <c r="N346" s="177">
        <v>0</v>
      </c>
      <c r="O346" s="177">
        <v>0</v>
      </c>
      <c r="P346" s="177">
        <v>0</v>
      </c>
    </row>
    <row r="347" spans="1:16" s="53" customFormat="1">
      <c r="A347" s="211" t="s">
        <v>906</v>
      </c>
      <c r="B347" s="211" t="s">
        <v>927</v>
      </c>
      <c r="C347" s="177">
        <v>0</v>
      </c>
      <c r="D347" s="177">
        <v>0</v>
      </c>
      <c r="E347" s="177">
        <v>0</v>
      </c>
      <c r="F347" s="177">
        <v>0</v>
      </c>
      <c r="G347" s="177">
        <v>0</v>
      </c>
      <c r="H347" s="177">
        <v>0</v>
      </c>
      <c r="I347" s="177">
        <v>0</v>
      </c>
      <c r="J347" s="177">
        <v>0</v>
      </c>
      <c r="K347" s="177">
        <v>0</v>
      </c>
      <c r="L347" s="177">
        <v>0</v>
      </c>
      <c r="M347" s="177">
        <v>0</v>
      </c>
      <c r="N347" s="177">
        <v>0</v>
      </c>
      <c r="O347" s="177">
        <v>0</v>
      </c>
      <c r="P347" s="177">
        <v>0</v>
      </c>
    </row>
    <row r="348" spans="1:16" s="53" customFormat="1">
      <c r="A348" s="211" t="s">
        <v>787</v>
      </c>
      <c r="B348" s="211" t="s">
        <v>927</v>
      </c>
      <c r="C348" s="177">
        <v>0</v>
      </c>
      <c r="D348" s="177">
        <v>0</v>
      </c>
      <c r="E348" s="177">
        <v>0</v>
      </c>
      <c r="F348" s="177">
        <v>0</v>
      </c>
      <c r="G348" s="177">
        <v>0</v>
      </c>
      <c r="H348" s="177">
        <v>0</v>
      </c>
      <c r="I348" s="177">
        <v>0</v>
      </c>
      <c r="J348" s="177">
        <v>0</v>
      </c>
      <c r="K348" s="177">
        <v>0</v>
      </c>
      <c r="L348" s="177">
        <v>0</v>
      </c>
      <c r="M348" s="177">
        <v>0</v>
      </c>
      <c r="N348" s="177">
        <v>0</v>
      </c>
      <c r="O348" s="177">
        <v>0</v>
      </c>
      <c r="P348" s="177">
        <v>0</v>
      </c>
    </row>
    <row r="349" spans="1:16" s="53" customFormat="1">
      <c r="A349" s="211" t="s">
        <v>788</v>
      </c>
      <c r="B349" s="211" t="s">
        <v>927</v>
      </c>
      <c r="C349" s="177">
        <v>0</v>
      </c>
      <c r="D349" s="177">
        <v>0</v>
      </c>
      <c r="E349" s="177">
        <v>0</v>
      </c>
      <c r="F349" s="177">
        <v>0</v>
      </c>
      <c r="G349" s="177">
        <v>0</v>
      </c>
      <c r="H349" s="177">
        <v>0</v>
      </c>
      <c r="I349" s="177">
        <v>0</v>
      </c>
      <c r="J349" s="177">
        <v>0</v>
      </c>
      <c r="K349" s="177">
        <v>0</v>
      </c>
      <c r="L349" s="177">
        <v>0</v>
      </c>
      <c r="M349" s="177">
        <v>0</v>
      </c>
      <c r="N349" s="177">
        <v>0</v>
      </c>
      <c r="O349" s="177">
        <v>0</v>
      </c>
      <c r="P349" s="177">
        <v>0</v>
      </c>
    </row>
    <row r="350" spans="1:16" s="53" customFormat="1">
      <c r="A350" s="211" t="s">
        <v>789</v>
      </c>
      <c r="B350" s="211" t="s">
        <v>927</v>
      </c>
      <c r="C350" s="177">
        <v>0</v>
      </c>
      <c r="D350" s="177">
        <v>0</v>
      </c>
      <c r="E350" s="177">
        <v>0</v>
      </c>
      <c r="F350" s="177">
        <v>0</v>
      </c>
      <c r="G350" s="177">
        <v>0</v>
      </c>
      <c r="H350" s="177">
        <v>0</v>
      </c>
      <c r="I350" s="177">
        <v>0</v>
      </c>
      <c r="J350" s="177">
        <v>0</v>
      </c>
      <c r="K350" s="177">
        <v>0</v>
      </c>
      <c r="L350" s="177">
        <v>7</v>
      </c>
      <c r="M350" s="177">
        <v>0</v>
      </c>
      <c r="N350" s="177">
        <v>0</v>
      </c>
      <c r="O350" s="177">
        <v>0</v>
      </c>
      <c r="P350" s="177">
        <v>583</v>
      </c>
    </row>
    <row r="351" spans="1:16" s="53" customFormat="1">
      <c r="A351" s="211" t="s">
        <v>907</v>
      </c>
      <c r="B351" s="211" t="s">
        <v>927</v>
      </c>
      <c r="C351" s="177">
        <v>0</v>
      </c>
      <c r="D351" s="177">
        <v>0</v>
      </c>
      <c r="E351" s="177">
        <v>0</v>
      </c>
      <c r="F351" s="177">
        <v>0</v>
      </c>
      <c r="G351" s="177">
        <v>0</v>
      </c>
      <c r="H351" s="177">
        <v>0</v>
      </c>
      <c r="I351" s="177">
        <v>0</v>
      </c>
      <c r="J351" s="177">
        <v>0</v>
      </c>
      <c r="K351" s="177">
        <v>0</v>
      </c>
      <c r="L351" s="177">
        <v>0</v>
      </c>
      <c r="M351" s="177">
        <v>0</v>
      </c>
      <c r="N351" s="177">
        <v>0</v>
      </c>
      <c r="O351" s="177">
        <v>0</v>
      </c>
      <c r="P351" s="177">
        <v>0</v>
      </c>
    </row>
    <row r="352" spans="1:16" s="53" customFormat="1">
      <c r="A352" s="211" t="s">
        <v>908</v>
      </c>
      <c r="B352" s="211" t="s">
        <v>927</v>
      </c>
      <c r="C352" s="177">
        <v>0</v>
      </c>
      <c r="D352" s="177">
        <v>0</v>
      </c>
      <c r="E352" s="177">
        <v>0</v>
      </c>
      <c r="F352" s="177">
        <v>0</v>
      </c>
      <c r="G352" s="177">
        <v>0</v>
      </c>
      <c r="H352" s="177">
        <v>0</v>
      </c>
      <c r="I352" s="177">
        <v>0</v>
      </c>
      <c r="J352" s="177">
        <v>0</v>
      </c>
      <c r="K352" s="177">
        <v>0</v>
      </c>
      <c r="L352" s="177">
        <v>0</v>
      </c>
      <c r="M352" s="177">
        <v>0</v>
      </c>
      <c r="N352" s="177">
        <v>0</v>
      </c>
      <c r="O352" s="177">
        <v>0</v>
      </c>
      <c r="P352" s="177">
        <v>0</v>
      </c>
    </row>
    <row r="353" spans="1:16" s="53" customFormat="1">
      <c r="A353" s="211" t="s">
        <v>909</v>
      </c>
      <c r="B353" s="211" t="s">
        <v>927</v>
      </c>
      <c r="C353" s="177">
        <v>0</v>
      </c>
      <c r="D353" s="177">
        <v>0</v>
      </c>
      <c r="E353" s="177">
        <v>0</v>
      </c>
      <c r="F353" s="177">
        <v>0</v>
      </c>
      <c r="G353" s="177">
        <v>0</v>
      </c>
      <c r="H353" s="177">
        <v>0</v>
      </c>
      <c r="I353" s="177">
        <v>0</v>
      </c>
      <c r="J353" s="177">
        <v>0</v>
      </c>
      <c r="K353" s="177">
        <v>0</v>
      </c>
      <c r="L353" s="177">
        <v>37</v>
      </c>
      <c r="M353" s="177">
        <v>2</v>
      </c>
      <c r="N353" s="177">
        <v>2</v>
      </c>
      <c r="O353" s="177">
        <v>0</v>
      </c>
      <c r="P353" s="177">
        <v>3440</v>
      </c>
    </row>
    <row r="354" spans="1:16" s="53" customFormat="1">
      <c r="A354" s="211" t="s">
        <v>910</v>
      </c>
      <c r="B354" s="211" t="s">
        <v>927</v>
      </c>
      <c r="C354" s="177">
        <v>0</v>
      </c>
      <c r="D354" s="177">
        <v>0</v>
      </c>
      <c r="E354" s="177">
        <v>0</v>
      </c>
      <c r="F354" s="177">
        <v>0</v>
      </c>
      <c r="G354" s="177">
        <v>0</v>
      </c>
      <c r="H354" s="177">
        <v>0</v>
      </c>
      <c r="I354" s="177">
        <v>0</v>
      </c>
      <c r="J354" s="177">
        <v>0</v>
      </c>
      <c r="K354" s="177">
        <v>0</v>
      </c>
      <c r="L354" s="177">
        <v>0</v>
      </c>
      <c r="M354" s="177">
        <v>0</v>
      </c>
      <c r="N354" s="177">
        <v>0</v>
      </c>
      <c r="O354" s="177">
        <v>0</v>
      </c>
      <c r="P354" s="177">
        <v>0</v>
      </c>
    </row>
    <row r="355" spans="1:16" s="53" customFormat="1">
      <c r="A355" s="211" t="s">
        <v>911</v>
      </c>
      <c r="B355" s="211" t="s">
        <v>927</v>
      </c>
      <c r="C355" s="177">
        <v>0</v>
      </c>
      <c r="D355" s="177">
        <v>0</v>
      </c>
      <c r="E355" s="177">
        <v>0</v>
      </c>
      <c r="F355" s="177">
        <v>0</v>
      </c>
      <c r="G355" s="177">
        <v>0</v>
      </c>
      <c r="H355" s="177">
        <v>0</v>
      </c>
      <c r="I355" s="177">
        <v>0</v>
      </c>
      <c r="J355" s="177">
        <v>0</v>
      </c>
      <c r="K355" s="177">
        <v>0</v>
      </c>
      <c r="L355" s="177">
        <v>0</v>
      </c>
      <c r="M355" s="177">
        <v>0</v>
      </c>
      <c r="N355" s="177">
        <v>0</v>
      </c>
      <c r="O355" s="177">
        <v>0</v>
      </c>
      <c r="P355" s="177">
        <v>0</v>
      </c>
    </row>
    <row r="356" spans="1:16" s="53" customFormat="1">
      <c r="A356" s="211" t="s">
        <v>912</v>
      </c>
      <c r="B356" s="211" t="s">
        <v>927</v>
      </c>
      <c r="C356" s="177">
        <v>0</v>
      </c>
      <c r="D356" s="177">
        <v>0</v>
      </c>
      <c r="E356" s="177">
        <v>0</v>
      </c>
      <c r="F356" s="177">
        <v>0</v>
      </c>
      <c r="G356" s="177">
        <v>0</v>
      </c>
      <c r="H356" s="177">
        <v>0</v>
      </c>
      <c r="I356" s="177">
        <v>0</v>
      </c>
      <c r="J356" s="177">
        <v>0</v>
      </c>
      <c r="K356" s="177">
        <v>0</v>
      </c>
      <c r="L356" s="177">
        <v>0</v>
      </c>
      <c r="M356" s="177">
        <v>0</v>
      </c>
      <c r="N356" s="177">
        <v>0</v>
      </c>
      <c r="O356" s="177">
        <v>0</v>
      </c>
      <c r="P356" s="177">
        <v>0</v>
      </c>
    </row>
    <row r="357" spans="1:16" s="53" customFormat="1">
      <c r="A357" s="211" t="s">
        <v>913</v>
      </c>
      <c r="B357" s="211" t="s">
        <v>927</v>
      </c>
      <c r="C357" s="177">
        <v>0</v>
      </c>
      <c r="D357" s="177">
        <v>0</v>
      </c>
      <c r="E357" s="177">
        <v>0</v>
      </c>
      <c r="F357" s="177">
        <v>0</v>
      </c>
      <c r="G357" s="177">
        <v>0</v>
      </c>
      <c r="H357" s="177">
        <v>0</v>
      </c>
      <c r="I357" s="177">
        <v>0</v>
      </c>
      <c r="J357" s="177">
        <v>0</v>
      </c>
      <c r="K357" s="177">
        <v>0</v>
      </c>
      <c r="L357" s="177">
        <v>0</v>
      </c>
      <c r="M357" s="177">
        <v>0</v>
      </c>
      <c r="N357" s="177">
        <v>0</v>
      </c>
      <c r="O357" s="177">
        <v>0</v>
      </c>
      <c r="P357" s="177">
        <v>0</v>
      </c>
    </row>
    <row r="358" spans="1:16" s="53" customFormat="1">
      <c r="A358" s="211" t="s">
        <v>914</v>
      </c>
      <c r="B358" s="211" t="s">
        <v>927</v>
      </c>
      <c r="C358" s="177">
        <v>0</v>
      </c>
      <c r="D358" s="177">
        <v>0</v>
      </c>
      <c r="E358" s="177">
        <v>0</v>
      </c>
      <c r="F358" s="177">
        <v>0</v>
      </c>
      <c r="G358" s="177">
        <v>0</v>
      </c>
      <c r="H358" s="177">
        <v>0</v>
      </c>
      <c r="I358" s="177">
        <v>0</v>
      </c>
      <c r="J358" s="177">
        <v>0</v>
      </c>
      <c r="K358" s="177">
        <v>0</v>
      </c>
      <c r="L358" s="177">
        <v>0</v>
      </c>
      <c r="M358" s="177">
        <v>0</v>
      </c>
      <c r="N358" s="177">
        <v>0</v>
      </c>
      <c r="O358" s="177">
        <v>0</v>
      </c>
      <c r="P358" s="177">
        <v>0</v>
      </c>
    </row>
    <row r="359" spans="1:16" s="53" customFormat="1">
      <c r="A359" s="211" t="s">
        <v>915</v>
      </c>
      <c r="B359" s="211" t="s">
        <v>927</v>
      </c>
      <c r="C359" s="177">
        <v>0</v>
      </c>
      <c r="D359" s="177">
        <v>0</v>
      </c>
      <c r="E359" s="177">
        <v>0</v>
      </c>
      <c r="F359" s="177">
        <v>0</v>
      </c>
      <c r="G359" s="177">
        <v>0</v>
      </c>
      <c r="H359" s="177">
        <v>0</v>
      </c>
      <c r="I359" s="177">
        <v>0</v>
      </c>
      <c r="J359" s="177">
        <v>0</v>
      </c>
      <c r="K359" s="177">
        <v>0</v>
      </c>
      <c r="L359" s="177">
        <v>0</v>
      </c>
      <c r="M359" s="177">
        <v>0</v>
      </c>
      <c r="N359" s="177">
        <v>0</v>
      </c>
      <c r="O359" s="177">
        <v>0</v>
      </c>
      <c r="P359" s="177">
        <v>0</v>
      </c>
    </row>
    <row r="360" spans="1:16" s="53" customFormat="1">
      <c r="A360" s="211" t="s">
        <v>916</v>
      </c>
      <c r="B360" s="211" t="s">
        <v>927</v>
      </c>
      <c r="C360" s="177">
        <v>0</v>
      </c>
      <c r="D360" s="177">
        <v>0</v>
      </c>
      <c r="E360" s="177">
        <v>0</v>
      </c>
      <c r="F360" s="177">
        <v>0</v>
      </c>
      <c r="G360" s="177">
        <v>0</v>
      </c>
      <c r="H360" s="177">
        <v>0</v>
      </c>
      <c r="I360" s="177">
        <v>0</v>
      </c>
      <c r="J360" s="177">
        <v>0</v>
      </c>
      <c r="K360" s="177">
        <v>0</v>
      </c>
      <c r="L360" s="177">
        <v>0</v>
      </c>
      <c r="M360" s="177">
        <v>0</v>
      </c>
      <c r="N360" s="177">
        <v>0</v>
      </c>
      <c r="O360" s="177">
        <v>0</v>
      </c>
      <c r="P360" s="177">
        <v>0</v>
      </c>
    </row>
    <row r="361" spans="1:16" s="53" customFormat="1">
      <c r="A361" s="211" t="s">
        <v>917</v>
      </c>
      <c r="B361" s="211" t="s">
        <v>927</v>
      </c>
      <c r="C361" s="177">
        <v>0</v>
      </c>
      <c r="D361" s="177">
        <v>0</v>
      </c>
      <c r="E361" s="177">
        <v>0</v>
      </c>
      <c r="F361" s="177">
        <v>0</v>
      </c>
      <c r="G361" s="177">
        <v>0</v>
      </c>
      <c r="H361" s="177">
        <v>0</v>
      </c>
      <c r="I361" s="177">
        <v>0</v>
      </c>
      <c r="J361" s="177">
        <v>0</v>
      </c>
      <c r="K361" s="177">
        <v>0</v>
      </c>
      <c r="L361" s="177">
        <v>0</v>
      </c>
      <c r="M361" s="177">
        <v>0</v>
      </c>
      <c r="N361" s="177">
        <v>0</v>
      </c>
      <c r="O361" s="177">
        <v>0</v>
      </c>
      <c r="P361" s="177">
        <v>0</v>
      </c>
    </row>
    <row r="362" spans="1:16" s="53" customFormat="1">
      <c r="A362" s="211" t="s">
        <v>918</v>
      </c>
      <c r="B362" s="211" t="s">
        <v>927</v>
      </c>
      <c r="C362" s="177">
        <v>0</v>
      </c>
      <c r="D362" s="177">
        <v>0</v>
      </c>
      <c r="E362" s="177">
        <v>0</v>
      </c>
      <c r="F362" s="177">
        <v>0</v>
      </c>
      <c r="G362" s="177">
        <v>0</v>
      </c>
      <c r="H362" s="177">
        <v>0</v>
      </c>
      <c r="I362" s="177">
        <v>0</v>
      </c>
      <c r="J362" s="177">
        <v>0</v>
      </c>
      <c r="K362" s="177">
        <v>0</v>
      </c>
      <c r="L362" s="177">
        <v>0</v>
      </c>
      <c r="M362" s="177">
        <v>0</v>
      </c>
      <c r="N362" s="177">
        <v>0</v>
      </c>
      <c r="O362" s="177">
        <v>0</v>
      </c>
      <c r="P362" s="177">
        <v>0</v>
      </c>
    </row>
    <row r="363" spans="1:16" s="53" customFormat="1">
      <c r="A363" s="211" t="s">
        <v>919</v>
      </c>
      <c r="B363" s="211" t="s">
        <v>927</v>
      </c>
      <c r="C363" s="177">
        <v>0</v>
      </c>
      <c r="D363" s="177">
        <v>0</v>
      </c>
      <c r="E363" s="177">
        <v>0</v>
      </c>
      <c r="F363" s="177">
        <v>0</v>
      </c>
      <c r="G363" s="177">
        <v>0</v>
      </c>
      <c r="H363" s="177">
        <v>0</v>
      </c>
      <c r="I363" s="177">
        <v>0</v>
      </c>
      <c r="J363" s="177">
        <v>0</v>
      </c>
      <c r="K363" s="177">
        <v>0</v>
      </c>
      <c r="L363" s="177">
        <v>0</v>
      </c>
      <c r="M363" s="177">
        <v>0</v>
      </c>
      <c r="N363" s="177">
        <v>0</v>
      </c>
      <c r="O363" s="177">
        <v>0</v>
      </c>
      <c r="P363" s="177">
        <v>0</v>
      </c>
    </row>
    <row r="364" spans="1:16" s="53" customFormat="1">
      <c r="A364" s="211" t="s">
        <v>920</v>
      </c>
      <c r="B364" s="211" t="s">
        <v>927</v>
      </c>
      <c r="C364" s="177">
        <v>0</v>
      </c>
      <c r="D364" s="177">
        <v>0</v>
      </c>
      <c r="E364" s="177">
        <v>0</v>
      </c>
      <c r="F364" s="177">
        <v>0</v>
      </c>
      <c r="G364" s="177">
        <v>0</v>
      </c>
      <c r="H364" s="177">
        <v>0</v>
      </c>
      <c r="I364" s="177">
        <v>0</v>
      </c>
      <c r="J364" s="177">
        <v>0</v>
      </c>
      <c r="K364" s="177">
        <v>0</v>
      </c>
      <c r="L364" s="177">
        <v>0</v>
      </c>
      <c r="M364" s="177">
        <v>0</v>
      </c>
      <c r="N364" s="177">
        <v>0</v>
      </c>
      <c r="O364" s="177">
        <v>0</v>
      </c>
      <c r="P364" s="177">
        <v>0</v>
      </c>
    </row>
    <row r="365" spans="1:16" s="53" customFormat="1">
      <c r="A365" s="211" t="s">
        <v>921</v>
      </c>
      <c r="B365" s="211" t="s">
        <v>927</v>
      </c>
      <c r="C365" s="177">
        <v>0</v>
      </c>
      <c r="D365" s="177">
        <v>0</v>
      </c>
      <c r="E365" s="177">
        <v>0</v>
      </c>
      <c r="F365" s="177">
        <v>0</v>
      </c>
      <c r="G365" s="177">
        <v>0</v>
      </c>
      <c r="H365" s="177">
        <v>0</v>
      </c>
      <c r="I365" s="177">
        <v>0</v>
      </c>
      <c r="J365" s="177">
        <v>0</v>
      </c>
      <c r="K365" s="177">
        <v>0</v>
      </c>
      <c r="L365" s="177">
        <v>0</v>
      </c>
      <c r="M365" s="177">
        <v>0</v>
      </c>
      <c r="N365" s="177">
        <v>0</v>
      </c>
      <c r="O365" s="177">
        <v>0</v>
      </c>
      <c r="P365" s="177">
        <v>0</v>
      </c>
    </row>
    <row r="366" spans="1:16" s="53" customFormat="1">
      <c r="A366" s="211" t="s">
        <v>922</v>
      </c>
      <c r="B366" s="211" t="s">
        <v>927</v>
      </c>
      <c r="C366" s="177">
        <v>12</v>
      </c>
      <c r="D366" s="177">
        <v>0</v>
      </c>
      <c r="E366" s="177">
        <v>0</v>
      </c>
      <c r="F366" s="177">
        <v>0</v>
      </c>
      <c r="G366" s="177">
        <v>0</v>
      </c>
      <c r="H366" s="177">
        <v>0</v>
      </c>
      <c r="I366" s="177">
        <v>0</v>
      </c>
      <c r="J366" s="177">
        <v>0</v>
      </c>
      <c r="K366" s="177">
        <v>0</v>
      </c>
      <c r="L366" s="177">
        <v>0</v>
      </c>
      <c r="M366" s="177">
        <v>0</v>
      </c>
      <c r="N366" s="177">
        <v>0</v>
      </c>
      <c r="O366" s="177">
        <v>0</v>
      </c>
      <c r="P366" s="177">
        <v>513</v>
      </c>
    </row>
    <row r="367" spans="1:16" s="53" customFormat="1">
      <c r="A367" s="211" t="s">
        <v>297</v>
      </c>
      <c r="B367" s="211" t="s">
        <v>927</v>
      </c>
      <c r="C367" s="177">
        <v>0</v>
      </c>
      <c r="D367" s="177">
        <v>0</v>
      </c>
      <c r="E367" s="177">
        <v>0</v>
      </c>
      <c r="F367" s="177">
        <v>0</v>
      </c>
      <c r="G367" s="177">
        <v>0</v>
      </c>
      <c r="H367" s="177">
        <v>0</v>
      </c>
      <c r="I367" s="177">
        <v>0</v>
      </c>
      <c r="J367" s="177">
        <v>0</v>
      </c>
      <c r="K367" s="177">
        <v>0</v>
      </c>
      <c r="L367" s="177">
        <v>0</v>
      </c>
      <c r="M367" s="177">
        <v>0</v>
      </c>
      <c r="N367" s="177">
        <v>0</v>
      </c>
      <c r="O367" s="177">
        <v>0</v>
      </c>
      <c r="P367" s="177">
        <v>0</v>
      </c>
    </row>
    <row r="368" spans="1:16" s="53" customFormat="1">
      <c r="A368" s="211" t="s">
        <v>1</v>
      </c>
      <c r="B368" s="211" t="s">
        <v>927</v>
      </c>
      <c r="C368" s="177">
        <v>181</v>
      </c>
      <c r="D368" s="177">
        <v>181</v>
      </c>
      <c r="E368" s="177">
        <v>181</v>
      </c>
      <c r="F368" s="177">
        <v>181</v>
      </c>
      <c r="G368" s="177">
        <v>181</v>
      </c>
      <c r="H368" s="177">
        <v>181</v>
      </c>
      <c r="I368" s="177">
        <v>181</v>
      </c>
      <c r="J368" s="177">
        <v>181</v>
      </c>
      <c r="K368" s="177">
        <v>181</v>
      </c>
      <c r="L368" s="177">
        <v>181</v>
      </c>
      <c r="M368" s="177">
        <v>181</v>
      </c>
      <c r="N368" s="177">
        <v>181</v>
      </c>
      <c r="O368" s="177">
        <v>181</v>
      </c>
      <c r="P368" s="177">
        <v>180679</v>
      </c>
    </row>
    <row r="369" spans="1:16" s="53" customFormat="1">
      <c r="A369" s="211" t="s">
        <v>298</v>
      </c>
      <c r="B369" s="211" t="s">
        <v>927</v>
      </c>
      <c r="C369" s="177">
        <v>0</v>
      </c>
      <c r="D369" s="177">
        <v>0</v>
      </c>
      <c r="E369" s="177">
        <v>0</v>
      </c>
      <c r="F369" s="177">
        <v>0</v>
      </c>
      <c r="G369" s="177">
        <v>0</v>
      </c>
      <c r="H369" s="177">
        <v>0</v>
      </c>
      <c r="I369" s="177">
        <v>0</v>
      </c>
      <c r="J369" s="177">
        <v>0</v>
      </c>
      <c r="K369" s="177">
        <v>0</v>
      </c>
      <c r="L369" s="177">
        <v>0</v>
      </c>
      <c r="M369" s="177">
        <v>0</v>
      </c>
      <c r="N369" s="177">
        <v>0</v>
      </c>
      <c r="O369" s="177">
        <v>0</v>
      </c>
      <c r="P369" s="177">
        <v>0</v>
      </c>
    </row>
    <row r="370" spans="1:16" s="53" customFormat="1">
      <c r="A370" s="211" t="s">
        <v>332</v>
      </c>
      <c r="B370" s="211" t="s">
        <v>927</v>
      </c>
      <c r="C370" s="177">
        <v>411212</v>
      </c>
      <c r="D370" s="177">
        <v>411114</v>
      </c>
      <c r="E370" s="177">
        <v>411802</v>
      </c>
      <c r="F370" s="177">
        <v>412815</v>
      </c>
      <c r="G370" s="177">
        <v>415271</v>
      </c>
      <c r="H370" s="177">
        <v>416012</v>
      </c>
      <c r="I370" s="177">
        <v>416380</v>
      </c>
      <c r="J370" s="177">
        <v>417531</v>
      </c>
      <c r="K370" s="177">
        <v>417688</v>
      </c>
      <c r="L370" s="177">
        <v>419860</v>
      </c>
      <c r="M370" s="177">
        <v>421575</v>
      </c>
      <c r="N370" s="177">
        <v>431755</v>
      </c>
      <c r="O370" s="177">
        <v>433937</v>
      </c>
      <c r="P370" s="177">
        <v>417864697</v>
      </c>
    </row>
    <row r="371" spans="1:16" s="53" customFormat="1">
      <c r="A371" s="211" t="s">
        <v>985</v>
      </c>
      <c r="B371" s="211" t="s">
        <v>927</v>
      </c>
      <c r="C371" s="177">
        <v>0</v>
      </c>
      <c r="D371" s="177">
        <v>0</v>
      </c>
      <c r="E371" s="177">
        <v>0</v>
      </c>
      <c r="F371" s="177">
        <v>0</v>
      </c>
      <c r="G371" s="177">
        <v>0</v>
      </c>
      <c r="H371" s="177">
        <v>0</v>
      </c>
      <c r="I371" s="177">
        <v>0</v>
      </c>
      <c r="J371" s="177">
        <v>0</v>
      </c>
      <c r="K371" s="177">
        <v>1358</v>
      </c>
      <c r="L371" s="177">
        <v>1398</v>
      </c>
      <c r="M371" s="177">
        <v>1190</v>
      </c>
      <c r="N371" s="177">
        <v>1194</v>
      </c>
      <c r="O371" s="177">
        <v>1194</v>
      </c>
      <c r="P371" s="177">
        <v>478177</v>
      </c>
    </row>
    <row r="372" spans="1:16" s="53" customFormat="1">
      <c r="A372" s="211" t="s">
        <v>333</v>
      </c>
      <c r="B372" s="211" t="s">
        <v>927</v>
      </c>
      <c r="C372" s="177">
        <v>89</v>
      </c>
      <c r="D372" s="177">
        <v>89</v>
      </c>
      <c r="E372" s="177">
        <v>89</v>
      </c>
      <c r="F372" s="177">
        <v>89</v>
      </c>
      <c r="G372" s="177">
        <v>89</v>
      </c>
      <c r="H372" s="177">
        <v>89</v>
      </c>
      <c r="I372" s="177">
        <v>89</v>
      </c>
      <c r="J372" s="177">
        <v>89</v>
      </c>
      <c r="K372" s="177">
        <v>89</v>
      </c>
      <c r="L372" s="177">
        <v>89</v>
      </c>
      <c r="M372" s="177">
        <v>89</v>
      </c>
      <c r="N372" s="177">
        <v>0</v>
      </c>
      <c r="O372" s="177">
        <v>0</v>
      </c>
      <c r="P372" s="177">
        <v>78069</v>
      </c>
    </row>
    <row r="373" spans="1:16" s="53" customFormat="1">
      <c r="A373" s="211" t="s">
        <v>667</v>
      </c>
      <c r="B373" s="211" t="s">
        <v>927</v>
      </c>
      <c r="C373" s="177">
        <v>317</v>
      </c>
      <c r="D373" s="177">
        <v>317</v>
      </c>
      <c r="E373" s="177">
        <v>317</v>
      </c>
      <c r="F373" s="177">
        <v>317</v>
      </c>
      <c r="G373" s="177">
        <v>317</v>
      </c>
      <c r="H373" s="177">
        <v>317</v>
      </c>
      <c r="I373" s="177">
        <v>317</v>
      </c>
      <c r="J373" s="177">
        <v>317</v>
      </c>
      <c r="K373" s="177">
        <v>317</v>
      </c>
      <c r="L373" s="177">
        <v>317</v>
      </c>
      <c r="M373" s="177">
        <v>317</v>
      </c>
      <c r="N373" s="177">
        <v>0</v>
      </c>
      <c r="O373" s="177">
        <v>0</v>
      </c>
      <c r="P373" s="177">
        <v>277727</v>
      </c>
    </row>
    <row r="374" spans="1:16" s="53" customFormat="1">
      <c r="A374" s="211" t="s">
        <v>790</v>
      </c>
      <c r="B374" s="211" t="s">
        <v>927</v>
      </c>
      <c r="C374" s="177">
        <v>0</v>
      </c>
      <c r="D374" s="177">
        <v>0</v>
      </c>
      <c r="E374" s="177">
        <v>0</v>
      </c>
      <c r="F374" s="177">
        <v>0</v>
      </c>
      <c r="G374" s="177">
        <v>0</v>
      </c>
      <c r="H374" s="177">
        <v>0</v>
      </c>
      <c r="I374" s="177">
        <v>0</v>
      </c>
      <c r="J374" s="177">
        <v>0</v>
      </c>
      <c r="K374" s="177">
        <v>0</v>
      </c>
      <c r="L374" s="177">
        <v>0</v>
      </c>
      <c r="M374" s="177">
        <v>0</v>
      </c>
      <c r="N374" s="177">
        <v>0</v>
      </c>
      <c r="O374" s="177">
        <v>0</v>
      </c>
      <c r="P374" s="177">
        <v>0</v>
      </c>
    </row>
    <row r="375" spans="1:16" s="53" customFormat="1">
      <c r="A375" s="211" t="s">
        <v>791</v>
      </c>
      <c r="B375" s="211" t="s">
        <v>927</v>
      </c>
      <c r="C375" s="177">
        <v>0</v>
      </c>
      <c r="D375" s="177">
        <v>0</v>
      </c>
      <c r="E375" s="177">
        <v>0</v>
      </c>
      <c r="F375" s="177">
        <v>0</v>
      </c>
      <c r="G375" s="177">
        <v>0</v>
      </c>
      <c r="H375" s="177">
        <v>0</v>
      </c>
      <c r="I375" s="177">
        <v>0</v>
      </c>
      <c r="J375" s="177">
        <v>0</v>
      </c>
      <c r="K375" s="177">
        <v>0</v>
      </c>
      <c r="L375" s="177">
        <v>0</v>
      </c>
      <c r="M375" s="177">
        <v>0</v>
      </c>
      <c r="N375" s="177">
        <v>0</v>
      </c>
      <c r="O375" s="177">
        <v>0</v>
      </c>
      <c r="P375" s="177">
        <v>0</v>
      </c>
    </row>
    <row r="376" spans="1:16" s="53" customFormat="1">
      <c r="A376" s="211" t="s">
        <v>245</v>
      </c>
      <c r="B376" s="211" t="s">
        <v>927</v>
      </c>
      <c r="C376" s="177">
        <v>71</v>
      </c>
      <c r="D376" s="177">
        <v>71</v>
      </c>
      <c r="E376" s="177">
        <v>71</v>
      </c>
      <c r="F376" s="177">
        <v>71</v>
      </c>
      <c r="G376" s="177">
        <v>71</v>
      </c>
      <c r="H376" s="177">
        <v>71</v>
      </c>
      <c r="I376" s="177">
        <v>71</v>
      </c>
      <c r="J376" s="177">
        <v>71</v>
      </c>
      <c r="K376" s="177">
        <v>71</v>
      </c>
      <c r="L376" s="177">
        <v>71</v>
      </c>
      <c r="M376" s="177">
        <v>71</v>
      </c>
      <c r="N376" s="177">
        <v>71</v>
      </c>
      <c r="O376" s="177">
        <v>71</v>
      </c>
      <c r="P376" s="177">
        <v>71312</v>
      </c>
    </row>
    <row r="377" spans="1:16" s="53" customFormat="1">
      <c r="A377" s="211" t="s">
        <v>334</v>
      </c>
      <c r="B377" s="211" t="s">
        <v>927</v>
      </c>
      <c r="C377" s="177">
        <v>325061</v>
      </c>
      <c r="D377" s="177">
        <v>326423</v>
      </c>
      <c r="E377" s="177">
        <v>327201</v>
      </c>
      <c r="F377" s="177">
        <v>329599</v>
      </c>
      <c r="G377" s="177">
        <v>330568</v>
      </c>
      <c r="H377" s="177">
        <v>331756</v>
      </c>
      <c r="I377" s="177">
        <v>333070</v>
      </c>
      <c r="J377" s="177">
        <v>333282</v>
      </c>
      <c r="K377" s="177">
        <v>334561</v>
      </c>
      <c r="L377" s="177">
        <v>335726</v>
      </c>
      <c r="M377" s="177">
        <v>337498</v>
      </c>
      <c r="N377" s="177">
        <v>336965</v>
      </c>
      <c r="O377" s="177">
        <v>340833</v>
      </c>
      <c r="P377" s="177">
        <v>332466316</v>
      </c>
    </row>
    <row r="378" spans="1:16" s="53" customFormat="1">
      <c r="A378" s="211" t="s">
        <v>335</v>
      </c>
      <c r="B378" s="211" t="s">
        <v>927</v>
      </c>
      <c r="C378" s="177">
        <v>0</v>
      </c>
      <c r="D378" s="177">
        <v>0</v>
      </c>
      <c r="E378" s="177">
        <v>0</v>
      </c>
      <c r="F378" s="177">
        <v>0</v>
      </c>
      <c r="G378" s="177">
        <v>0</v>
      </c>
      <c r="H378" s="177">
        <v>0</v>
      </c>
      <c r="I378" s="177">
        <v>0</v>
      </c>
      <c r="J378" s="177">
        <v>0</v>
      </c>
      <c r="K378" s="177">
        <v>0</v>
      </c>
      <c r="L378" s="177">
        <v>0</v>
      </c>
      <c r="M378" s="177">
        <v>0</v>
      </c>
      <c r="N378" s="177">
        <v>0</v>
      </c>
      <c r="O378" s="177">
        <v>0</v>
      </c>
      <c r="P378" s="177">
        <v>0</v>
      </c>
    </row>
    <row r="379" spans="1:16" s="53" customFormat="1">
      <c r="A379" s="211" t="s">
        <v>336</v>
      </c>
      <c r="B379" s="211" t="s">
        <v>927</v>
      </c>
      <c r="C379" s="177">
        <v>28</v>
      </c>
      <c r="D379" s="177">
        <v>28</v>
      </c>
      <c r="E379" s="177">
        <v>28</v>
      </c>
      <c r="F379" s="177">
        <v>28</v>
      </c>
      <c r="G379" s="177">
        <v>28</v>
      </c>
      <c r="H379" s="177">
        <v>28</v>
      </c>
      <c r="I379" s="177">
        <v>28</v>
      </c>
      <c r="J379" s="177">
        <v>28</v>
      </c>
      <c r="K379" s="177">
        <v>28</v>
      </c>
      <c r="L379" s="177">
        <v>28</v>
      </c>
      <c r="M379" s="177">
        <v>28</v>
      </c>
      <c r="N379" s="177">
        <v>0</v>
      </c>
      <c r="O379" s="177">
        <v>0</v>
      </c>
      <c r="P379" s="177">
        <v>24219</v>
      </c>
    </row>
    <row r="380" spans="1:16" s="53" customFormat="1">
      <c r="A380" s="211" t="s">
        <v>881</v>
      </c>
      <c r="B380" s="211" t="s">
        <v>927</v>
      </c>
      <c r="C380" s="177">
        <v>212</v>
      </c>
      <c r="D380" s="177">
        <v>212</v>
      </c>
      <c r="E380" s="177">
        <v>212</v>
      </c>
      <c r="F380" s="177">
        <v>212</v>
      </c>
      <c r="G380" s="177">
        <v>212</v>
      </c>
      <c r="H380" s="177">
        <v>212</v>
      </c>
      <c r="I380" s="177">
        <v>212</v>
      </c>
      <c r="J380" s="177">
        <v>212</v>
      </c>
      <c r="K380" s="177">
        <v>212</v>
      </c>
      <c r="L380" s="177">
        <v>212</v>
      </c>
      <c r="M380" s="177">
        <v>212</v>
      </c>
      <c r="N380" s="177">
        <v>0</v>
      </c>
      <c r="O380" s="177">
        <v>0</v>
      </c>
      <c r="P380" s="177">
        <v>185151</v>
      </c>
    </row>
    <row r="381" spans="1:16" s="53" customFormat="1">
      <c r="A381" s="211" t="s">
        <v>792</v>
      </c>
      <c r="B381" s="211" t="s">
        <v>927</v>
      </c>
      <c r="C381" s="177">
        <v>0</v>
      </c>
      <c r="D381" s="177">
        <v>0</v>
      </c>
      <c r="E381" s="177">
        <v>0</v>
      </c>
      <c r="F381" s="177">
        <v>0</v>
      </c>
      <c r="G381" s="177">
        <v>0</v>
      </c>
      <c r="H381" s="177">
        <v>0</v>
      </c>
      <c r="I381" s="177">
        <v>0</v>
      </c>
      <c r="J381" s="177">
        <v>0</v>
      </c>
      <c r="K381" s="177">
        <v>0</v>
      </c>
      <c r="L381" s="177">
        <v>0</v>
      </c>
      <c r="M381" s="177">
        <v>0</v>
      </c>
      <c r="N381" s="177">
        <v>0</v>
      </c>
      <c r="O381" s="177">
        <v>0</v>
      </c>
      <c r="P381" s="177">
        <v>0</v>
      </c>
    </row>
    <row r="382" spans="1:16" s="53" customFormat="1">
      <c r="A382" s="211" t="s">
        <v>793</v>
      </c>
      <c r="B382" s="211" t="s">
        <v>927</v>
      </c>
      <c r="C382" s="177">
        <v>0</v>
      </c>
      <c r="D382" s="177">
        <v>0</v>
      </c>
      <c r="E382" s="177">
        <v>0</v>
      </c>
      <c r="F382" s="177">
        <v>0</v>
      </c>
      <c r="G382" s="177">
        <v>0</v>
      </c>
      <c r="H382" s="177">
        <v>0</v>
      </c>
      <c r="I382" s="177">
        <v>0</v>
      </c>
      <c r="J382" s="177">
        <v>0</v>
      </c>
      <c r="K382" s="177">
        <v>0</v>
      </c>
      <c r="L382" s="177">
        <v>0</v>
      </c>
      <c r="M382" s="177">
        <v>0</v>
      </c>
      <c r="N382" s="177">
        <v>0</v>
      </c>
      <c r="O382" s="177">
        <v>0</v>
      </c>
      <c r="P382" s="177">
        <v>0</v>
      </c>
    </row>
    <row r="383" spans="1:16" s="53" customFormat="1">
      <c r="A383" s="211" t="s">
        <v>337</v>
      </c>
      <c r="B383" s="211" t="s">
        <v>927</v>
      </c>
      <c r="C383" s="177">
        <v>75</v>
      </c>
      <c r="D383" s="177">
        <v>75</v>
      </c>
      <c r="E383" s="177">
        <v>75</v>
      </c>
      <c r="F383" s="177">
        <v>75</v>
      </c>
      <c r="G383" s="177">
        <v>75</v>
      </c>
      <c r="H383" s="177">
        <v>75</v>
      </c>
      <c r="I383" s="177">
        <v>75</v>
      </c>
      <c r="J383" s="177">
        <v>75</v>
      </c>
      <c r="K383" s="177">
        <v>75</v>
      </c>
      <c r="L383" s="177">
        <v>75</v>
      </c>
      <c r="M383" s="177">
        <v>75</v>
      </c>
      <c r="N383" s="177">
        <v>75</v>
      </c>
      <c r="O383" s="177">
        <v>75</v>
      </c>
      <c r="P383" s="177">
        <v>75387</v>
      </c>
    </row>
    <row r="384" spans="1:16" s="53" customFormat="1">
      <c r="A384" s="211" t="s">
        <v>338</v>
      </c>
      <c r="B384" s="211" t="s">
        <v>927</v>
      </c>
      <c r="C384" s="177">
        <v>381759</v>
      </c>
      <c r="D384" s="177">
        <v>383209</v>
      </c>
      <c r="E384" s="177">
        <v>384363</v>
      </c>
      <c r="F384" s="177">
        <v>385952</v>
      </c>
      <c r="G384" s="177">
        <v>387141</v>
      </c>
      <c r="H384" s="177">
        <v>388285</v>
      </c>
      <c r="I384" s="177">
        <v>391862</v>
      </c>
      <c r="J384" s="177">
        <v>392462</v>
      </c>
      <c r="K384" s="177">
        <v>394191</v>
      </c>
      <c r="L384" s="177">
        <v>396192</v>
      </c>
      <c r="M384" s="177">
        <v>399251</v>
      </c>
      <c r="N384" s="177">
        <v>403649</v>
      </c>
      <c r="O384" s="177">
        <v>409141</v>
      </c>
      <c r="P384" s="177">
        <v>391834048</v>
      </c>
    </row>
    <row r="385" spans="1:16" s="53" customFormat="1">
      <c r="A385" s="211" t="s">
        <v>299</v>
      </c>
      <c r="B385" s="211" t="s">
        <v>927</v>
      </c>
      <c r="C385" s="177">
        <v>0</v>
      </c>
      <c r="D385" s="177">
        <v>0</v>
      </c>
      <c r="E385" s="177">
        <v>0</v>
      </c>
      <c r="F385" s="177">
        <v>0</v>
      </c>
      <c r="G385" s="177">
        <v>0</v>
      </c>
      <c r="H385" s="177">
        <v>0</v>
      </c>
      <c r="I385" s="177">
        <v>0</v>
      </c>
      <c r="J385" s="177">
        <v>0</v>
      </c>
      <c r="K385" s="177">
        <v>0</v>
      </c>
      <c r="L385" s="177">
        <v>0</v>
      </c>
      <c r="M385" s="177">
        <v>0</v>
      </c>
      <c r="N385" s="177">
        <v>0</v>
      </c>
      <c r="O385" s="177">
        <v>0</v>
      </c>
      <c r="P385" s="177">
        <v>0</v>
      </c>
    </row>
    <row r="386" spans="1:16" s="53" customFormat="1">
      <c r="A386" s="211" t="s">
        <v>246</v>
      </c>
      <c r="B386" s="211" t="s">
        <v>927</v>
      </c>
      <c r="C386" s="177">
        <v>0</v>
      </c>
      <c r="D386" s="177">
        <v>0</v>
      </c>
      <c r="E386" s="177">
        <v>0</v>
      </c>
      <c r="F386" s="177">
        <v>0</v>
      </c>
      <c r="G386" s="177">
        <v>0</v>
      </c>
      <c r="H386" s="177">
        <v>0</v>
      </c>
      <c r="I386" s="177">
        <v>0</v>
      </c>
      <c r="J386" s="177">
        <v>0</v>
      </c>
      <c r="K386" s="177">
        <v>0</v>
      </c>
      <c r="L386" s="177">
        <v>0</v>
      </c>
      <c r="M386" s="177">
        <v>0</v>
      </c>
      <c r="N386" s="177">
        <v>0</v>
      </c>
      <c r="O386" s="177">
        <v>0</v>
      </c>
      <c r="P386" s="177">
        <v>0</v>
      </c>
    </row>
    <row r="387" spans="1:16" s="53" customFormat="1">
      <c r="A387" s="211" t="s">
        <v>247</v>
      </c>
      <c r="B387" s="211" t="s">
        <v>927</v>
      </c>
      <c r="C387" s="177">
        <v>510</v>
      </c>
      <c r="D387" s="177">
        <v>510</v>
      </c>
      <c r="E387" s="177">
        <v>510</v>
      </c>
      <c r="F387" s="177">
        <v>510</v>
      </c>
      <c r="G387" s="177">
        <v>510</v>
      </c>
      <c r="H387" s="177">
        <v>510</v>
      </c>
      <c r="I387" s="177">
        <v>510</v>
      </c>
      <c r="J387" s="177">
        <v>510</v>
      </c>
      <c r="K387" s="177">
        <v>510</v>
      </c>
      <c r="L387" s="177">
        <v>510</v>
      </c>
      <c r="M387" s="177">
        <v>510</v>
      </c>
      <c r="N387" s="177">
        <v>0</v>
      </c>
      <c r="O387" s="177">
        <v>0</v>
      </c>
      <c r="P387" s="177">
        <v>446499</v>
      </c>
    </row>
    <row r="388" spans="1:16" s="53" customFormat="1">
      <c r="A388" s="211" t="s">
        <v>339</v>
      </c>
      <c r="B388" s="211" t="s">
        <v>927</v>
      </c>
      <c r="C388" s="177">
        <v>648442</v>
      </c>
      <c r="D388" s="177">
        <v>649641</v>
      </c>
      <c r="E388" s="177">
        <v>650252</v>
      </c>
      <c r="F388" s="177">
        <v>654137</v>
      </c>
      <c r="G388" s="177">
        <v>654669</v>
      </c>
      <c r="H388" s="177">
        <v>656595</v>
      </c>
      <c r="I388" s="177">
        <v>658245</v>
      </c>
      <c r="J388" s="177">
        <v>659102</v>
      </c>
      <c r="K388" s="177">
        <v>660781</v>
      </c>
      <c r="L388" s="177">
        <v>663706</v>
      </c>
      <c r="M388" s="177">
        <v>665485</v>
      </c>
      <c r="N388" s="177">
        <v>667549</v>
      </c>
      <c r="O388" s="177">
        <v>672273</v>
      </c>
      <c r="P388" s="177">
        <v>658376498</v>
      </c>
    </row>
    <row r="389" spans="1:16" s="53" customFormat="1">
      <c r="A389" s="211" t="s">
        <v>340</v>
      </c>
      <c r="B389" s="211" t="s">
        <v>927</v>
      </c>
      <c r="C389" s="177">
        <v>0</v>
      </c>
      <c r="D389" s="177">
        <v>0</v>
      </c>
      <c r="E389" s="177">
        <v>0</v>
      </c>
      <c r="F389" s="177">
        <v>0</v>
      </c>
      <c r="G389" s="177">
        <v>0</v>
      </c>
      <c r="H389" s="177">
        <v>0</v>
      </c>
      <c r="I389" s="177">
        <v>0</v>
      </c>
      <c r="J389" s="177">
        <v>0</v>
      </c>
      <c r="K389" s="177">
        <v>0</v>
      </c>
      <c r="L389" s="177">
        <v>0</v>
      </c>
      <c r="M389" s="177">
        <v>0</v>
      </c>
      <c r="N389" s="177">
        <v>0</v>
      </c>
      <c r="O389" s="177">
        <v>0</v>
      </c>
      <c r="P389" s="177">
        <v>0</v>
      </c>
    </row>
    <row r="390" spans="1:16" s="53" customFormat="1">
      <c r="A390" s="211" t="s">
        <v>668</v>
      </c>
      <c r="B390" s="211" t="s">
        <v>927</v>
      </c>
      <c r="C390" s="177">
        <v>0</v>
      </c>
      <c r="D390" s="177">
        <v>0</v>
      </c>
      <c r="E390" s="177">
        <v>0</v>
      </c>
      <c r="F390" s="177">
        <v>0</v>
      </c>
      <c r="G390" s="177">
        <v>0</v>
      </c>
      <c r="H390" s="177">
        <v>0</v>
      </c>
      <c r="I390" s="177">
        <v>0</v>
      </c>
      <c r="J390" s="177">
        <v>0</v>
      </c>
      <c r="K390" s="177">
        <v>0</v>
      </c>
      <c r="L390" s="177">
        <v>0</v>
      </c>
      <c r="M390" s="177">
        <v>0</v>
      </c>
      <c r="N390" s="177">
        <v>0</v>
      </c>
      <c r="O390" s="177">
        <v>0</v>
      </c>
      <c r="P390" s="177">
        <v>0</v>
      </c>
    </row>
    <row r="391" spans="1:16" s="53" customFormat="1">
      <c r="A391" s="211" t="s">
        <v>341</v>
      </c>
      <c r="B391" s="211" t="s">
        <v>927</v>
      </c>
      <c r="C391" s="177">
        <v>3837</v>
      </c>
      <c r="D391" s="177">
        <v>3837</v>
      </c>
      <c r="E391" s="177">
        <v>3837</v>
      </c>
      <c r="F391" s="177">
        <v>3837</v>
      </c>
      <c r="G391" s="177">
        <v>3837</v>
      </c>
      <c r="H391" s="177">
        <v>3837</v>
      </c>
      <c r="I391" s="177">
        <v>3837</v>
      </c>
      <c r="J391" s="177">
        <v>3837</v>
      </c>
      <c r="K391" s="177">
        <v>3837</v>
      </c>
      <c r="L391" s="177">
        <v>3837</v>
      </c>
      <c r="M391" s="177">
        <v>3837</v>
      </c>
      <c r="N391" s="177">
        <v>0</v>
      </c>
      <c r="O391" s="177">
        <v>0</v>
      </c>
      <c r="P391" s="177">
        <v>3357091</v>
      </c>
    </row>
    <row r="392" spans="1:16" s="53" customFormat="1">
      <c r="A392" s="211" t="s">
        <v>669</v>
      </c>
      <c r="B392" s="211" t="s">
        <v>927</v>
      </c>
      <c r="C392" s="177">
        <v>22546</v>
      </c>
      <c r="D392" s="177">
        <v>22546</v>
      </c>
      <c r="E392" s="177">
        <v>22546</v>
      </c>
      <c r="F392" s="177">
        <v>22546</v>
      </c>
      <c r="G392" s="177">
        <v>22546</v>
      </c>
      <c r="H392" s="177">
        <v>22546</v>
      </c>
      <c r="I392" s="177">
        <v>22546</v>
      </c>
      <c r="J392" s="177">
        <v>22546</v>
      </c>
      <c r="K392" s="177">
        <v>22546</v>
      </c>
      <c r="L392" s="177">
        <v>22546</v>
      </c>
      <c r="M392" s="177">
        <v>22546</v>
      </c>
      <c r="N392" s="177">
        <v>0</v>
      </c>
      <c r="O392" s="177">
        <v>0</v>
      </c>
      <c r="P392" s="177">
        <v>19727513</v>
      </c>
    </row>
    <row r="393" spans="1:16" s="53" customFormat="1">
      <c r="A393" s="211" t="s">
        <v>342</v>
      </c>
      <c r="B393" s="211" t="s">
        <v>927</v>
      </c>
      <c r="C393" s="177">
        <v>1080</v>
      </c>
      <c r="D393" s="177">
        <v>1080</v>
      </c>
      <c r="E393" s="177">
        <v>1080</v>
      </c>
      <c r="F393" s="177">
        <v>1080</v>
      </c>
      <c r="G393" s="177">
        <v>1080</v>
      </c>
      <c r="H393" s="177">
        <v>1080</v>
      </c>
      <c r="I393" s="177">
        <v>1080</v>
      </c>
      <c r="J393" s="177">
        <v>1080</v>
      </c>
      <c r="K393" s="177">
        <v>1080</v>
      </c>
      <c r="L393" s="177">
        <v>1080</v>
      </c>
      <c r="M393" s="177">
        <v>1080</v>
      </c>
      <c r="N393" s="177">
        <v>0</v>
      </c>
      <c r="O393" s="177">
        <v>0</v>
      </c>
      <c r="P393" s="177">
        <v>945001</v>
      </c>
    </row>
    <row r="394" spans="1:16" s="53" customFormat="1">
      <c r="A394" s="211" t="s">
        <v>300</v>
      </c>
      <c r="B394" s="211" t="s">
        <v>927</v>
      </c>
      <c r="C394" s="177">
        <v>3086</v>
      </c>
      <c r="D394" s="177">
        <v>3086</v>
      </c>
      <c r="E394" s="177">
        <v>3086</v>
      </c>
      <c r="F394" s="177">
        <v>3086</v>
      </c>
      <c r="G394" s="177">
        <v>3086</v>
      </c>
      <c r="H394" s="177">
        <v>3086</v>
      </c>
      <c r="I394" s="177">
        <v>3086</v>
      </c>
      <c r="J394" s="177">
        <v>3086</v>
      </c>
      <c r="K394" s="177">
        <v>3086</v>
      </c>
      <c r="L394" s="177">
        <v>3086</v>
      </c>
      <c r="M394" s="177">
        <v>3086</v>
      </c>
      <c r="N394" s="177">
        <v>0</v>
      </c>
      <c r="O394" s="177">
        <v>0</v>
      </c>
      <c r="P394" s="177">
        <v>2700557</v>
      </c>
    </row>
    <row r="395" spans="1:16" s="53" customFormat="1">
      <c r="A395" s="211" t="s">
        <v>343</v>
      </c>
      <c r="B395" s="211" t="s">
        <v>927</v>
      </c>
      <c r="C395" s="177">
        <v>789352</v>
      </c>
      <c r="D395" s="177">
        <v>792048</v>
      </c>
      <c r="E395" s="177">
        <v>794579</v>
      </c>
      <c r="F395" s="177">
        <v>801527</v>
      </c>
      <c r="G395" s="177">
        <v>803822</v>
      </c>
      <c r="H395" s="177">
        <v>808786</v>
      </c>
      <c r="I395" s="177">
        <v>812800</v>
      </c>
      <c r="J395" s="177">
        <v>814865</v>
      </c>
      <c r="K395" s="177">
        <v>819925</v>
      </c>
      <c r="L395" s="177">
        <v>824211</v>
      </c>
      <c r="M395" s="177">
        <v>828551</v>
      </c>
      <c r="N395" s="177">
        <v>835114</v>
      </c>
      <c r="O395" s="177">
        <v>844857</v>
      </c>
      <c r="P395" s="177">
        <v>812777747</v>
      </c>
    </row>
    <row r="396" spans="1:16" s="53" customFormat="1">
      <c r="A396" s="211" t="s">
        <v>344</v>
      </c>
      <c r="B396" s="211" t="s">
        <v>927</v>
      </c>
      <c r="C396" s="177">
        <v>449560</v>
      </c>
      <c r="D396" s="177">
        <v>452090</v>
      </c>
      <c r="E396" s="177">
        <v>453064</v>
      </c>
      <c r="F396" s="177">
        <v>454674</v>
      </c>
      <c r="G396" s="177">
        <v>455529</v>
      </c>
      <c r="H396" s="177">
        <v>456401</v>
      </c>
      <c r="I396" s="177">
        <v>457732</v>
      </c>
      <c r="J396" s="177">
        <v>458733</v>
      </c>
      <c r="K396" s="177">
        <v>459728</v>
      </c>
      <c r="L396" s="177">
        <v>460926</v>
      </c>
      <c r="M396" s="177">
        <v>460998</v>
      </c>
      <c r="N396" s="177">
        <v>461952</v>
      </c>
      <c r="O396" s="177">
        <v>462674</v>
      </c>
      <c r="P396" s="177">
        <v>457328636</v>
      </c>
    </row>
    <row r="397" spans="1:16" s="53" customFormat="1">
      <c r="A397" s="211" t="s">
        <v>345</v>
      </c>
      <c r="B397" s="211" t="s">
        <v>927</v>
      </c>
      <c r="C397" s="177">
        <v>179757</v>
      </c>
      <c r="D397" s="177">
        <v>180050</v>
      </c>
      <c r="E397" s="177">
        <v>180194</v>
      </c>
      <c r="F397" s="177">
        <v>180470</v>
      </c>
      <c r="G397" s="177">
        <v>180463</v>
      </c>
      <c r="H397" s="177">
        <v>180584</v>
      </c>
      <c r="I397" s="177">
        <v>180834</v>
      </c>
      <c r="J397" s="177">
        <v>180904</v>
      </c>
      <c r="K397" s="177">
        <v>181100</v>
      </c>
      <c r="L397" s="177">
        <v>181547</v>
      </c>
      <c r="M397" s="177">
        <v>181650</v>
      </c>
      <c r="N397" s="177">
        <v>181878</v>
      </c>
      <c r="O397" s="177">
        <v>182058</v>
      </c>
      <c r="P397" s="177">
        <v>180881819</v>
      </c>
    </row>
    <row r="398" spans="1:16" s="53" customFormat="1">
      <c r="A398" s="211" t="s">
        <v>346</v>
      </c>
      <c r="B398" s="211" t="s">
        <v>927</v>
      </c>
      <c r="C398" s="177">
        <v>132531</v>
      </c>
      <c r="D398" s="177">
        <v>132832</v>
      </c>
      <c r="E398" s="177">
        <v>133410</v>
      </c>
      <c r="F398" s="177">
        <v>134051</v>
      </c>
      <c r="G398" s="177">
        <v>134543</v>
      </c>
      <c r="H398" s="177">
        <v>135086</v>
      </c>
      <c r="I398" s="177">
        <v>135726</v>
      </c>
      <c r="J398" s="177">
        <v>135994</v>
      </c>
      <c r="K398" s="177">
        <v>137263</v>
      </c>
      <c r="L398" s="177">
        <v>137741</v>
      </c>
      <c r="M398" s="177">
        <v>138485</v>
      </c>
      <c r="N398" s="177">
        <v>140803</v>
      </c>
      <c r="O398" s="177">
        <v>140666</v>
      </c>
      <c r="P398" s="177">
        <v>136044280</v>
      </c>
    </row>
    <row r="399" spans="1:16" s="53" customFormat="1">
      <c r="A399" s="211" t="s">
        <v>923</v>
      </c>
      <c r="B399" s="211" t="s">
        <v>927</v>
      </c>
      <c r="C399" s="177">
        <v>0</v>
      </c>
      <c r="D399" s="177">
        <v>0</v>
      </c>
      <c r="E399" s="177">
        <v>0</v>
      </c>
      <c r="F399" s="177">
        <v>0</v>
      </c>
      <c r="G399" s="177">
        <v>0</v>
      </c>
      <c r="H399" s="177">
        <v>0</v>
      </c>
      <c r="I399" s="177">
        <v>0</v>
      </c>
      <c r="J399" s="177">
        <v>0</v>
      </c>
      <c r="K399" s="177">
        <v>0</v>
      </c>
      <c r="L399" s="177">
        <v>0</v>
      </c>
      <c r="M399" s="177">
        <v>0</v>
      </c>
      <c r="N399" s="177">
        <v>0</v>
      </c>
      <c r="O399" s="177">
        <v>0</v>
      </c>
      <c r="P399" s="177">
        <v>0</v>
      </c>
    </row>
    <row r="400" spans="1:16" s="53" customFormat="1">
      <c r="A400" s="211" t="s">
        <v>924</v>
      </c>
      <c r="B400" s="211" t="s">
        <v>927</v>
      </c>
      <c r="C400" s="177">
        <v>0</v>
      </c>
      <c r="D400" s="177">
        <v>0</v>
      </c>
      <c r="E400" s="177">
        <v>0</v>
      </c>
      <c r="F400" s="177">
        <v>0</v>
      </c>
      <c r="G400" s="177">
        <v>0</v>
      </c>
      <c r="H400" s="177">
        <v>0</v>
      </c>
      <c r="I400" s="177">
        <v>0</v>
      </c>
      <c r="J400" s="177">
        <v>0</v>
      </c>
      <c r="K400" s="177">
        <v>0</v>
      </c>
      <c r="L400" s="177">
        <v>0</v>
      </c>
      <c r="M400" s="177">
        <v>0</v>
      </c>
      <c r="N400" s="177">
        <v>0</v>
      </c>
      <c r="O400" s="177">
        <v>0</v>
      </c>
      <c r="P400" s="177">
        <v>0</v>
      </c>
    </row>
    <row r="401" spans="1:18" s="53" customFormat="1">
      <c r="A401" s="211" t="s">
        <v>925</v>
      </c>
      <c r="B401" s="211" t="s">
        <v>927</v>
      </c>
      <c r="C401" s="177">
        <v>0</v>
      </c>
      <c r="D401" s="177">
        <v>0</v>
      </c>
      <c r="E401" s="177">
        <v>0</v>
      </c>
      <c r="F401" s="177">
        <v>0</v>
      </c>
      <c r="G401" s="177">
        <v>0</v>
      </c>
      <c r="H401" s="177">
        <v>0</v>
      </c>
      <c r="I401" s="177">
        <v>0</v>
      </c>
      <c r="J401" s="177">
        <v>0</v>
      </c>
      <c r="K401" s="177">
        <v>0</v>
      </c>
      <c r="L401" s="177">
        <v>0</v>
      </c>
      <c r="M401" s="177">
        <v>0</v>
      </c>
      <c r="N401" s="177">
        <v>0</v>
      </c>
      <c r="O401" s="177">
        <v>0</v>
      </c>
      <c r="P401" s="177">
        <v>0</v>
      </c>
    </row>
    <row r="402" spans="1:18" s="53" customFormat="1">
      <c r="A402" s="211" t="s">
        <v>926</v>
      </c>
      <c r="B402" s="211" t="s">
        <v>927</v>
      </c>
      <c r="C402" s="177">
        <v>0</v>
      </c>
      <c r="D402" s="177">
        <v>0</v>
      </c>
      <c r="E402" s="177">
        <v>0</v>
      </c>
      <c r="F402" s="177">
        <v>0</v>
      </c>
      <c r="G402" s="177">
        <v>0</v>
      </c>
      <c r="H402" s="177">
        <v>0</v>
      </c>
      <c r="I402" s="177">
        <v>0</v>
      </c>
      <c r="J402" s="177">
        <v>0</v>
      </c>
      <c r="K402" s="177">
        <v>0</v>
      </c>
      <c r="L402" s="177">
        <v>0</v>
      </c>
      <c r="M402" s="177">
        <v>0</v>
      </c>
      <c r="N402" s="177">
        <v>0</v>
      </c>
      <c r="O402" s="177">
        <v>0</v>
      </c>
      <c r="P402" s="177">
        <v>0</v>
      </c>
    </row>
    <row r="403" spans="1:18" s="53" customFormat="1">
      <c r="A403" s="211" t="s">
        <v>347</v>
      </c>
      <c r="B403" s="211" t="s">
        <v>927</v>
      </c>
      <c r="C403" s="177">
        <v>51486</v>
      </c>
      <c r="D403" s="177">
        <v>51506</v>
      </c>
      <c r="E403" s="177">
        <v>51565</v>
      </c>
      <c r="F403" s="177">
        <v>51525</v>
      </c>
      <c r="G403" s="177">
        <v>51484</v>
      </c>
      <c r="H403" s="177">
        <v>51611</v>
      </c>
      <c r="I403" s="177">
        <v>52180</v>
      </c>
      <c r="J403" s="177">
        <v>52365</v>
      </c>
      <c r="K403" s="177">
        <v>52563</v>
      </c>
      <c r="L403" s="177">
        <v>53002</v>
      </c>
      <c r="M403" s="177">
        <v>53291</v>
      </c>
      <c r="N403" s="177">
        <v>53401</v>
      </c>
      <c r="O403" s="177">
        <v>53728</v>
      </c>
      <c r="P403" s="177">
        <v>52258331</v>
      </c>
    </row>
    <row r="404" spans="1:18" s="53" customFormat="1">
      <c r="A404" s="211" t="s">
        <v>348</v>
      </c>
      <c r="B404" s="211" t="s">
        <v>927</v>
      </c>
      <c r="C404" s="177">
        <v>2516</v>
      </c>
      <c r="D404" s="177">
        <v>2516</v>
      </c>
      <c r="E404" s="177">
        <v>2516</v>
      </c>
      <c r="F404" s="177">
        <v>2697</v>
      </c>
      <c r="G404" s="177">
        <v>2697</v>
      </c>
      <c r="H404" s="177">
        <v>2697</v>
      </c>
      <c r="I404" s="177">
        <v>2697</v>
      </c>
      <c r="J404" s="177">
        <v>2697</v>
      </c>
      <c r="K404" s="177">
        <v>2697</v>
      </c>
      <c r="L404" s="177">
        <v>2697</v>
      </c>
      <c r="M404" s="177">
        <v>2697</v>
      </c>
      <c r="N404" s="177">
        <v>2697</v>
      </c>
      <c r="O404" s="177">
        <v>2697</v>
      </c>
      <c r="P404" s="177">
        <v>2659128</v>
      </c>
    </row>
    <row r="405" spans="1:18" s="53" customFormat="1">
      <c r="A405" s="211" t="s">
        <v>349</v>
      </c>
      <c r="B405" s="211" t="s">
        <v>927</v>
      </c>
      <c r="C405" s="215">
        <v>0</v>
      </c>
      <c r="D405" s="215">
        <v>0</v>
      </c>
      <c r="E405" s="215">
        <v>0</v>
      </c>
      <c r="F405" s="215">
        <v>0</v>
      </c>
      <c r="G405" s="215">
        <v>0</v>
      </c>
      <c r="H405" s="215">
        <v>0</v>
      </c>
      <c r="I405" s="215">
        <v>0</v>
      </c>
      <c r="J405" s="215">
        <v>0</v>
      </c>
      <c r="K405" s="215">
        <v>0</v>
      </c>
      <c r="L405" s="215">
        <v>0</v>
      </c>
      <c r="M405" s="215">
        <v>0</v>
      </c>
      <c r="N405" s="215">
        <v>0</v>
      </c>
      <c r="O405" s="215">
        <v>0</v>
      </c>
      <c r="P405" s="215">
        <v>0</v>
      </c>
    </row>
    <row r="406" spans="1:18" s="53" customFormat="1">
      <c r="A406" s="211"/>
      <c r="B406" s="211"/>
      <c r="C406" s="212"/>
      <c r="D406" s="212"/>
      <c r="E406" s="212"/>
      <c r="F406" s="212"/>
      <c r="G406" s="212"/>
      <c r="H406" s="212"/>
      <c r="I406" s="212"/>
      <c r="J406" s="212"/>
      <c r="K406" s="212"/>
      <c r="L406" s="212"/>
      <c r="M406" s="212"/>
      <c r="N406" s="212"/>
      <c r="O406" s="212"/>
      <c r="P406" s="212"/>
    </row>
    <row r="407" spans="1:18" s="53" customFormat="1">
      <c r="A407" s="211"/>
      <c r="B407" s="211"/>
      <c r="C407" s="212"/>
      <c r="D407" s="212"/>
      <c r="E407" s="212"/>
      <c r="F407" s="212"/>
      <c r="G407" s="212"/>
      <c r="H407" s="212"/>
      <c r="I407" s="212"/>
      <c r="J407" s="212"/>
      <c r="K407" s="212"/>
      <c r="L407" s="212"/>
      <c r="M407" s="212"/>
      <c r="N407" s="212"/>
      <c r="O407" s="212"/>
      <c r="P407" s="212"/>
    </row>
    <row r="408" spans="1:18" s="53" customFormat="1">
      <c r="A408" s="211"/>
      <c r="B408" s="211"/>
      <c r="C408" s="212"/>
      <c r="D408" s="212"/>
      <c r="E408" s="212"/>
      <c r="F408" s="212"/>
      <c r="G408" s="212"/>
      <c r="H408" s="212"/>
      <c r="I408" s="212"/>
      <c r="J408" s="212"/>
      <c r="K408" s="212"/>
      <c r="L408" s="212"/>
      <c r="M408" s="212"/>
      <c r="N408" s="212"/>
      <c r="O408" s="212"/>
      <c r="P408" s="212"/>
    </row>
    <row r="409" spans="1:18" s="53" customFormat="1">
      <c r="A409" s="211"/>
      <c r="B409" s="211"/>
      <c r="C409" s="212"/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</row>
    <row r="410" spans="1:18" s="53" customFormat="1">
      <c r="A410" s="174"/>
      <c r="B410" s="174"/>
      <c r="C410" s="175"/>
      <c r="D410" s="175"/>
      <c r="E410" s="175"/>
      <c r="F410" s="175"/>
      <c r="G410" s="175"/>
      <c r="H410" s="175"/>
      <c r="I410" s="175"/>
      <c r="J410" s="175"/>
      <c r="K410" s="175"/>
      <c r="L410" s="175"/>
      <c r="M410" s="175"/>
      <c r="N410" s="175"/>
      <c r="O410" s="175"/>
      <c r="P410" s="175"/>
    </row>
    <row r="411" spans="1:18" s="53" customFormat="1">
      <c r="A411" s="174"/>
      <c r="B411" s="174"/>
      <c r="C411" s="175"/>
      <c r="D411" s="175"/>
      <c r="E411" s="175"/>
      <c r="F411" s="175"/>
      <c r="G411" s="175"/>
      <c r="H411" s="175"/>
      <c r="I411" s="175"/>
      <c r="J411" s="175"/>
      <c r="K411" s="175"/>
      <c r="L411" s="175"/>
      <c r="M411" s="175"/>
      <c r="N411" s="175"/>
      <c r="O411" s="175"/>
      <c r="P411" s="175"/>
    </row>
    <row r="412" spans="1:18" ht="13.8" thickBot="1">
      <c r="A412" s="77"/>
      <c r="B412" s="78" t="s">
        <v>867</v>
      </c>
      <c r="C412" s="79">
        <f t="shared" ref="C412:O412" si="1">SUM(C310:C411)</f>
        <v>3457717</v>
      </c>
      <c r="D412" s="79">
        <f t="shared" si="1"/>
        <v>3467459</v>
      </c>
      <c r="E412" s="79">
        <f t="shared" si="1"/>
        <v>3474979</v>
      </c>
      <c r="F412" s="79">
        <f t="shared" si="1"/>
        <v>3493481</v>
      </c>
      <c r="G412" s="79">
        <f t="shared" si="1"/>
        <v>3502221</v>
      </c>
      <c r="H412" s="79">
        <f t="shared" si="1"/>
        <v>3513847</v>
      </c>
      <c r="I412" s="79">
        <f t="shared" si="1"/>
        <v>3527565</v>
      </c>
      <c r="J412" s="79">
        <f t="shared" si="1"/>
        <v>3533992</v>
      </c>
      <c r="K412" s="79">
        <f t="shared" si="1"/>
        <v>3547912</v>
      </c>
      <c r="L412" s="79">
        <f t="shared" si="1"/>
        <v>3563107</v>
      </c>
      <c r="M412" s="79">
        <f t="shared" si="1"/>
        <v>3576730</v>
      </c>
      <c r="N412" s="79">
        <f t="shared" si="1"/>
        <v>3571311</v>
      </c>
      <c r="O412" s="79">
        <f t="shared" si="1"/>
        <v>3598410</v>
      </c>
      <c r="P412" s="79">
        <f>SUM(P310:P411)</f>
        <v>3525057125</v>
      </c>
      <c r="Q412" s="31">
        <f>(C412+O412+SUM(D412:N412)*2)/24</f>
        <v>3525055.625</v>
      </c>
      <c r="R412" s="31"/>
    </row>
    <row r="413" spans="1:18" s="53" customFormat="1" ht="13.8" thickTop="1">
      <c r="A413" s="85"/>
      <c r="B413" s="85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</row>
    <row r="414" spans="1:18" s="53" customFormat="1">
      <c r="A414" s="85"/>
      <c r="B414" s="85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</row>
    <row r="415" spans="1:18" s="53" customFormat="1">
      <c r="A415" s="174" t="s">
        <v>350</v>
      </c>
      <c r="B415" s="174" t="s">
        <v>351</v>
      </c>
      <c r="C415" s="217">
        <v>0</v>
      </c>
      <c r="D415" s="217">
        <v>0</v>
      </c>
      <c r="E415" s="217">
        <v>0</v>
      </c>
      <c r="F415" s="217">
        <v>0</v>
      </c>
      <c r="G415" s="217">
        <v>0</v>
      </c>
      <c r="H415" s="217">
        <v>0</v>
      </c>
      <c r="I415" s="217">
        <v>0</v>
      </c>
      <c r="J415" s="217">
        <v>0</v>
      </c>
      <c r="K415" s="217">
        <v>0</v>
      </c>
      <c r="L415" s="217">
        <v>0</v>
      </c>
      <c r="M415" s="217">
        <v>0</v>
      </c>
      <c r="N415" s="217">
        <v>0</v>
      </c>
      <c r="O415" s="217">
        <v>0</v>
      </c>
      <c r="P415" s="217">
        <v>0</v>
      </c>
    </row>
    <row r="416" spans="1:18" s="53" customFormat="1">
      <c r="A416" s="174" t="s">
        <v>352</v>
      </c>
      <c r="B416" s="174" t="s">
        <v>351</v>
      </c>
      <c r="C416" s="217">
        <v>5886</v>
      </c>
      <c r="D416" s="217">
        <v>5833</v>
      </c>
      <c r="E416" s="217">
        <v>5833</v>
      </c>
      <c r="F416" s="217">
        <v>5833</v>
      </c>
      <c r="G416" s="217">
        <v>5833</v>
      </c>
      <c r="H416" s="217">
        <v>5833</v>
      </c>
      <c r="I416" s="217">
        <v>5833</v>
      </c>
      <c r="J416" s="217">
        <v>5833</v>
      </c>
      <c r="K416" s="217">
        <v>5833</v>
      </c>
      <c r="L416" s="217">
        <v>5720</v>
      </c>
      <c r="M416" s="217">
        <v>5720</v>
      </c>
      <c r="N416" s="217">
        <v>5720</v>
      </c>
      <c r="O416" s="217">
        <v>5720</v>
      </c>
      <c r="P416" s="217">
        <v>5802272</v>
      </c>
    </row>
    <row r="417" spans="1:16" s="53" customFormat="1">
      <c r="A417" s="174" t="s">
        <v>928</v>
      </c>
      <c r="B417" s="174" t="s">
        <v>351</v>
      </c>
      <c r="C417" s="217">
        <v>0</v>
      </c>
      <c r="D417" s="217">
        <v>0</v>
      </c>
      <c r="E417" s="217">
        <v>0</v>
      </c>
      <c r="F417" s="217">
        <v>0</v>
      </c>
      <c r="G417" s="217">
        <v>0</v>
      </c>
      <c r="H417" s="217">
        <v>0</v>
      </c>
      <c r="I417" s="217">
        <v>0</v>
      </c>
      <c r="J417" s="217">
        <v>0</v>
      </c>
      <c r="K417" s="217">
        <v>0</v>
      </c>
      <c r="L417" s="217">
        <v>0</v>
      </c>
      <c r="M417" s="217">
        <v>0</v>
      </c>
      <c r="N417" s="217">
        <v>0</v>
      </c>
      <c r="O417" s="217">
        <v>0</v>
      </c>
      <c r="P417" s="217">
        <v>0</v>
      </c>
    </row>
    <row r="418" spans="1:16" s="53" customFormat="1">
      <c r="A418" s="174" t="s">
        <v>929</v>
      </c>
      <c r="B418" s="174" t="s">
        <v>351</v>
      </c>
      <c r="C418" s="217">
        <v>0</v>
      </c>
      <c r="D418" s="217">
        <v>0</v>
      </c>
      <c r="E418" s="217">
        <v>0</v>
      </c>
      <c r="F418" s="217">
        <v>0</v>
      </c>
      <c r="G418" s="217">
        <v>0</v>
      </c>
      <c r="H418" s="217">
        <v>0</v>
      </c>
      <c r="I418" s="217">
        <v>0</v>
      </c>
      <c r="J418" s="217">
        <v>0</v>
      </c>
      <c r="K418" s="217">
        <v>0</v>
      </c>
      <c r="L418" s="217">
        <v>0</v>
      </c>
      <c r="M418" s="217">
        <v>0</v>
      </c>
      <c r="N418" s="217">
        <v>0</v>
      </c>
      <c r="O418" s="217">
        <v>0</v>
      </c>
      <c r="P418" s="217">
        <v>0</v>
      </c>
    </row>
    <row r="419" spans="1:16" s="53" customFormat="1">
      <c r="A419" s="174" t="s">
        <v>986</v>
      </c>
      <c r="B419" s="174" t="s">
        <v>351</v>
      </c>
      <c r="C419" s="217">
        <v>0</v>
      </c>
      <c r="D419" s="217">
        <v>0</v>
      </c>
      <c r="E419" s="217">
        <v>83</v>
      </c>
      <c r="F419" s="217">
        <v>83</v>
      </c>
      <c r="G419" s="217">
        <v>83</v>
      </c>
      <c r="H419" s="217">
        <v>0</v>
      </c>
      <c r="I419" s="217">
        <v>0</v>
      </c>
      <c r="J419" s="217">
        <v>0</v>
      </c>
      <c r="K419" s="217">
        <v>0</v>
      </c>
      <c r="L419" s="217">
        <v>0</v>
      </c>
      <c r="M419" s="217">
        <v>0</v>
      </c>
      <c r="N419" s="217">
        <v>0</v>
      </c>
      <c r="O419" s="217">
        <v>0</v>
      </c>
      <c r="P419" s="217">
        <v>20833</v>
      </c>
    </row>
    <row r="420" spans="1:16" s="53" customFormat="1">
      <c r="A420" s="174" t="s">
        <v>1017</v>
      </c>
      <c r="B420" s="174" t="s">
        <v>351</v>
      </c>
      <c r="C420" s="217">
        <v>0</v>
      </c>
      <c r="D420" s="217">
        <v>0</v>
      </c>
      <c r="E420" s="217">
        <v>0</v>
      </c>
      <c r="F420" s="217">
        <v>0</v>
      </c>
      <c r="G420" s="217">
        <v>0</v>
      </c>
      <c r="H420" s="217">
        <v>0</v>
      </c>
      <c r="I420" s="217">
        <v>0</v>
      </c>
      <c r="J420" s="217">
        <v>0</v>
      </c>
      <c r="K420" s="217">
        <v>0</v>
      </c>
      <c r="L420" s="217">
        <v>0</v>
      </c>
      <c r="M420" s="217">
        <v>0</v>
      </c>
      <c r="N420" s="217">
        <v>0</v>
      </c>
      <c r="O420" s="217">
        <v>0</v>
      </c>
      <c r="P420" s="217">
        <v>0</v>
      </c>
    </row>
    <row r="421" spans="1:16" s="53" customFormat="1">
      <c r="A421" s="174" t="s">
        <v>1018</v>
      </c>
      <c r="B421" s="174" t="s">
        <v>351</v>
      </c>
      <c r="C421" s="217">
        <v>0</v>
      </c>
      <c r="D421" s="217">
        <v>0</v>
      </c>
      <c r="E421" s="217">
        <v>0</v>
      </c>
      <c r="F421" s="217">
        <v>0</v>
      </c>
      <c r="G421" s="217">
        <v>0</v>
      </c>
      <c r="H421" s="217">
        <v>0</v>
      </c>
      <c r="I421" s="217">
        <v>0</v>
      </c>
      <c r="J421" s="217">
        <v>0</v>
      </c>
      <c r="K421" s="217">
        <v>0</v>
      </c>
      <c r="L421" s="217">
        <v>0</v>
      </c>
      <c r="M421" s="217">
        <v>0</v>
      </c>
      <c r="N421" s="217">
        <v>0</v>
      </c>
      <c r="O421" s="217">
        <v>0</v>
      </c>
      <c r="P421" s="217">
        <v>0</v>
      </c>
    </row>
    <row r="422" spans="1:16" s="53" customFormat="1">
      <c r="A422" s="174" t="s">
        <v>1019</v>
      </c>
      <c r="B422" s="174" t="s">
        <v>351</v>
      </c>
      <c r="C422" s="217">
        <v>0</v>
      </c>
      <c r="D422" s="217">
        <v>0</v>
      </c>
      <c r="E422" s="217">
        <v>0</v>
      </c>
      <c r="F422" s="217">
        <v>0</v>
      </c>
      <c r="G422" s="217">
        <v>0</v>
      </c>
      <c r="H422" s="217">
        <v>0</v>
      </c>
      <c r="I422" s="217">
        <v>0</v>
      </c>
      <c r="J422" s="217">
        <v>0</v>
      </c>
      <c r="K422" s="217">
        <v>0</v>
      </c>
      <c r="L422" s="217">
        <v>0</v>
      </c>
      <c r="M422" s="217">
        <v>0</v>
      </c>
      <c r="N422" s="217">
        <v>0</v>
      </c>
      <c r="O422" s="217">
        <v>0</v>
      </c>
      <c r="P422" s="217">
        <v>0</v>
      </c>
    </row>
    <row r="423" spans="1:16" s="53" customFormat="1">
      <c r="A423" s="174" t="s">
        <v>1020</v>
      </c>
      <c r="B423" s="174" t="s">
        <v>351</v>
      </c>
      <c r="C423" s="217">
        <v>0</v>
      </c>
      <c r="D423" s="217">
        <v>0</v>
      </c>
      <c r="E423" s="217">
        <v>0</v>
      </c>
      <c r="F423" s="217">
        <v>0</v>
      </c>
      <c r="G423" s="217">
        <v>0</v>
      </c>
      <c r="H423" s="217">
        <v>0</v>
      </c>
      <c r="I423" s="217">
        <v>0</v>
      </c>
      <c r="J423" s="217">
        <v>0</v>
      </c>
      <c r="K423" s="217">
        <v>0</v>
      </c>
      <c r="L423" s="217">
        <v>0</v>
      </c>
      <c r="M423" s="217">
        <v>0</v>
      </c>
      <c r="N423" s="217">
        <v>0</v>
      </c>
      <c r="O423" s="217">
        <v>0</v>
      </c>
      <c r="P423" s="217">
        <v>0</v>
      </c>
    </row>
    <row r="424" spans="1:16" s="53" customFormat="1">
      <c r="A424" s="174" t="s">
        <v>1021</v>
      </c>
      <c r="B424" s="174" t="s">
        <v>351</v>
      </c>
      <c r="C424" s="217">
        <v>0</v>
      </c>
      <c r="D424" s="217">
        <v>0</v>
      </c>
      <c r="E424" s="217">
        <v>0</v>
      </c>
      <c r="F424" s="217">
        <v>0</v>
      </c>
      <c r="G424" s="217">
        <v>0</v>
      </c>
      <c r="H424" s="217">
        <v>0</v>
      </c>
      <c r="I424" s="217">
        <v>0</v>
      </c>
      <c r="J424" s="217">
        <v>0</v>
      </c>
      <c r="K424" s="217">
        <v>0</v>
      </c>
      <c r="L424" s="217">
        <v>0</v>
      </c>
      <c r="M424" s="217">
        <v>0</v>
      </c>
      <c r="N424" s="217">
        <v>0</v>
      </c>
      <c r="O424" s="217">
        <v>0</v>
      </c>
      <c r="P424" s="217">
        <v>0</v>
      </c>
    </row>
    <row r="425" spans="1:16" s="53" customFormat="1">
      <c r="A425" s="174" t="s">
        <v>1022</v>
      </c>
      <c r="B425" s="174" t="s">
        <v>351</v>
      </c>
      <c r="C425" s="217">
        <v>0</v>
      </c>
      <c r="D425" s="217">
        <v>0</v>
      </c>
      <c r="E425" s="217">
        <v>0</v>
      </c>
      <c r="F425" s="217">
        <v>0</v>
      </c>
      <c r="G425" s="217">
        <v>0</v>
      </c>
      <c r="H425" s="217">
        <v>0</v>
      </c>
      <c r="I425" s="217">
        <v>0</v>
      </c>
      <c r="J425" s="217">
        <v>0</v>
      </c>
      <c r="K425" s="217">
        <v>0</v>
      </c>
      <c r="L425" s="217">
        <v>0</v>
      </c>
      <c r="M425" s="217">
        <v>0</v>
      </c>
      <c r="N425" s="217">
        <v>0</v>
      </c>
      <c r="O425" s="217">
        <v>0</v>
      </c>
      <c r="P425" s="217">
        <v>0</v>
      </c>
    </row>
    <row r="426" spans="1:16" s="53" customFormat="1">
      <c r="A426" s="174" t="s">
        <v>1023</v>
      </c>
      <c r="B426" s="174" t="s">
        <v>351</v>
      </c>
      <c r="C426" s="217">
        <v>0</v>
      </c>
      <c r="D426" s="217">
        <v>0</v>
      </c>
      <c r="E426" s="217">
        <v>0</v>
      </c>
      <c r="F426" s="217">
        <v>0</v>
      </c>
      <c r="G426" s="217">
        <v>0</v>
      </c>
      <c r="H426" s="217">
        <v>0</v>
      </c>
      <c r="I426" s="217">
        <v>0</v>
      </c>
      <c r="J426" s="217">
        <v>0</v>
      </c>
      <c r="K426" s="217">
        <v>0</v>
      </c>
      <c r="L426" s="217">
        <v>0</v>
      </c>
      <c r="M426" s="217">
        <v>0</v>
      </c>
      <c r="N426" s="217">
        <v>0</v>
      </c>
      <c r="O426" s="217">
        <v>0</v>
      </c>
      <c r="P426" s="217">
        <v>0</v>
      </c>
    </row>
    <row r="427" spans="1:16" s="53" customFormat="1">
      <c r="A427" s="174" t="s">
        <v>1024</v>
      </c>
      <c r="B427" s="174" t="s">
        <v>351</v>
      </c>
      <c r="C427" s="217">
        <v>0</v>
      </c>
      <c r="D427" s="217">
        <v>0</v>
      </c>
      <c r="E427" s="217">
        <v>0</v>
      </c>
      <c r="F427" s="217">
        <v>0</v>
      </c>
      <c r="G427" s="217">
        <v>0</v>
      </c>
      <c r="H427" s="217">
        <v>0</v>
      </c>
      <c r="I427" s="217">
        <v>0</v>
      </c>
      <c r="J427" s="217">
        <v>0</v>
      </c>
      <c r="K427" s="217">
        <v>0</v>
      </c>
      <c r="L427" s="217">
        <v>0</v>
      </c>
      <c r="M427" s="217">
        <v>0</v>
      </c>
      <c r="N427" s="217">
        <v>0</v>
      </c>
      <c r="O427" s="217">
        <v>0</v>
      </c>
      <c r="P427" s="217">
        <v>0</v>
      </c>
    </row>
    <row r="428" spans="1:16" s="53" customFormat="1">
      <c r="A428" s="174" t="s">
        <v>1025</v>
      </c>
      <c r="B428" s="174" t="s">
        <v>351</v>
      </c>
      <c r="C428" s="217">
        <v>0</v>
      </c>
      <c r="D428" s="217">
        <v>0</v>
      </c>
      <c r="E428" s="217">
        <v>0</v>
      </c>
      <c r="F428" s="217">
        <v>0</v>
      </c>
      <c r="G428" s="217">
        <v>0</v>
      </c>
      <c r="H428" s="217">
        <v>0</v>
      </c>
      <c r="I428" s="217">
        <v>0</v>
      </c>
      <c r="J428" s="217">
        <v>0</v>
      </c>
      <c r="K428" s="217">
        <v>0</v>
      </c>
      <c r="L428" s="217">
        <v>0</v>
      </c>
      <c r="M428" s="217">
        <v>0</v>
      </c>
      <c r="N428" s="217">
        <v>0</v>
      </c>
      <c r="O428" s="217">
        <v>0</v>
      </c>
      <c r="P428" s="217">
        <v>0</v>
      </c>
    </row>
    <row r="429" spans="1:16" s="53" customFormat="1">
      <c r="A429" s="174" t="s">
        <v>1026</v>
      </c>
      <c r="B429" s="174" t="s">
        <v>351</v>
      </c>
      <c r="C429" s="217">
        <v>0</v>
      </c>
      <c r="D429" s="217">
        <v>0</v>
      </c>
      <c r="E429" s="217">
        <v>0</v>
      </c>
      <c r="F429" s="217">
        <v>0</v>
      </c>
      <c r="G429" s="217">
        <v>0</v>
      </c>
      <c r="H429" s="217">
        <v>0</v>
      </c>
      <c r="I429" s="217">
        <v>0</v>
      </c>
      <c r="J429" s="217">
        <v>0</v>
      </c>
      <c r="K429" s="217">
        <v>0</v>
      </c>
      <c r="L429" s="217">
        <v>0</v>
      </c>
      <c r="M429" s="217">
        <v>0</v>
      </c>
      <c r="N429" s="217">
        <v>0</v>
      </c>
      <c r="O429" s="217">
        <v>0</v>
      </c>
      <c r="P429" s="217">
        <v>0</v>
      </c>
    </row>
    <row r="430" spans="1:16" s="53" customFormat="1">
      <c r="A430" s="174" t="s">
        <v>930</v>
      </c>
      <c r="B430" s="174" t="s">
        <v>351</v>
      </c>
      <c r="C430" s="217">
        <v>0</v>
      </c>
      <c r="D430" s="217">
        <v>0</v>
      </c>
      <c r="E430" s="217">
        <v>0</v>
      </c>
      <c r="F430" s="217">
        <v>0</v>
      </c>
      <c r="G430" s="217">
        <v>0</v>
      </c>
      <c r="H430" s="217">
        <v>0</v>
      </c>
      <c r="I430" s="217">
        <v>0</v>
      </c>
      <c r="J430" s="217">
        <v>0</v>
      </c>
      <c r="K430" s="217">
        <v>0</v>
      </c>
      <c r="L430" s="217">
        <v>0</v>
      </c>
      <c r="M430" s="217">
        <v>0</v>
      </c>
      <c r="N430" s="217">
        <v>0</v>
      </c>
      <c r="O430" s="217">
        <v>0</v>
      </c>
      <c r="P430" s="217">
        <v>0</v>
      </c>
    </row>
    <row r="431" spans="1:16" s="53" customFormat="1">
      <c r="A431" s="174" t="s">
        <v>353</v>
      </c>
      <c r="B431" s="174" t="s">
        <v>351</v>
      </c>
      <c r="C431" s="217">
        <v>539</v>
      </c>
      <c r="D431" s="217">
        <v>539</v>
      </c>
      <c r="E431" s="217">
        <v>539</v>
      </c>
      <c r="F431" s="217">
        <v>539</v>
      </c>
      <c r="G431" s="217">
        <v>539</v>
      </c>
      <c r="H431" s="217">
        <v>539</v>
      </c>
      <c r="I431" s="217">
        <v>539</v>
      </c>
      <c r="J431" s="217">
        <v>539</v>
      </c>
      <c r="K431" s="217">
        <v>539</v>
      </c>
      <c r="L431" s="217">
        <v>539</v>
      </c>
      <c r="M431" s="217">
        <v>539</v>
      </c>
      <c r="N431" s="217">
        <v>539</v>
      </c>
      <c r="O431" s="217">
        <v>539</v>
      </c>
      <c r="P431" s="217">
        <v>539295</v>
      </c>
    </row>
    <row r="432" spans="1:16" s="53" customFormat="1">
      <c r="A432" s="174" t="s">
        <v>354</v>
      </c>
      <c r="B432" s="174" t="s">
        <v>351</v>
      </c>
      <c r="C432" s="217">
        <v>735</v>
      </c>
      <c r="D432" s="217">
        <v>735</v>
      </c>
      <c r="E432" s="217">
        <v>735</v>
      </c>
      <c r="F432" s="217">
        <v>735</v>
      </c>
      <c r="G432" s="217">
        <v>735</v>
      </c>
      <c r="H432" s="217">
        <v>735</v>
      </c>
      <c r="I432" s="217">
        <v>735</v>
      </c>
      <c r="J432" s="217">
        <v>735</v>
      </c>
      <c r="K432" s="217">
        <v>735</v>
      </c>
      <c r="L432" s="217">
        <v>735</v>
      </c>
      <c r="M432" s="217">
        <v>735</v>
      </c>
      <c r="N432" s="217">
        <v>735</v>
      </c>
      <c r="O432" s="217">
        <v>735</v>
      </c>
      <c r="P432" s="217">
        <v>735273</v>
      </c>
    </row>
    <row r="433" spans="1:16" s="53" customFormat="1">
      <c r="A433" s="174" t="s">
        <v>355</v>
      </c>
      <c r="B433" s="174" t="s">
        <v>351</v>
      </c>
      <c r="C433" s="217">
        <v>48458</v>
      </c>
      <c r="D433" s="217">
        <v>48881</v>
      </c>
      <c r="E433" s="217">
        <v>48804</v>
      </c>
      <c r="F433" s="217">
        <v>48818</v>
      </c>
      <c r="G433" s="217">
        <v>49703</v>
      </c>
      <c r="H433" s="217">
        <v>49324</v>
      </c>
      <c r="I433" s="217">
        <v>49323</v>
      </c>
      <c r="J433" s="217">
        <v>49326</v>
      </c>
      <c r="K433" s="217">
        <v>49391</v>
      </c>
      <c r="L433" s="217">
        <v>47301</v>
      </c>
      <c r="M433" s="217">
        <v>47304</v>
      </c>
      <c r="N433" s="217">
        <v>47315</v>
      </c>
      <c r="O433" s="217">
        <v>47333</v>
      </c>
      <c r="P433" s="217">
        <v>48615401</v>
      </c>
    </row>
    <row r="434" spans="1:16" s="53" customFormat="1">
      <c r="A434" s="174" t="s">
        <v>356</v>
      </c>
      <c r="B434" s="174" t="s">
        <v>351</v>
      </c>
      <c r="C434" s="217">
        <v>170</v>
      </c>
      <c r="D434" s="217">
        <v>170</v>
      </c>
      <c r="E434" s="217">
        <v>170</v>
      </c>
      <c r="F434" s="217">
        <v>170</v>
      </c>
      <c r="G434" s="217">
        <v>170</v>
      </c>
      <c r="H434" s="217">
        <v>170</v>
      </c>
      <c r="I434" s="217">
        <v>170</v>
      </c>
      <c r="J434" s="217">
        <v>170</v>
      </c>
      <c r="K434" s="217">
        <v>170</v>
      </c>
      <c r="L434" s="217">
        <v>170</v>
      </c>
      <c r="M434" s="217">
        <v>170</v>
      </c>
      <c r="N434" s="217">
        <v>170</v>
      </c>
      <c r="O434" s="217">
        <v>170</v>
      </c>
      <c r="P434" s="217">
        <v>170443</v>
      </c>
    </row>
    <row r="435" spans="1:16" s="53" customFormat="1">
      <c r="A435" s="174" t="s">
        <v>267</v>
      </c>
      <c r="B435" s="174" t="s">
        <v>351</v>
      </c>
      <c r="C435" s="217">
        <v>14</v>
      </c>
      <c r="D435" s="217">
        <v>14</v>
      </c>
      <c r="E435" s="217">
        <v>14</v>
      </c>
      <c r="F435" s="217">
        <v>14</v>
      </c>
      <c r="G435" s="217">
        <v>14</v>
      </c>
      <c r="H435" s="217">
        <v>14</v>
      </c>
      <c r="I435" s="217">
        <v>14</v>
      </c>
      <c r="J435" s="217">
        <v>14</v>
      </c>
      <c r="K435" s="217">
        <v>14</v>
      </c>
      <c r="L435" s="217">
        <v>14</v>
      </c>
      <c r="M435" s="217">
        <v>14</v>
      </c>
      <c r="N435" s="217">
        <v>14</v>
      </c>
      <c r="O435" s="217">
        <v>14</v>
      </c>
      <c r="P435" s="217">
        <v>14333</v>
      </c>
    </row>
    <row r="436" spans="1:16" s="53" customFormat="1">
      <c r="A436" s="174" t="s">
        <v>357</v>
      </c>
      <c r="B436" s="174" t="s">
        <v>351</v>
      </c>
      <c r="C436" s="217">
        <v>0</v>
      </c>
      <c r="D436" s="217">
        <v>0</v>
      </c>
      <c r="E436" s="217">
        <v>0</v>
      </c>
      <c r="F436" s="217">
        <v>0</v>
      </c>
      <c r="G436" s="217">
        <v>0</v>
      </c>
      <c r="H436" s="217">
        <v>0</v>
      </c>
      <c r="I436" s="217">
        <v>0</v>
      </c>
      <c r="J436" s="217">
        <v>0</v>
      </c>
      <c r="K436" s="217">
        <v>0</v>
      </c>
      <c r="L436" s="217">
        <v>0</v>
      </c>
      <c r="M436" s="217">
        <v>0</v>
      </c>
      <c r="N436" s="217">
        <v>0</v>
      </c>
      <c r="O436" s="217">
        <v>0</v>
      </c>
      <c r="P436" s="217">
        <v>0</v>
      </c>
    </row>
    <row r="437" spans="1:16" s="53" customFormat="1">
      <c r="A437" s="174" t="s">
        <v>1027</v>
      </c>
      <c r="B437" s="174" t="s">
        <v>351</v>
      </c>
      <c r="C437" s="217">
        <v>0</v>
      </c>
      <c r="D437" s="217">
        <v>0</v>
      </c>
      <c r="E437" s="217">
        <v>0</v>
      </c>
      <c r="F437" s="217">
        <v>0</v>
      </c>
      <c r="G437" s="217">
        <v>0</v>
      </c>
      <c r="H437" s="217">
        <v>0</v>
      </c>
      <c r="I437" s="217">
        <v>0</v>
      </c>
      <c r="J437" s="217">
        <v>0</v>
      </c>
      <c r="K437" s="217">
        <v>0</v>
      </c>
      <c r="L437" s="217">
        <v>0</v>
      </c>
      <c r="M437" s="217">
        <v>0</v>
      </c>
      <c r="N437" s="217">
        <v>0</v>
      </c>
      <c r="O437" s="217">
        <v>0</v>
      </c>
      <c r="P437" s="217">
        <v>0</v>
      </c>
    </row>
    <row r="438" spans="1:16" s="53" customFormat="1">
      <c r="A438" s="174" t="s">
        <v>1028</v>
      </c>
      <c r="B438" s="174" t="s">
        <v>351</v>
      </c>
      <c r="C438" s="217">
        <v>0</v>
      </c>
      <c r="D438" s="217">
        <v>0</v>
      </c>
      <c r="E438" s="217">
        <v>0</v>
      </c>
      <c r="F438" s="217">
        <v>0</v>
      </c>
      <c r="G438" s="217">
        <v>0</v>
      </c>
      <c r="H438" s="217">
        <v>0</v>
      </c>
      <c r="I438" s="217">
        <v>0</v>
      </c>
      <c r="J438" s="217">
        <v>0</v>
      </c>
      <c r="K438" s="217">
        <v>0</v>
      </c>
      <c r="L438" s="217">
        <v>0</v>
      </c>
      <c r="M438" s="217">
        <v>0</v>
      </c>
      <c r="N438" s="217">
        <v>0</v>
      </c>
      <c r="O438" s="217">
        <v>0</v>
      </c>
      <c r="P438" s="217">
        <v>0</v>
      </c>
    </row>
    <row r="439" spans="1:16" s="53" customFormat="1">
      <c r="A439" s="174" t="s">
        <v>1029</v>
      </c>
      <c r="B439" s="174" t="s">
        <v>351</v>
      </c>
      <c r="C439" s="217">
        <v>0</v>
      </c>
      <c r="D439" s="217">
        <v>0</v>
      </c>
      <c r="E439" s="217">
        <v>0</v>
      </c>
      <c r="F439" s="217">
        <v>0</v>
      </c>
      <c r="G439" s="217">
        <v>0</v>
      </c>
      <c r="H439" s="217">
        <v>0</v>
      </c>
      <c r="I439" s="217">
        <v>0</v>
      </c>
      <c r="J439" s="217">
        <v>0</v>
      </c>
      <c r="K439" s="217">
        <v>0</v>
      </c>
      <c r="L439" s="217">
        <v>0</v>
      </c>
      <c r="M439" s="217">
        <v>0</v>
      </c>
      <c r="N439" s="217">
        <v>0</v>
      </c>
      <c r="O439" s="217">
        <v>0</v>
      </c>
      <c r="P439" s="217">
        <v>0</v>
      </c>
    </row>
    <row r="440" spans="1:16" s="53" customFormat="1">
      <c r="A440" s="174" t="s">
        <v>1030</v>
      </c>
      <c r="B440" s="174" t="s">
        <v>351</v>
      </c>
      <c r="C440" s="217">
        <v>0</v>
      </c>
      <c r="D440" s="217">
        <v>0</v>
      </c>
      <c r="E440" s="217">
        <v>0</v>
      </c>
      <c r="F440" s="217">
        <v>0</v>
      </c>
      <c r="G440" s="217">
        <v>0</v>
      </c>
      <c r="H440" s="217">
        <v>0</v>
      </c>
      <c r="I440" s="217">
        <v>0</v>
      </c>
      <c r="J440" s="217">
        <v>0</v>
      </c>
      <c r="K440" s="217">
        <v>0</v>
      </c>
      <c r="L440" s="217">
        <v>0</v>
      </c>
      <c r="M440" s="217">
        <v>0</v>
      </c>
      <c r="N440" s="217">
        <v>0</v>
      </c>
      <c r="O440" s="217">
        <v>0</v>
      </c>
      <c r="P440" s="217">
        <v>0</v>
      </c>
    </row>
    <row r="441" spans="1:16" s="53" customFormat="1">
      <c r="A441" s="174" t="s">
        <v>1031</v>
      </c>
      <c r="B441" s="174" t="s">
        <v>351</v>
      </c>
      <c r="C441" s="217">
        <v>0</v>
      </c>
      <c r="D441" s="217">
        <v>0</v>
      </c>
      <c r="E441" s="217">
        <v>0</v>
      </c>
      <c r="F441" s="217">
        <v>0</v>
      </c>
      <c r="G441" s="217">
        <v>0</v>
      </c>
      <c r="H441" s="217">
        <v>0</v>
      </c>
      <c r="I441" s="217">
        <v>0</v>
      </c>
      <c r="J441" s="217">
        <v>0</v>
      </c>
      <c r="K441" s="217">
        <v>0</v>
      </c>
      <c r="L441" s="217">
        <v>0</v>
      </c>
      <c r="M441" s="217">
        <v>0</v>
      </c>
      <c r="N441" s="217">
        <v>0</v>
      </c>
      <c r="O441" s="217">
        <v>0</v>
      </c>
      <c r="P441" s="217">
        <v>0</v>
      </c>
    </row>
    <row r="442" spans="1:16" s="53" customFormat="1">
      <c r="A442" s="174" t="s">
        <v>794</v>
      </c>
      <c r="B442" s="174" t="s">
        <v>351</v>
      </c>
      <c r="C442" s="217">
        <v>0</v>
      </c>
      <c r="D442" s="217">
        <v>0</v>
      </c>
      <c r="E442" s="217">
        <v>0</v>
      </c>
      <c r="F442" s="217">
        <v>0</v>
      </c>
      <c r="G442" s="217">
        <v>0</v>
      </c>
      <c r="H442" s="217">
        <v>0</v>
      </c>
      <c r="I442" s="217">
        <v>0</v>
      </c>
      <c r="J442" s="217">
        <v>0</v>
      </c>
      <c r="K442" s="217">
        <v>0</v>
      </c>
      <c r="L442" s="217">
        <v>0</v>
      </c>
      <c r="M442" s="217">
        <v>0</v>
      </c>
      <c r="N442" s="217">
        <v>0</v>
      </c>
      <c r="O442" s="217">
        <v>0</v>
      </c>
      <c r="P442" s="217">
        <v>0</v>
      </c>
    </row>
    <row r="443" spans="1:16" s="53" customFormat="1">
      <c r="A443" s="174" t="s">
        <v>268</v>
      </c>
      <c r="B443" s="174" t="s">
        <v>351</v>
      </c>
      <c r="C443" s="217">
        <v>105</v>
      </c>
      <c r="D443" s="217">
        <v>105</v>
      </c>
      <c r="E443" s="217">
        <v>105</v>
      </c>
      <c r="F443" s="217">
        <v>105</v>
      </c>
      <c r="G443" s="217">
        <v>105</v>
      </c>
      <c r="H443" s="217">
        <v>105</v>
      </c>
      <c r="I443" s="217">
        <v>105</v>
      </c>
      <c r="J443" s="217">
        <v>105</v>
      </c>
      <c r="K443" s="217">
        <v>105</v>
      </c>
      <c r="L443" s="217">
        <v>105</v>
      </c>
      <c r="M443" s="217">
        <v>105</v>
      </c>
      <c r="N443" s="217">
        <v>105</v>
      </c>
      <c r="O443" s="217">
        <v>105</v>
      </c>
      <c r="P443" s="217">
        <v>105000</v>
      </c>
    </row>
    <row r="444" spans="1:16" s="53" customFormat="1">
      <c r="A444" s="174" t="s">
        <v>670</v>
      </c>
      <c r="B444" s="174" t="s">
        <v>351</v>
      </c>
      <c r="C444" s="217">
        <v>500</v>
      </c>
      <c r="D444" s="217">
        <v>500</v>
      </c>
      <c r="E444" s="217">
        <v>500</v>
      </c>
      <c r="F444" s="217">
        <v>500</v>
      </c>
      <c r="G444" s="217">
        <v>500</v>
      </c>
      <c r="H444" s="217">
        <v>500</v>
      </c>
      <c r="I444" s="217">
        <v>500</v>
      </c>
      <c r="J444" s="217">
        <v>500</v>
      </c>
      <c r="K444" s="217">
        <v>500</v>
      </c>
      <c r="L444" s="217">
        <v>500</v>
      </c>
      <c r="M444" s="217">
        <v>500</v>
      </c>
      <c r="N444" s="217">
        <v>500</v>
      </c>
      <c r="O444" s="217">
        <v>500</v>
      </c>
      <c r="P444" s="217">
        <v>500068</v>
      </c>
    </row>
    <row r="445" spans="1:16" s="53" customFormat="1">
      <c r="A445" s="174" t="s">
        <v>248</v>
      </c>
      <c r="B445" s="174" t="s">
        <v>351</v>
      </c>
      <c r="C445" s="217">
        <v>0</v>
      </c>
      <c r="D445" s="217">
        <v>0</v>
      </c>
      <c r="E445" s="217">
        <v>0</v>
      </c>
      <c r="F445" s="217">
        <v>0</v>
      </c>
      <c r="G445" s="217">
        <v>0</v>
      </c>
      <c r="H445" s="217">
        <v>0</v>
      </c>
      <c r="I445" s="217">
        <v>0</v>
      </c>
      <c r="J445" s="217">
        <v>0</v>
      </c>
      <c r="K445" s="217">
        <v>0</v>
      </c>
      <c r="L445" s="217">
        <v>0</v>
      </c>
      <c r="M445" s="217">
        <v>0</v>
      </c>
      <c r="N445" s="217">
        <v>0</v>
      </c>
      <c r="O445" s="217">
        <v>0</v>
      </c>
      <c r="P445" s="217">
        <v>0</v>
      </c>
    </row>
    <row r="446" spans="1:16" s="53" customFormat="1">
      <c r="A446" s="174" t="s">
        <v>249</v>
      </c>
      <c r="B446" s="174" t="s">
        <v>351</v>
      </c>
      <c r="C446" s="217">
        <v>3</v>
      </c>
      <c r="D446" s="217">
        <v>3</v>
      </c>
      <c r="E446" s="217">
        <v>3</v>
      </c>
      <c r="F446" s="217">
        <v>3</v>
      </c>
      <c r="G446" s="217">
        <v>3</v>
      </c>
      <c r="H446" s="217">
        <v>3</v>
      </c>
      <c r="I446" s="217">
        <v>3</v>
      </c>
      <c r="J446" s="217">
        <v>3</v>
      </c>
      <c r="K446" s="217">
        <v>3</v>
      </c>
      <c r="L446" s="217">
        <v>3</v>
      </c>
      <c r="M446" s="217">
        <v>3</v>
      </c>
      <c r="N446" s="217">
        <v>3</v>
      </c>
      <c r="O446" s="217">
        <v>3</v>
      </c>
      <c r="P446" s="217">
        <v>2891</v>
      </c>
    </row>
    <row r="447" spans="1:16" s="53" customFormat="1">
      <c r="A447" s="174" t="s">
        <v>987</v>
      </c>
      <c r="B447" s="174" t="s">
        <v>351</v>
      </c>
      <c r="C447" s="217">
        <v>0</v>
      </c>
      <c r="D447" s="217">
        <v>0</v>
      </c>
      <c r="E447" s="217">
        <v>0</v>
      </c>
      <c r="F447" s="217">
        <v>0</v>
      </c>
      <c r="G447" s="217">
        <v>0</v>
      </c>
      <c r="H447" s="217">
        <v>0</v>
      </c>
      <c r="I447" s="217">
        <v>0</v>
      </c>
      <c r="J447" s="217">
        <v>7</v>
      </c>
      <c r="K447" s="217">
        <v>7</v>
      </c>
      <c r="L447" s="217">
        <v>7</v>
      </c>
      <c r="M447" s="217">
        <v>7</v>
      </c>
      <c r="N447" s="217">
        <v>7</v>
      </c>
      <c r="O447" s="217">
        <v>7</v>
      </c>
      <c r="P447" s="217">
        <v>3127</v>
      </c>
    </row>
    <row r="448" spans="1:16" s="53" customFormat="1">
      <c r="A448" s="174" t="s">
        <v>301</v>
      </c>
      <c r="B448" s="174" t="s">
        <v>351</v>
      </c>
      <c r="C448" s="217">
        <v>0</v>
      </c>
      <c r="D448" s="217">
        <v>0</v>
      </c>
      <c r="E448" s="217">
        <v>0</v>
      </c>
      <c r="F448" s="217">
        <v>0</v>
      </c>
      <c r="G448" s="217">
        <v>0</v>
      </c>
      <c r="H448" s="217">
        <v>0</v>
      </c>
      <c r="I448" s="217">
        <v>0</v>
      </c>
      <c r="J448" s="217">
        <v>0</v>
      </c>
      <c r="K448" s="217">
        <v>0</v>
      </c>
      <c r="L448" s="217">
        <v>0</v>
      </c>
      <c r="M448" s="217">
        <v>0</v>
      </c>
      <c r="N448" s="217">
        <v>0</v>
      </c>
      <c r="O448" s="217">
        <v>0</v>
      </c>
      <c r="P448" s="217">
        <v>0</v>
      </c>
    </row>
    <row r="449" spans="1:16" s="53" customFormat="1">
      <c r="A449" s="174" t="s">
        <v>269</v>
      </c>
      <c r="B449" s="174" t="s">
        <v>351</v>
      </c>
      <c r="C449" s="217">
        <v>25</v>
      </c>
      <c r="D449" s="217">
        <v>25</v>
      </c>
      <c r="E449" s="217">
        <v>25</v>
      </c>
      <c r="F449" s="217">
        <v>25</v>
      </c>
      <c r="G449" s="217">
        <v>25</v>
      </c>
      <c r="H449" s="217">
        <v>25</v>
      </c>
      <c r="I449" s="217">
        <v>25</v>
      </c>
      <c r="J449" s="217">
        <v>25</v>
      </c>
      <c r="K449" s="217">
        <v>25</v>
      </c>
      <c r="L449" s="217">
        <v>25</v>
      </c>
      <c r="M449" s="217">
        <v>25</v>
      </c>
      <c r="N449" s="217">
        <v>25</v>
      </c>
      <c r="O449" s="217">
        <v>25</v>
      </c>
      <c r="P449" s="217">
        <v>25165</v>
      </c>
    </row>
    <row r="450" spans="1:16" s="53" customFormat="1">
      <c r="A450" s="174" t="s">
        <v>988</v>
      </c>
      <c r="B450" s="174" t="s">
        <v>351</v>
      </c>
      <c r="C450" s="217">
        <v>0</v>
      </c>
      <c r="D450" s="217">
        <v>0</v>
      </c>
      <c r="E450" s="217">
        <v>0</v>
      </c>
      <c r="F450" s="217">
        <v>0</v>
      </c>
      <c r="G450" s="217">
        <v>0</v>
      </c>
      <c r="H450" s="217">
        <v>0</v>
      </c>
      <c r="I450" s="217">
        <v>46</v>
      </c>
      <c r="J450" s="217">
        <v>46</v>
      </c>
      <c r="K450" s="217">
        <v>46</v>
      </c>
      <c r="L450" s="217">
        <v>46</v>
      </c>
      <c r="M450" s="217">
        <v>46</v>
      </c>
      <c r="N450" s="217">
        <v>46</v>
      </c>
      <c r="O450" s="217">
        <v>46</v>
      </c>
      <c r="P450" s="217">
        <v>24649</v>
      </c>
    </row>
    <row r="451" spans="1:16" s="53" customFormat="1">
      <c r="A451" s="174" t="s">
        <v>868</v>
      </c>
      <c r="B451" s="174" t="s">
        <v>351</v>
      </c>
      <c r="C451" s="217">
        <v>0</v>
      </c>
      <c r="D451" s="217">
        <v>0</v>
      </c>
      <c r="E451" s="217">
        <v>0</v>
      </c>
      <c r="F451" s="217">
        <v>0</v>
      </c>
      <c r="G451" s="217">
        <v>0</v>
      </c>
      <c r="H451" s="217">
        <v>0</v>
      </c>
      <c r="I451" s="217">
        <v>0</v>
      </c>
      <c r="J451" s="217">
        <v>0</v>
      </c>
      <c r="K451" s="217">
        <v>0</v>
      </c>
      <c r="L451" s="217">
        <v>0</v>
      </c>
      <c r="M451" s="217">
        <v>0</v>
      </c>
      <c r="N451" s="217">
        <v>0</v>
      </c>
      <c r="O451" s="217">
        <v>0</v>
      </c>
      <c r="P451" s="217">
        <v>0</v>
      </c>
    </row>
    <row r="452" spans="1:16" s="53" customFormat="1">
      <c r="A452" s="174" t="s">
        <v>869</v>
      </c>
      <c r="B452" s="174" t="s">
        <v>351</v>
      </c>
      <c r="C452" s="217">
        <v>0</v>
      </c>
      <c r="D452" s="217">
        <v>0</v>
      </c>
      <c r="E452" s="217">
        <v>0</v>
      </c>
      <c r="F452" s="217">
        <v>0</v>
      </c>
      <c r="G452" s="217">
        <v>0</v>
      </c>
      <c r="H452" s="217">
        <v>0</v>
      </c>
      <c r="I452" s="217">
        <v>0</v>
      </c>
      <c r="J452" s="217">
        <v>0</v>
      </c>
      <c r="K452" s="217">
        <v>0</v>
      </c>
      <c r="L452" s="217">
        <v>0</v>
      </c>
      <c r="M452" s="217">
        <v>0</v>
      </c>
      <c r="N452" s="217">
        <v>0</v>
      </c>
      <c r="O452" s="217">
        <v>0</v>
      </c>
      <c r="P452" s="217">
        <v>0</v>
      </c>
    </row>
    <row r="453" spans="1:16" s="53" customFormat="1">
      <c r="A453" s="174" t="s">
        <v>989</v>
      </c>
      <c r="B453" s="174" t="s">
        <v>351</v>
      </c>
      <c r="C453" s="217">
        <v>0</v>
      </c>
      <c r="D453" s="217">
        <v>0</v>
      </c>
      <c r="E453" s="217">
        <v>0</v>
      </c>
      <c r="F453" s="217">
        <v>0</v>
      </c>
      <c r="G453" s="217">
        <v>0</v>
      </c>
      <c r="H453" s="217">
        <v>0</v>
      </c>
      <c r="I453" s="217">
        <v>22</v>
      </c>
      <c r="J453" s="217">
        <v>22</v>
      </c>
      <c r="K453" s="217">
        <v>22</v>
      </c>
      <c r="L453" s="217">
        <v>22</v>
      </c>
      <c r="M453" s="217">
        <v>22</v>
      </c>
      <c r="N453" s="217">
        <v>22</v>
      </c>
      <c r="O453" s="217">
        <v>22</v>
      </c>
      <c r="P453" s="217">
        <v>11777</v>
      </c>
    </row>
    <row r="454" spans="1:16" s="53" customFormat="1">
      <c r="A454" s="174" t="s">
        <v>870</v>
      </c>
      <c r="B454" s="174" t="s">
        <v>351</v>
      </c>
      <c r="C454" s="217">
        <v>20</v>
      </c>
      <c r="D454" s="217">
        <v>20</v>
      </c>
      <c r="E454" s="217">
        <v>20</v>
      </c>
      <c r="F454" s="217">
        <v>20</v>
      </c>
      <c r="G454" s="217">
        <v>20</v>
      </c>
      <c r="H454" s="217">
        <v>20</v>
      </c>
      <c r="I454" s="217">
        <v>20</v>
      </c>
      <c r="J454" s="217">
        <v>20</v>
      </c>
      <c r="K454" s="217">
        <v>20</v>
      </c>
      <c r="L454" s="217">
        <v>20</v>
      </c>
      <c r="M454" s="217">
        <v>20</v>
      </c>
      <c r="N454" s="217">
        <v>20</v>
      </c>
      <c r="O454" s="217">
        <v>20</v>
      </c>
      <c r="P454" s="217">
        <v>20255</v>
      </c>
    </row>
    <row r="455" spans="1:16" s="53" customFormat="1">
      <c r="A455" s="174" t="s">
        <v>358</v>
      </c>
      <c r="B455" s="174" t="s">
        <v>351</v>
      </c>
      <c r="C455" s="217">
        <v>453</v>
      </c>
      <c r="D455" s="217">
        <v>491</v>
      </c>
      <c r="E455" s="217">
        <v>491</v>
      </c>
      <c r="F455" s="217">
        <v>491</v>
      </c>
      <c r="G455" s="217">
        <v>490</v>
      </c>
      <c r="H455" s="217">
        <v>490</v>
      </c>
      <c r="I455" s="217">
        <v>416</v>
      </c>
      <c r="J455" s="217">
        <v>489</v>
      </c>
      <c r="K455" s="217">
        <v>489</v>
      </c>
      <c r="L455" s="217">
        <v>489</v>
      </c>
      <c r="M455" s="217">
        <v>489</v>
      </c>
      <c r="N455" s="217">
        <v>489</v>
      </c>
      <c r="O455" s="217">
        <v>489</v>
      </c>
      <c r="P455" s="217">
        <v>482166</v>
      </c>
    </row>
    <row r="456" spans="1:16" s="53" customFormat="1">
      <c r="A456" s="174" t="s">
        <v>359</v>
      </c>
      <c r="B456" s="174" t="s">
        <v>351</v>
      </c>
      <c r="C456" s="217">
        <v>9058</v>
      </c>
      <c r="D456" s="217">
        <v>9058</v>
      </c>
      <c r="E456" s="217">
        <v>9058</v>
      </c>
      <c r="F456" s="217">
        <v>9058</v>
      </c>
      <c r="G456" s="217">
        <v>9058</v>
      </c>
      <c r="H456" s="217">
        <v>9058</v>
      </c>
      <c r="I456" s="217">
        <v>9058</v>
      </c>
      <c r="J456" s="217">
        <v>9058</v>
      </c>
      <c r="K456" s="217">
        <v>9058</v>
      </c>
      <c r="L456" s="217">
        <v>9058</v>
      </c>
      <c r="M456" s="217">
        <v>9058</v>
      </c>
      <c r="N456" s="217">
        <v>9058</v>
      </c>
      <c r="O456" s="217">
        <v>9058</v>
      </c>
      <c r="P456" s="217">
        <v>9057613</v>
      </c>
    </row>
    <row r="457" spans="1:16" s="53" customFormat="1">
      <c r="A457" s="174" t="s">
        <v>990</v>
      </c>
      <c r="B457" s="174" t="s">
        <v>351</v>
      </c>
      <c r="C457" s="217">
        <v>0</v>
      </c>
      <c r="D457" s="217">
        <v>0</v>
      </c>
      <c r="E457" s="217">
        <v>0</v>
      </c>
      <c r="F457" s="217">
        <v>0</v>
      </c>
      <c r="G457" s="217">
        <v>0</v>
      </c>
      <c r="H457" s="217">
        <v>0</v>
      </c>
      <c r="I457" s="217">
        <v>22</v>
      </c>
      <c r="J457" s="217">
        <v>22</v>
      </c>
      <c r="K457" s="217">
        <v>22</v>
      </c>
      <c r="L457" s="217">
        <v>22</v>
      </c>
      <c r="M457" s="217">
        <v>22</v>
      </c>
      <c r="N457" s="217">
        <v>22</v>
      </c>
      <c r="O457" s="217">
        <v>22</v>
      </c>
      <c r="P457" s="217">
        <v>11681</v>
      </c>
    </row>
    <row r="458" spans="1:16" s="53" customFormat="1">
      <c r="A458" s="174" t="s">
        <v>950</v>
      </c>
      <c r="B458" s="174" t="s">
        <v>351</v>
      </c>
      <c r="C458" s="217">
        <v>29</v>
      </c>
      <c r="D458" s="217">
        <v>0</v>
      </c>
      <c r="E458" s="217">
        <v>0</v>
      </c>
      <c r="F458" s="217">
        <v>0</v>
      </c>
      <c r="G458" s="217">
        <v>0</v>
      </c>
      <c r="H458" s="217">
        <v>0</v>
      </c>
      <c r="I458" s="217">
        <v>0</v>
      </c>
      <c r="J458" s="217">
        <v>0</v>
      </c>
      <c r="K458" s="217">
        <v>0</v>
      </c>
      <c r="L458" s="217">
        <v>0</v>
      </c>
      <c r="M458" s="217">
        <v>0</v>
      </c>
      <c r="N458" s="217">
        <v>0</v>
      </c>
      <c r="O458" s="217">
        <v>0</v>
      </c>
      <c r="P458" s="217">
        <v>1205</v>
      </c>
    </row>
    <row r="459" spans="1:16" s="53" customFormat="1">
      <c r="A459" s="174" t="s">
        <v>951</v>
      </c>
      <c r="B459" s="174" t="s">
        <v>351</v>
      </c>
      <c r="C459" s="217">
        <v>0</v>
      </c>
      <c r="D459" s="217">
        <v>0</v>
      </c>
      <c r="E459" s="217">
        <v>1855</v>
      </c>
      <c r="F459" s="217">
        <v>1855</v>
      </c>
      <c r="G459" s="217">
        <v>1855</v>
      </c>
      <c r="H459" s="217">
        <v>1855</v>
      </c>
      <c r="I459" s="217">
        <v>1855</v>
      </c>
      <c r="J459" s="217">
        <v>1855</v>
      </c>
      <c r="K459" s="217">
        <v>1855</v>
      </c>
      <c r="L459" s="217">
        <v>1855</v>
      </c>
      <c r="M459" s="217">
        <v>1855</v>
      </c>
      <c r="N459" s="217">
        <v>1855</v>
      </c>
      <c r="O459" s="217">
        <v>1855</v>
      </c>
      <c r="P459" s="217">
        <v>1623236</v>
      </c>
    </row>
    <row r="460" spans="1:16" s="53" customFormat="1">
      <c r="A460" s="174" t="s">
        <v>43</v>
      </c>
      <c r="B460" s="174" t="s">
        <v>351</v>
      </c>
      <c r="C460" s="217">
        <v>0</v>
      </c>
      <c r="D460" s="217">
        <v>0</v>
      </c>
      <c r="E460" s="217">
        <v>0</v>
      </c>
      <c r="F460" s="217">
        <v>0</v>
      </c>
      <c r="G460" s="217">
        <v>0</v>
      </c>
      <c r="H460" s="217">
        <v>0</v>
      </c>
      <c r="I460" s="217">
        <v>0</v>
      </c>
      <c r="J460" s="217">
        <v>0</v>
      </c>
      <c r="K460" s="217">
        <v>0</v>
      </c>
      <c r="L460" s="217">
        <v>0</v>
      </c>
      <c r="M460" s="217">
        <v>0</v>
      </c>
      <c r="N460" s="217">
        <v>0</v>
      </c>
      <c r="O460" s="217">
        <v>0</v>
      </c>
      <c r="P460" s="217">
        <v>0</v>
      </c>
    </row>
    <row r="461" spans="1:16" s="53" customFormat="1">
      <c r="A461" s="174" t="s">
        <v>952</v>
      </c>
      <c r="B461" s="174" t="s">
        <v>351</v>
      </c>
      <c r="C461" s="217">
        <v>0</v>
      </c>
      <c r="D461" s="217">
        <v>0</v>
      </c>
      <c r="E461" s="217">
        <v>84</v>
      </c>
      <c r="F461" s="217">
        <v>84</v>
      </c>
      <c r="G461" s="217">
        <v>84</v>
      </c>
      <c r="H461" s="217">
        <v>84</v>
      </c>
      <c r="I461" s="217">
        <v>84</v>
      </c>
      <c r="J461" s="217">
        <v>84</v>
      </c>
      <c r="K461" s="217">
        <v>84</v>
      </c>
      <c r="L461" s="217">
        <v>84</v>
      </c>
      <c r="M461" s="217">
        <v>84</v>
      </c>
      <c r="N461" s="217">
        <v>84</v>
      </c>
      <c r="O461" s="217">
        <v>84</v>
      </c>
      <c r="P461" s="217">
        <v>73197</v>
      </c>
    </row>
    <row r="462" spans="1:16" s="53" customFormat="1">
      <c r="A462" s="174" t="s">
        <v>991</v>
      </c>
      <c r="B462" s="174" t="s">
        <v>351</v>
      </c>
      <c r="C462" s="217">
        <v>0</v>
      </c>
      <c r="D462" s="217">
        <v>0</v>
      </c>
      <c r="E462" s="217">
        <v>1653</v>
      </c>
      <c r="F462" s="217">
        <v>1653</v>
      </c>
      <c r="G462" s="217">
        <v>1653</v>
      </c>
      <c r="H462" s="217">
        <v>1653</v>
      </c>
      <c r="I462" s="217">
        <v>1653</v>
      </c>
      <c r="J462" s="217">
        <v>1653</v>
      </c>
      <c r="K462" s="217">
        <v>1653</v>
      </c>
      <c r="L462" s="217">
        <v>1653</v>
      </c>
      <c r="M462" s="217">
        <v>1653</v>
      </c>
      <c r="N462" s="217">
        <v>1653</v>
      </c>
      <c r="O462" s="217">
        <v>1653</v>
      </c>
      <c r="P462" s="217">
        <v>1445977</v>
      </c>
    </row>
    <row r="463" spans="1:16" s="53" customFormat="1">
      <c r="A463" s="174" t="s">
        <v>44</v>
      </c>
      <c r="B463" s="174" t="s">
        <v>351</v>
      </c>
      <c r="C463" s="217">
        <v>1221</v>
      </c>
      <c r="D463" s="217">
        <v>1221</v>
      </c>
      <c r="E463" s="217">
        <v>1223</v>
      </c>
      <c r="F463" s="217">
        <v>1223</v>
      </c>
      <c r="G463" s="217">
        <v>1223</v>
      </c>
      <c r="H463" s="217">
        <v>1223</v>
      </c>
      <c r="I463" s="217">
        <v>1223</v>
      </c>
      <c r="J463" s="217">
        <v>1223</v>
      </c>
      <c r="K463" s="217">
        <v>1223</v>
      </c>
      <c r="L463" s="217">
        <v>1223</v>
      </c>
      <c r="M463" s="217">
        <v>1223</v>
      </c>
      <c r="N463" s="217">
        <v>1223</v>
      </c>
      <c r="O463" s="217">
        <v>1223</v>
      </c>
      <c r="P463" s="217">
        <v>1222771</v>
      </c>
    </row>
    <row r="464" spans="1:16" s="53" customFormat="1">
      <c r="A464" s="174" t="s">
        <v>992</v>
      </c>
      <c r="B464" s="174" t="s">
        <v>351</v>
      </c>
      <c r="C464" s="217">
        <v>0</v>
      </c>
      <c r="D464" s="217">
        <v>0</v>
      </c>
      <c r="E464" s="217">
        <v>0</v>
      </c>
      <c r="F464" s="217">
        <v>0</v>
      </c>
      <c r="G464" s="217">
        <v>0</v>
      </c>
      <c r="H464" s="217">
        <v>0</v>
      </c>
      <c r="I464" s="217">
        <v>31</v>
      </c>
      <c r="J464" s="217">
        <v>31</v>
      </c>
      <c r="K464" s="217">
        <v>31</v>
      </c>
      <c r="L464" s="217">
        <v>31</v>
      </c>
      <c r="M464" s="217">
        <v>65</v>
      </c>
      <c r="N464" s="217">
        <v>65</v>
      </c>
      <c r="O464" s="217">
        <v>65</v>
      </c>
      <c r="P464" s="217">
        <v>23695</v>
      </c>
    </row>
    <row r="465" spans="1:16" s="53" customFormat="1">
      <c r="A465" s="174" t="s">
        <v>795</v>
      </c>
      <c r="B465" s="174" t="s">
        <v>351</v>
      </c>
      <c r="C465" s="217">
        <v>27</v>
      </c>
      <c r="D465" s="217">
        <v>27</v>
      </c>
      <c r="E465" s="217">
        <v>27</v>
      </c>
      <c r="F465" s="217">
        <v>27</v>
      </c>
      <c r="G465" s="217">
        <v>27</v>
      </c>
      <c r="H465" s="217">
        <v>27</v>
      </c>
      <c r="I465" s="217">
        <v>27</v>
      </c>
      <c r="J465" s="217">
        <v>27</v>
      </c>
      <c r="K465" s="217">
        <v>27</v>
      </c>
      <c r="L465" s="217">
        <v>27</v>
      </c>
      <c r="M465" s="217">
        <v>27</v>
      </c>
      <c r="N465" s="217">
        <v>27</v>
      </c>
      <c r="O465" s="217">
        <v>27</v>
      </c>
      <c r="P465" s="217">
        <v>27447</v>
      </c>
    </row>
    <row r="466" spans="1:16" s="53" customFormat="1">
      <c r="A466" s="174" t="s">
        <v>953</v>
      </c>
      <c r="B466" s="174" t="s">
        <v>351</v>
      </c>
      <c r="C466" s="217">
        <v>64</v>
      </c>
      <c r="D466" s="217">
        <v>64</v>
      </c>
      <c r="E466" s="217">
        <v>64</v>
      </c>
      <c r="F466" s="217">
        <v>64</v>
      </c>
      <c r="G466" s="217">
        <v>64</v>
      </c>
      <c r="H466" s="217">
        <v>64</v>
      </c>
      <c r="I466" s="217">
        <v>64</v>
      </c>
      <c r="J466" s="217">
        <v>64</v>
      </c>
      <c r="K466" s="217">
        <v>64</v>
      </c>
      <c r="L466" s="217">
        <v>64</v>
      </c>
      <c r="M466" s="217">
        <v>64</v>
      </c>
      <c r="N466" s="217">
        <v>64</v>
      </c>
      <c r="O466" s="217">
        <v>64</v>
      </c>
      <c r="P466" s="217">
        <v>64068</v>
      </c>
    </row>
    <row r="467" spans="1:16" s="53" customFormat="1">
      <c r="A467" s="174" t="s">
        <v>882</v>
      </c>
      <c r="B467" s="174" t="s">
        <v>351</v>
      </c>
      <c r="C467" s="217">
        <v>23</v>
      </c>
      <c r="D467" s="217">
        <v>23</v>
      </c>
      <c r="E467" s="217">
        <v>23</v>
      </c>
      <c r="F467" s="217">
        <v>23</v>
      </c>
      <c r="G467" s="217">
        <v>23</v>
      </c>
      <c r="H467" s="217">
        <v>23</v>
      </c>
      <c r="I467" s="217">
        <v>23</v>
      </c>
      <c r="J467" s="217">
        <v>23</v>
      </c>
      <c r="K467" s="217">
        <v>23</v>
      </c>
      <c r="L467" s="217">
        <v>23</v>
      </c>
      <c r="M467" s="217">
        <v>23</v>
      </c>
      <c r="N467" s="217">
        <v>23</v>
      </c>
      <c r="O467" s="217">
        <v>23</v>
      </c>
      <c r="P467" s="217">
        <v>22771</v>
      </c>
    </row>
    <row r="468" spans="1:16" s="53" customFormat="1">
      <c r="A468" s="174" t="s">
        <v>954</v>
      </c>
      <c r="B468" s="174" t="s">
        <v>351</v>
      </c>
      <c r="C468" s="217">
        <v>587</v>
      </c>
      <c r="D468" s="217">
        <v>587</v>
      </c>
      <c r="E468" s="217">
        <v>587</v>
      </c>
      <c r="F468" s="217">
        <v>587</v>
      </c>
      <c r="G468" s="217">
        <v>587</v>
      </c>
      <c r="H468" s="217">
        <v>587</v>
      </c>
      <c r="I468" s="217">
        <v>587</v>
      </c>
      <c r="J468" s="217">
        <v>587</v>
      </c>
      <c r="K468" s="217">
        <v>587</v>
      </c>
      <c r="L468" s="217">
        <v>587</v>
      </c>
      <c r="M468" s="217">
        <v>587</v>
      </c>
      <c r="N468" s="217">
        <v>587</v>
      </c>
      <c r="O468" s="217">
        <v>587</v>
      </c>
      <c r="P468" s="217">
        <v>586877</v>
      </c>
    </row>
    <row r="469" spans="1:16" s="53" customFormat="1">
      <c r="A469" s="174" t="s">
        <v>955</v>
      </c>
      <c r="B469" s="174" t="s">
        <v>351</v>
      </c>
      <c r="C469" s="217">
        <v>0</v>
      </c>
      <c r="D469" s="217">
        <v>0</v>
      </c>
      <c r="E469" s="217">
        <v>0</v>
      </c>
      <c r="F469" s="217">
        <v>0</v>
      </c>
      <c r="G469" s="217">
        <v>0</v>
      </c>
      <c r="H469" s="217">
        <v>0</v>
      </c>
      <c r="I469" s="217">
        <v>0</v>
      </c>
      <c r="J469" s="217">
        <v>0</v>
      </c>
      <c r="K469" s="217">
        <v>0</v>
      </c>
      <c r="L469" s="217">
        <v>0</v>
      </c>
      <c r="M469" s="217">
        <v>0</v>
      </c>
      <c r="N469" s="217">
        <v>0</v>
      </c>
      <c r="O469" s="217">
        <v>0</v>
      </c>
      <c r="P469" s="217">
        <v>0</v>
      </c>
    </row>
    <row r="470" spans="1:16" s="53" customFormat="1">
      <c r="A470" s="174" t="s">
        <v>360</v>
      </c>
      <c r="B470" s="174" t="s">
        <v>351</v>
      </c>
      <c r="C470" s="217">
        <v>17044</v>
      </c>
      <c r="D470" s="217">
        <v>17076</v>
      </c>
      <c r="E470" s="217">
        <v>13539</v>
      </c>
      <c r="F470" s="217">
        <v>13743</v>
      </c>
      <c r="G470" s="217">
        <v>13776</v>
      </c>
      <c r="H470" s="217">
        <v>13920</v>
      </c>
      <c r="I470" s="217">
        <v>13896</v>
      </c>
      <c r="J470" s="217">
        <v>13900</v>
      </c>
      <c r="K470" s="217">
        <v>13900</v>
      </c>
      <c r="L470" s="217">
        <v>13901</v>
      </c>
      <c r="M470" s="217">
        <v>13867</v>
      </c>
      <c r="N470" s="217">
        <v>13956</v>
      </c>
      <c r="O470" s="217">
        <v>14592</v>
      </c>
      <c r="P470" s="217">
        <v>14274341</v>
      </c>
    </row>
    <row r="471" spans="1:16" s="53" customFormat="1">
      <c r="A471" s="174" t="s">
        <v>871</v>
      </c>
      <c r="B471" s="174" t="s">
        <v>351</v>
      </c>
      <c r="C471" s="217">
        <v>0</v>
      </c>
      <c r="D471" s="217">
        <v>0</v>
      </c>
      <c r="E471" s="217">
        <v>0</v>
      </c>
      <c r="F471" s="217">
        <v>0</v>
      </c>
      <c r="G471" s="217">
        <v>0</v>
      </c>
      <c r="H471" s="217">
        <v>0</v>
      </c>
      <c r="I471" s="217">
        <v>0</v>
      </c>
      <c r="J471" s="217">
        <v>0</v>
      </c>
      <c r="K471" s="217">
        <v>0</v>
      </c>
      <c r="L471" s="217">
        <v>0</v>
      </c>
      <c r="M471" s="217">
        <v>0</v>
      </c>
      <c r="N471" s="217">
        <v>0</v>
      </c>
      <c r="O471" s="217">
        <v>0</v>
      </c>
      <c r="P471" s="217">
        <v>0</v>
      </c>
    </row>
    <row r="472" spans="1:16" s="53" customFormat="1">
      <c r="A472" s="174" t="s">
        <v>931</v>
      </c>
      <c r="B472" s="174" t="s">
        <v>351</v>
      </c>
      <c r="C472" s="217">
        <v>62</v>
      </c>
      <c r="D472" s="217">
        <v>62</v>
      </c>
      <c r="E472" s="217">
        <v>62</v>
      </c>
      <c r="F472" s="217">
        <v>62</v>
      </c>
      <c r="G472" s="217">
        <v>62</v>
      </c>
      <c r="H472" s="217">
        <v>62</v>
      </c>
      <c r="I472" s="217">
        <v>62</v>
      </c>
      <c r="J472" s="217">
        <v>62</v>
      </c>
      <c r="K472" s="217">
        <v>62</v>
      </c>
      <c r="L472" s="217">
        <v>62</v>
      </c>
      <c r="M472" s="217">
        <v>62</v>
      </c>
      <c r="N472" s="217">
        <v>62</v>
      </c>
      <c r="O472" s="217">
        <v>62</v>
      </c>
      <c r="P472" s="217">
        <v>61995</v>
      </c>
    </row>
    <row r="473" spans="1:16" s="53" customFormat="1">
      <c r="A473" s="174" t="s">
        <v>932</v>
      </c>
      <c r="B473" s="174" t="s">
        <v>351</v>
      </c>
      <c r="C473" s="217">
        <v>47</v>
      </c>
      <c r="D473" s="217">
        <v>47</v>
      </c>
      <c r="E473" s="217">
        <v>47</v>
      </c>
      <c r="F473" s="217">
        <v>47</v>
      </c>
      <c r="G473" s="217">
        <v>47</v>
      </c>
      <c r="H473" s="217">
        <v>47</v>
      </c>
      <c r="I473" s="217">
        <v>47</v>
      </c>
      <c r="J473" s="217">
        <v>47</v>
      </c>
      <c r="K473" s="217">
        <v>47</v>
      </c>
      <c r="L473" s="217">
        <v>47</v>
      </c>
      <c r="M473" s="217">
        <v>47</v>
      </c>
      <c r="N473" s="217">
        <v>47</v>
      </c>
      <c r="O473" s="217">
        <v>47</v>
      </c>
      <c r="P473" s="217">
        <v>46768</v>
      </c>
    </row>
    <row r="474" spans="1:16" s="53" customFormat="1">
      <c r="A474" s="174" t="s">
        <v>956</v>
      </c>
      <c r="B474" s="174" t="s">
        <v>351</v>
      </c>
      <c r="C474" s="217">
        <v>1170</v>
      </c>
      <c r="D474" s="217">
        <v>1170</v>
      </c>
      <c r="E474" s="217">
        <v>1170</v>
      </c>
      <c r="F474" s="217">
        <v>1170</v>
      </c>
      <c r="G474" s="217">
        <v>1170</v>
      </c>
      <c r="H474" s="217">
        <v>1170</v>
      </c>
      <c r="I474" s="217">
        <v>1170</v>
      </c>
      <c r="J474" s="217">
        <v>1170</v>
      </c>
      <c r="K474" s="217">
        <v>1170</v>
      </c>
      <c r="L474" s="217">
        <v>1170</v>
      </c>
      <c r="M474" s="217">
        <v>1170</v>
      </c>
      <c r="N474" s="217">
        <v>1170</v>
      </c>
      <c r="O474" s="217">
        <v>1170</v>
      </c>
      <c r="P474" s="217">
        <v>1169978</v>
      </c>
    </row>
    <row r="475" spans="1:16" s="53" customFormat="1">
      <c r="A475" s="174" t="s">
        <v>872</v>
      </c>
      <c r="B475" s="174" t="s">
        <v>351</v>
      </c>
      <c r="C475" s="217">
        <v>0</v>
      </c>
      <c r="D475" s="217">
        <v>0</v>
      </c>
      <c r="E475" s="217">
        <v>0</v>
      </c>
      <c r="F475" s="217">
        <v>0</v>
      </c>
      <c r="G475" s="217">
        <v>0</v>
      </c>
      <c r="H475" s="217">
        <v>0</v>
      </c>
      <c r="I475" s="217">
        <v>0</v>
      </c>
      <c r="J475" s="217">
        <v>0</v>
      </c>
      <c r="K475" s="217">
        <v>0</v>
      </c>
      <c r="L475" s="217">
        <v>0</v>
      </c>
      <c r="M475" s="217">
        <v>0</v>
      </c>
      <c r="N475" s="217">
        <v>0</v>
      </c>
      <c r="O475" s="217">
        <v>0</v>
      </c>
      <c r="P475" s="217">
        <v>0</v>
      </c>
    </row>
    <row r="476" spans="1:16" s="53" customFormat="1">
      <c r="A476" s="174" t="s">
        <v>933</v>
      </c>
      <c r="B476" s="174" t="s">
        <v>351</v>
      </c>
      <c r="C476" s="217">
        <v>72</v>
      </c>
      <c r="D476" s="217">
        <v>72</v>
      </c>
      <c r="E476" s="217">
        <v>72</v>
      </c>
      <c r="F476" s="217">
        <v>72</v>
      </c>
      <c r="G476" s="217">
        <v>72</v>
      </c>
      <c r="H476" s="217">
        <v>72</v>
      </c>
      <c r="I476" s="217">
        <v>72</v>
      </c>
      <c r="J476" s="217">
        <v>72</v>
      </c>
      <c r="K476" s="217">
        <v>72</v>
      </c>
      <c r="L476" s="217">
        <v>72</v>
      </c>
      <c r="M476" s="217">
        <v>72</v>
      </c>
      <c r="N476" s="217">
        <v>72</v>
      </c>
      <c r="O476" s="217">
        <v>72</v>
      </c>
      <c r="P476" s="217">
        <v>71744</v>
      </c>
    </row>
    <row r="477" spans="1:16" s="53" customFormat="1">
      <c r="A477" s="174" t="s">
        <v>993</v>
      </c>
      <c r="B477" s="174" t="s">
        <v>351</v>
      </c>
      <c r="C477" s="217">
        <v>0</v>
      </c>
      <c r="D477" s="217">
        <v>0</v>
      </c>
      <c r="E477" s="217">
        <v>0</v>
      </c>
      <c r="F477" s="217">
        <v>0</v>
      </c>
      <c r="G477" s="217">
        <v>0</v>
      </c>
      <c r="H477" s="217">
        <v>0</v>
      </c>
      <c r="I477" s="217">
        <v>0</v>
      </c>
      <c r="J477" s="217">
        <v>5</v>
      </c>
      <c r="K477" s="217">
        <v>5</v>
      </c>
      <c r="L477" s="217">
        <v>5</v>
      </c>
      <c r="M477" s="217">
        <v>5</v>
      </c>
      <c r="N477" s="217">
        <v>5</v>
      </c>
      <c r="O477" s="217">
        <v>5</v>
      </c>
      <c r="P477" s="217">
        <v>2237</v>
      </c>
    </row>
    <row r="478" spans="1:16" s="53" customFormat="1">
      <c r="A478" s="174" t="s">
        <v>270</v>
      </c>
      <c r="B478" s="174" t="s">
        <v>351</v>
      </c>
      <c r="C478" s="217">
        <v>87</v>
      </c>
      <c r="D478" s="217">
        <v>87</v>
      </c>
      <c r="E478" s="217">
        <v>87</v>
      </c>
      <c r="F478" s="217">
        <v>87</v>
      </c>
      <c r="G478" s="217">
        <v>87</v>
      </c>
      <c r="H478" s="217">
        <v>87</v>
      </c>
      <c r="I478" s="217">
        <v>87</v>
      </c>
      <c r="J478" s="217">
        <v>87</v>
      </c>
      <c r="K478" s="217">
        <v>87</v>
      </c>
      <c r="L478" s="217">
        <v>87</v>
      </c>
      <c r="M478" s="217">
        <v>87</v>
      </c>
      <c r="N478" s="217">
        <v>87</v>
      </c>
      <c r="O478" s="217">
        <v>87</v>
      </c>
      <c r="P478" s="217">
        <v>86537</v>
      </c>
    </row>
    <row r="479" spans="1:16" s="53" customFormat="1">
      <c r="A479" s="174" t="s">
        <v>934</v>
      </c>
      <c r="B479" s="174" t="s">
        <v>351</v>
      </c>
      <c r="C479" s="217">
        <v>555</v>
      </c>
      <c r="D479" s="217">
        <v>555</v>
      </c>
      <c r="E479" s="217">
        <v>555</v>
      </c>
      <c r="F479" s="217">
        <v>555</v>
      </c>
      <c r="G479" s="217">
        <v>555</v>
      </c>
      <c r="H479" s="217">
        <v>555</v>
      </c>
      <c r="I479" s="217">
        <v>555</v>
      </c>
      <c r="J479" s="217">
        <v>555</v>
      </c>
      <c r="K479" s="217">
        <v>555</v>
      </c>
      <c r="L479" s="217">
        <v>555</v>
      </c>
      <c r="M479" s="217">
        <v>555</v>
      </c>
      <c r="N479" s="217">
        <v>555</v>
      </c>
      <c r="O479" s="217">
        <v>555</v>
      </c>
      <c r="P479" s="217">
        <v>555347</v>
      </c>
    </row>
    <row r="480" spans="1:16" s="53" customFormat="1">
      <c r="A480" s="174" t="s">
        <v>361</v>
      </c>
      <c r="B480" s="174" t="s">
        <v>351</v>
      </c>
      <c r="C480" s="217">
        <v>0</v>
      </c>
      <c r="D480" s="217">
        <v>0</v>
      </c>
      <c r="E480" s="217">
        <v>0</v>
      </c>
      <c r="F480" s="217">
        <v>0</v>
      </c>
      <c r="G480" s="217">
        <v>0</v>
      </c>
      <c r="H480" s="217">
        <v>0</v>
      </c>
      <c r="I480" s="217">
        <v>0</v>
      </c>
      <c r="J480" s="217">
        <v>0</v>
      </c>
      <c r="K480" s="217">
        <v>0</v>
      </c>
      <c r="L480" s="217">
        <v>0</v>
      </c>
      <c r="M480" s="217">
        <v>0</v>
      </c>
      <c r="N480" s="217">
        <v>0</v>
      </c>
      <c r="O480" s="217">
        <v>0</v>
      </c>
      <c r="P480" s="217">
        <v>0</v>
      </c>
    </row>
    <row r="481" spans="1:16" s="53" customFormat="1">
      <c r="A481" s="174" t="s">
        <v>994</v>
      </c>
      <c r="B481" s="174" t="s">
        <v>351</v>
      </c>
      <c r="C481" s="217">
        <v>0</v>
      </c>
      <c r="D481" s="217">
        <v>0</v>
      </c>
      <c r="E481" s="217">
        <v>0</v>
      </c>
      <c r="F481" s="217">
        <v>0</v>
      </c>
      <c r="G481" s="217">
        <v>0</v>
      </c>
      <c r="H481" s="217">
        <v>0</v>
      </c>
      <c r="I481" s="217">
        <v>82</v>
      </c>
      <c r="J481" s="217">
        <v>82</v>
      </c>
      <c r="K481" s="217">
        <v>82</v>
      </c>
      <c r="L481" s="217">
        <v>82</v>
      </c>
      <c r="M481" s="217">
        <v>82</v>
      </c>
      <c r="N481" s="217">
        <v>82</v>
      </c>
      <c r="O481" s="217">
        <v>82</v>
      </c>
      <c r="P481" s="217">
        <v>44433</v>
      </c>
    </row>
    <row r="482" spans="1:16" s="53" customFormat="1">
      <c r="A482" s="174" t="s">
        <v>995</v>
      </c>
      <c r="B482" s="174" t="s">
        <v>351</v>
      </c>
      <c r="C482" s="217">
        <v>0</v>
      </c>
      <c r="D482" s="217">
        <v>0</v>
      </c>
      <c r="E482" s="217">
        <v>0</v>
      </c>
      <c r="F482" s="217">
        <v>0</v>
      </c>
      <c r="G482" s="217">
        <v>0</v>
      </c>
      <c r="H482" s="217">
        <v>0</v>
      </c>
      <c r="I482" s="217">
        <v>82</v>
      </c>
      <c r="J482" s="217">
        <v>82</v>
      </c>
      <c r="K482" s="217">
        <v>82</v>
      </c>
      <c r="L482" s="217">
        <v>82</v>
      </c>
      <c r="M482" s="217">
        <v>82</v>
      </c>
      <c r="N482" s="217">
        <v>82</v>
      </c>
      <c r="O482" s="217">
        <v>82</v>
      </c>
      <c r="P482" s="217">
        <v>44433</v>
      </c>
    </row>
    <row r="483" spans="1:16" s="53" customFormat="1">
      <c r="A483" s="174" t="s">
        <v>996</v>
      </c>
      <c r="B483" s="174" t="s">
        <v>351</v>
      </c>
      <c r="C483" s="217">
        <v>0</v>
      </c>
      <c r="D483" s="217">
        <v>0</v>
      </c>
      <c r="E483" s="217">
        <v>0</v>
      </c>
      <c r="F483" s="217">
        <v>0</v>
      </c>
      <c r="G483" s="217">
        <v>0</v>
      </c>
      <c r="H483" s="217">
        <v>0</v>
      </c>
      <c r="I483" s="217">
        <v>52</v>
      </c>
      <c r="J483" s="217">
        <v>52</v>
      </c>
      <c r="K483" s="217">
        <v>52</v>
      </c>
      <c r="L483" s="217">
        <v>52</v>
      </c>
      <c r="M483" s="217">
        <v>52</v>
      </c>
      <c r="N483" s="217">
        <v>52</v>
      </c>
      <c r="O483" s="217">
        <v>52</v>
      </c>
      <c r="P483" s="217">
        <v>28276</v>
      </c>
    </row>
    <row r="484" spans="1:16" s="53" customFormat="1">
      <c r="A484" s="174" t="s">
        <v>997</v>
      </c>
      <c r="B484" s="174" t="s">
        <v>351</v>
      </c>
      <c r="C484" s="217">
        <v>0</v>
      </c>
      <c r="D484" s="217">
        <v>0</v>
      </c>
      <c r="E484" s="217">
        <v>0</v>
      </c>
      <c r="F484" s="217">
        <v>0</v>
      </c>
      <c r="G484" s="217">
        <v>0</v>
      </c>
      <c r="H484" s="217">
        <v>0</v>
      </c>
      <c r="I484" s="217">
        <v>52</v>
      </c>
      <c r="J484" s="217">
        <v>52</v>
      </c>
      <c r="K484" s="217">
        <v>52</v>
      </c>
      <c r="L484" s="217">
        <v>52</v>
      </c>
      <c r="M484" s="217">
        <v>52</v>
      </c>
      <c r="N484" s="217">
        <v>52</v>
      </c>
      <c r="O484" s="217">
        <v>52</v>
      </c>
      <c r="P484" s="217">
        <v>28275</v>
      </c>
    </row>
    <row r="485" spans="1:16" s="53" customFormat="1">
      <c r="A485" s="174" t="s">
        <v>362</v>
      </c>
      <c r="B485" s="174" t="s">
        <v>351</v>
      </c>
      <c r="C485" s="217">
        <v>8760</v>
      </c>
      <c r="D485" s="217">
        <v>8819</v>
      </c>
      <c r="E485" s="217">
        <v>8796</v>
      </c>
      <c r="F485" s="217">
        <v>8835</v>
      </c>
      <c r="G485" s="217">
        <v>8835</v>
      </c>
      <c r="H485" s="217">
        <v>8835</v>
      </c>
      <c r="I485" s="217">
        <v>8566</v>
      </c>
      <c r="J485" s="217">
        <v>8802</v>
      </c>
      <c r="K485" s="217">
        <v>8802</v>
      </c>
      <c r="L485" s="217">
        <v>8802</v>
      </c>
      <c r="M485" s="217">
        <v>8802</v>
      </c>
      <c r="N485" s="217">
        <v>8845</v>
      </c>
      <c r="O485" s="217">
        <v>8871</v>
      </c>
      <c r="P485" s="217">
        <v>8796133</v>
      </c>
    </row>
    <row r="486" spans="1:16" s="53" customFormat="1">
      <c r="A486" s="174" t="s">
        <v>363</v>
      </c>
      <c r="B486" s="174" t="s">
        <v>351</v>
      </c>
      <c r="C486" s="217">
        <v>0</v>
      </c>
      <c r="D486" s="217">
        <v>0</v>
      </c>
      <c r="E486" s="217">
        <v>0</v>
      </c>
      <c r="F486" s="217">
        <v>0</v>
      </c>
      <c r="G486" s="217">
        <v>0</v>
      </c>
      <c r="H486" s="217">
        <v>0</v>
      </c>
      <c r="I486" s="217">
        <v>0</v>
      </c>
      <c r="J486" s="217">
        <v>0</v>
      </c>
      <c r="K486" s="217">
        <v>0</v>
      </c>
      <c r="L486" s="217">
        <v>0</v>
      </c>
      <c r="M486" s="217">
        <v>0</v>
      </c>
      <c r="N486" s="217">
        <v>0</v>
      </c>
      <c r="O486" s="217">
        <v>0</v>
      </c>
      <c r="P486" s="217">
        <v>134</v>
      </c>
    </row>
    <row r="487" spans="1:16" s="53" customFormat="1">
      <c r="A487" s="174" t="s">
        <v>957</v>
      </c>
      <c r="B487" s="174" t="s">
        <v>351</v>
      </c>
      <c r="C487" s="217">
        <v>0</v>
      </c>
      <c r="D487" s="217">
        <v>0</v>
      </c>
      <c r="E487" s="217">
        <v>23</v>
      </c>
      <c r="F487" s="217">
        <v>23</v>
      </c>
      <c r="G487" s="217">
        <v>23</v>
      </c>
      <c r="H487" s="217">
        <v>23</v>
      </c>
      <c r="I487" s="217">
        <v>23</v>
      </c>
      <c r="J487" s="217">
        <v>23</v>
      </c>
      <c r="K487" s="217">
        <v>23</v>
      </c>
      <c r="L487" s="217">
        <v>23</v>
      </c>
      <c r="M487" s="217">
        <v>23</v>
      </c>
      <c r="N487" s="217">
        <v>23</v>
      </c>
      <c r="O487" s="217">
        <v>23</v>
      </c>
      <c r="P487" s="217">
        <v>20120</v>
      </c>
    </row>
    <row r="488" spans="1:16" s="53" customFormat="1">
      <c r="A488" s="174" t="s">
        <v>302</v>
      </c>
      <c r="B488" s="174" t="s">
        <v>351</v>
      </c>
      <c r="C488" s="217">
        <v>26</v>
      </c>
      <c r="D488" s="217">
        <v>26</v>
      </c>
      <c r="E488" s="217">
        <v>26</v>
      </c>
      <c r="F488" s="217">
        <v>26</v>
      </c>
      <c r="G488" s="217">
        <v>26</v>
      </c>
      <c r="H488" s="217">
        <v>26</v>
      </c>
      <c r="I488" s="217">
        <v>26</v>
      </c>
      <c r="J488" s="217">
        <v>26</v>
      </c>
      <c r="K488" s="217">
        <v>26</v>
      </c>
      <c r="L488" s="217">
        <v>26</v>
      </c>
      <c r="M488" s="217">
        <v>26</v>
      </c>
      <c r="N488" s="217">
        <v>26</v>
      </c>
      <c r="O488" s="217">
        <v>26</v>
      </c>
      <c r="P488" s="217">
        <v>26389</v>
      </c>
    </row>
    <row r="489" spans="1:16" s="53" customFormat="1">
      <c r="A489" s="174" t="s">
        <v>364</v>
      </c>
      <c r="B489" s="174" t="s">
        <v>351</v>
      </c>
      <c r="C489" s="217">
        <v>145</v>
      </c>
      <c r="D489" s="217">
        <v>145</v>
      </c>
      <c r="E489" s="217">
        <v>145</v>
      </c>
      <c r="F489" s="217">
        <v>145</v>
      </c>
      <c r="G489" s="217">
        <v>145</v>
      </c>
      <c r="H489" s="217">
        <v>145</v>
      </c>
      <c r="I489" s="217">
        <v>145</v>
      </c>
      <c r="J489" s="217">
        <v>145</v>
      </c>
      <c r="K489" s="217">
        <v>145</v>
      </c>
      <c r="L489" s="217">
        <v>145</v>
      </c>
      <c r="M489" s="217">
        <v>145</v>
      </c>
      <c r="N489" s="217">
        <v>145</v>
      </c>
      <c r="O489" s="217">
        <v>171</v>
      </c>
      <c r="P489" s="217">
        <v>146214</v>
      </c>
    </row>
    <row r="490" spans="1:16" s="53" customFormat="1">
      <c r="A490" s="174" t="s">
        <v>365</v>
      </c>
      <c r="B490" s="174" t="s">
        <v>351</v>
      </c>
      <c r="C490" s="217">
        <v>590</v>
      </c>
      <c r="D490" s="217">
        <v>590</v>
      </c>
      <c r="E490" s="217">
        <v>590</v>
      </c>
      <c r="F490" s="217">
        <v>590</v>
      </c>
      <c r="G490" s="217">
        <v>590</v>
      </c>
      <c r="H490" s="217">
        <v>590</v>
      </c>
      <c r="I490" s="217">
        <v>590</v>
      </c>
      <c r="J490" s="217">
        <v>590</v>
      </c>
      <c r="K490" s="217">
        <v>590</v>
      </c>
      <c r="L490" s="217">
        <v>590</v>
      </c>
      <c r="M490" s="217">
        <v>590</v>
      </c>
      <c r="N490" s="217">
        <v>590</v>
      </c>
      <c r="O490" s="217">
        <v>590</v>
      </c>
      <c r="P490" s="217">
        <v>589596</v>
      </c>
    </row>
    <row r="491" spans="1:16" s="53" customFormat="1">
      <c r="A491" s="174" t="s">
        <v>366</v>
      </c>
      <c r="B491" s="174" t="s">
        <v>351</v>
      </c>
      <c r="C491" s="217">
        <v>0</v>
      </c>
      <c r="D491" s="217">
        <v>0</v>
      </c>
      <c r="E491" s="217">
        <v>0</v>
      </c>
      <c r="F491" s="217">
        <v>0</v>
      </c>
      <c r="G491" s="217">
        <v>0</v>
      </c>
      <c r="H491" s="217">
        <v>0</v>
      </c>
      <c r="I491" s="217">
        <v>0</v>
      </c>
      <c r="J491" s="217">
        <v>0</v>
      </c>
      <c r="K491" s="217">
        <v>0</v>
      </c>
      <c r="L491" s="217">
        <v>0</v>
      </c>
      <c r="M491" s="217">
        <v>0</v>
      </c>
      <c r="N491" s="217">
        <v>0</v>
      </c>
      <c r="O491" s="217">
        <v>0</v>
      </c>
      <c r="P491" s="217">
        <v>0</v>
      </c>
    </row>
    <row r="492" spans="1:16" s="53" customFormat="1">
      <c r="A492" s="174" t="s">
        <v>646</v>
      </c>
      <c r="B492" s="174" t="s">
        <v>351</v>
      </c>
      <c r="C492" s="217">
        <v>24</v>
      </c>
      <c r="D492" s="217">
        <v>24</v>
      </c>
      <c r="E492" s="217">
        <v>24</v>
      </c>
      <c r="F492" s="217">
        <v>24</v>
      </c>
      <c r="G492" s="217">
        <v>24</v>
      </c>
      <c r="H492" s="217">
        <v>24</v>
      </c>
      <c r="I492" s="217">
        <v>24</v>
      </c>
      <c r="J492" s="217">
        <v>24</v>
      </c>
      <c r="K492" s="217">
        <v>24</v>
      </c>
      <c r="L492" s="217">
        <v>24</v>
      </c>
      <c r="M492" s="217">
        <v>24</v>
      </c>
      <c r="N492" s="217">
        <v>24</v>
      </c>
      <c r="O492" s="217">
        <v>24</v>
      </c>
      <c r="P492" s="217">
        <v>23785</v>
      </c>
    </row>
    <row r="493" spans="1:16" s="53" customFormat="1">
      <c r="A493" s="174" t="s">
        <v>671</v>
      </c>
      <c r="B493" s="174" t="s">
        <v>351</v>
      </c>
      <c r="C493" s="217">
        <v>313</v>
      </c>
      <c r="D493" s="217">
        <v>313</v>
      </c>
      <c r="E493" s="217">
        <v>313</v>
      </c>
      <c r="F493" s="217">
        <v>313</v>
      </c>
      <c r="G493" s="217">
        <v>313</v>
      </c>
      <c r="H493" s="217">
        <v>313</v>
      </c>
      <c r="I493" s="217">
        <v>313</v>
      </c>
      <c r="J493" s="217">
        <v>313</v>
      </c>
      <c r="K493" s="217">
        <v>313</v>
      </c>
      <c r="L493" s="217">
        <v>313</v>
      </c>
      <c r="M493" s="217">
        <v>313</v>
      </c>
      <c r="N493" s="217">
        <v>313</v>
      </c>
      <c r="O493" s="217">
        <v>313</v>
      </c>
      <c r="P493" s="217">
        <v>312542</v>
      </c>
    </row>
    <row r="494" spans="1:16" s="53" customFormat="1">
      <c r="A494" s="174" t="s">
        <v>998</v>
      </c>
      <c r="B494" s="174" t="s">
        <v>351</v>
      </c>
      <c r="C494" s="217">
        <v>0</v>
      </c>
      <c r="D494" s="217">
        <v>0</v>
      </c>
      <c r="E494" s="217">
        <v>0</v>
      </c>
      <c r="F494" s="217">
        <v>0</v>
      </c>
      <c r="G494" s="217">
        <v>0</v>
      </c>
      <c r="H494" s="217">
        <v>0</v>
      </c>
      <c r="I494" s="217">
        <v>161</v>
      </c>
      <c r="J494" s="217">
        <v>161</v>
      </c>
      <c r="K494" s="217">
        <v>169</v>
      </c>
      <c r="L494" s="217">
        <v>170</v>
      </c>
      <c r="M494" s="217">
        <v>170</v>
      </c>
      <c r="N494" s="217">
        <v>170</v>
      </c>
      <c r="O494" s="217">
        <v>170</v>
      </c>
      <c r="P494" s="217">
        <v>90499</v>
      </c>
    </row>
    <row r="495" spans="1:16" s="53" customFormat="1">
      <c r="A495" s="174" t="s">
        <v>999</v>
      </c>
      <c r="B495" s="174" t="s">
        <v>351</v>
      </c>
      <c r="C495" s="217">
        <v>0</v>
      </c>
      <c r="D495" s="217">
        <v>0</v>
      </c>
      <c r="E495" s="217">
        <v>0</v>
      </c>
      <c r="F495" s="217">
        <v>0</v>
      </c>
      <c r="G495" s="217">
        <v>0</v>
      </c>
      <c r="H495" s="217">
        <v>0</v>
      </c>
      <c r="I495" s="217">
        <v>148</v>
      </c>
      <c r="J495" s="217">
        <v>148</v>
      </c>
      <c r="K495" s="217">
        <v>156</v>
      </c>
      <c r="L495" s="217">
        <v>156</v>
      </c>
      <c r="M495" s="217">
        <v>156</v>
      </c>
      <c r="N495" s="217">
        <v>156</v>
      </c>
      <c r="O495" s="217">
        <v>156</v>
      </c>
      <c r="P495" s="217">
        <v>83123</v>
      </c>
    </row>
    <row r="496" spans="1:16" s="53" customFormat="1">
      <c r="A496" s="174" t="s">
        <v>1000</v>
      </c>
      <c r="B496" s="174" t="s">
        <v>351</v>
      </c>
      <c r="C496" s="217">
        <v>0</v>
      </c>
      <c r="D496" s="217">
        <v>0</v>
      </c>
      <c r="E496" s="217">
        <v>0</v>
      </c>
      <c r="F496" s="217">
        <v>0</v>
      </c>
      <c r="G496" s="217">
        <v>0</v>
      </c>
      <c r="H496" s="217">
        <v>0</v>
      </c>
      <c r="I496" s="217">
        <v>86</v>
      </c>
      <c r="J496" s="217">
        <v>119</v>
      </c>
      <c r="K496" s="217">
        <v>125</v>
      </c>
      <c r="L496" s="217">
        <v>125</v>
      </c>
      <c r="M496" s="217">
        <v>125</v>
      </c>
      <c r="N496" s="217">
        <v>125</v>
      </c>
      <c r="O496" s="217">
        <v>125</v>
      </c>
      <c r="P496" s="217">
        <v>63970</v>
      </c>
    </row>
    <row r="497" spans="1:16">
      <c r="A497" s="174" t="s">
        <v>1001</v>
      </c>
      <c r="B497" s="174" t="s">
        <v>351</v>
      </c>
      <c r="C497" s="217">
        <v>0</v>
      </c>
      <c r="D497" s="217">
        <v>0</v>
      </c>
      <c r="E497" s="217">
        <v>0</v>
      </c>
      <c r="F497" s="217">
        <v>0</v>
      </c>
      <c r="G497" s="217">
        <v>0</v>
      </c>
      <c r="H497" s="217">
        <v>0</v>
      </c>
      <c r="I497" s="217">
        <v>86</v>
      </c>
      <c r="J497" s="217">
        <v>112</v>
      </c>
      <c r="K497" s="217">
        <v>118</v>
      </c>
      <c r="L497" s="217">
        <v>118</v>
      </c>
      <c r="M497" s="217">
        <v>118</v>
      </c>
      <c r="N497" s="217">
        <v>118</v>
      </c>
      <c r="O497" s="217">
        <v>118</v>
      </c>
      <c r="P497" s="217">
        <v>60828</v>
      </c>
    </row>
    <row r="498" spans="1:16">
      <c r="A498" s="174" t="s">
        <v>45</v>
      </c>
      <c r="B498" s="174" t="s">
        <v>351</v>
      </c>
      <c r="C498" s="217">
        <v>49</v>
      </c>
      <c r="D498" s="217">
        <v>49</v>
      </c>
      <c r="E498" s="217">
        <v>49</v>
      </c>
      <c r="F498" s="217">
        <v>49</v>
      </c>
      <c r="G498" s="217">
        <v>49</v>
      </c>
      <c r="H498" s="217">
        <v>49</v>
      </c>
      <c r="I498" s="217">
        <v>49</v>
      </c>
      <c r="J498" s="217">
        <v>49</v>
      </c>
      <c r="K498" s="217">
        <v>49</v>
      </c>
      <c r="L498" s="217">
        <v>49</v>
      </c>
      <c r="M498" s="217">
        <v>49</v>
      </c>
      <c r="N498" s="217">
        <v>49</v>
      </c>
      <c r="O498" s="217">
        <v>49</v>
      </c>
      <c r="P498" s="217">
        <v>49486</v>
      </c>
    </row>
    <row r="499" spans="1:16">
      <c r="A499" s="174" t="s">
        <v>46</v>
      </c>
      <c r="B499" s="174" t="s">
        <v>351</v>
      </c>
      <c r="C499" s="217">
        <v>0</v>
      </c>
      <c r="D499" s="217">
        <v>0</v>
      </c>
      <c r="E499" s="217">
        <v>0</v>
      </c>
      <c r="F499" s="217">
        <v>0</v>
      </c>
      <c r="G499" s="217">
        <v>0</v>
      </c>
      <c r="H499" s="217">
        <v>0</v>
      </c>
      <c r="I499" s="217">
        <v>0</v>
      </c>
      <c r="J499" s="217">
        <v>0</v>
      </c>
      <c r="K499" s="217">
        <v>0</v>
      </c>
      <c r="L499" s="217">
        <v>0</v>
      </c>
      <c r="M499" s="217">
        <v>0</v>
      </c>
      <c r="N499" s="217">
        <v>0</v>
      </c>
      <c r="O499" s="217">
        <v>0</v>
      </c>
      <c r="P499" s="217">
        <v>0</v>
      </c>
    </row>
    <row r="500" spans="1:16">
      <c r="A500" s="174" t="s">
        <v>367</v>
      </c>
      <c r="B500" s="174" t="s">
        <v>351</v>
      </c>
      <c r="C500" s="217">
        <v>7427</v>
      </c>
      <c r="D500" s="217">
        <v>7427</v>
      </c>
      <c r="E500" s="217">
        <v>7429</v>
      </c>
      <c r="F500" s="217">
        <v>7429</v>
      </c>
      <c r="G500" s="217">
        <v>7432</v>
      </c>
      <c r="H500" s="217">
        <v>7437</v>
      </c>
      <c r="I500" s="217">
        <v>7202</v>
      </c>
      <c r="J500" s="217">
        <v>6925</v>
      </c>
      <c r="K500" s="217">
        <v>6925</v>
      </c>
      <c r="L500" s="217">
        <v>7067</v>
      </c>
      <c r="M500" s="217">
        <v>7067</v>
      </c>
      <c r="N500" s="217">
        <v>7084</v>
      </c>
      <c r="O500" s="217">
        <v>7120</v>
      </c>
      <c r="P500" s="217">
        <v>7224961</v>
      </c>
    </row>
    <row r="501" spans="1:16">
      <c r="A501" s="174" t="s">
        <v>368</v>
      </c>
      <c r="B501" s="174" t="s">
        <v>351</v>
      </c>
      <c r="C501" s="217">
        <v>4504</v>
      </c>
      <c r="D501" s="217">
        <v>4504</v>
      </c>
      <c r="E501" s="217">
        <v>4504</v>
      </c>
      <c r="F501" s="217">
        <v>4504</v>
      </c>
      <c r="G501" s="217">
        <v>4504</v>
      </c>
      <c r="H501" s="217">
        <v>4504</v>
      </c>
      <c r="I501" s="217">
        <v>4504</v>
      </c>
      <c r="J501" s="217">
        <v>4504</v>
      </c>
      <c r="K501" s="217">
        <v>4504</v>
      </c>
      <c r="L501" s="217">
        <v>4504</v>
      </c>
      <c r="M501" s="217">
        <v>4504</v>
      </c>
      <c r="N501" s="217">
        <v>4504</v>
      </c>
      <c r="O501" s="217">
        <v>4504</v>
      </c>
      <c r="P501" s="217">
        <v>4503603</v>
      </c>
    </row>
    <row r="502" spans="1:16">
      <c r="A502" s="174" t="s">
        <v>369</v>
      </c>
      <c r="B502" s="174" t="s">
        <v>351</v>
      </c>
      <c r="C502" s="217">
        <v>0</v>
      </c>
      <c r="D502" s="217">
        <v>0</v>
      </c>
      <c r="E502" s="217">
        <v>0</v>
      </c>
      <c r="F502" s="217">
        <v>0</v>
      </c>
      <c r="G502" s="217">
        <v>0</v>
      </c>
      <c r="H502" s="217">
        <v>0</v>
      </c>
      <c r="I502" s="217">
        <v>0</v>
      </c>
      <c r="J502" s="217">
        <v>0</v>
      </c>
      <c r="K502" s="217">
        <v>0</v>
      </c>
      <c r="L502" s="217">
        <v>0</v>
      </c>
      <c r="M502" s="217">
        <v>0</v>
      </c>
      <c r="N502" s="217">
        <v>0</v>
      </c>
      <c r="O502" s="217">
        <v>0</v>
      </c>
      <c r="P502" s="217">
        <v>0</v>
      </c>
    </row>
    <row r="503" spans="1:16">
      <c r="A503" s="174" t="s">
        <v>370</v>
      </c>
      <c r="B503" s="174" t="s">
        <v>351</v>
      </c>
      <c r="C503" s="217">
        <v>0</v>
      </c>
      <c r="D503" s="217">
        <v>0</v>
      </c>
      <c r="E503" s="217">
        <v>0</v>
      </c>
      <c r="F503" s="217">
        <v>0</v>
      </c>
      <c r="G503" s="217">
        <v>0</v>
      </c>
      <c r="H503" s="217">
        <v>0</v>
      </c>
      <c r="I503" s="217">
        <v>0</v>
      </c>
      <c r="J503" s="217">
        <v>0</v>
      </c>
      <c r="K503" s="217">
        <v>0</v>
      </c>
      <c r="L503" s="217">
        <v>0</v>
      </c>
      <c r="M503" s="217">
        <v>0</v>
      </c>
      <c r="N503" s="217">
        <v>0</v>
      </c>
      <c r="O503" s="217">
        <v>0</v>
      </c>
      <c r="P503" s="217">
        <v>0</v>
      </c>
    </row>
    <row r="504" spans="1:16">
      <c r="A504" s="174" t="s">
        <v>371</v>
      </c>
      <c r="B504" s="174" t="s">
        <v>351</v>
      </c>
      <c r="C504" s="217">
        <v>2593</v>
      </c>
      <c r="D504" s="217">
        <v>2593</v>
      </c>
      <c r="E504" s="217">
        <v>2593</v>
      </c>
      <c r="F504" s="217">
        <v>2593</v>
      </c>
      <c r="G504" s="217">
        <v>2593</v>
      </c>
      <c r="H504" s="217">
        <v>2593</v>
      </c>
      <c r="I504" s="217">
        <v>2593</v>
      </c>
      <c r="J504" s="217">
        <v>2593</v>
      </c>
      <c r="K504" s="217">
        <v>2593</v>
      </c>
      <c r="L504" s="217">
        <v>2593</v>
      </c>
      <c r="M504" s="217">
        <v>2593</v>
      </c>
      <c r="N504" s="217">
        <v>2593</v>
      </c>
      <c r="O504" s="217">
        <v>2593</v>
      </c>
      <c r="P504" s="217">
        <v>2593415</v>
      </c>
    </row>
    <row r="505" spans="1:16">
      <c r="A505" s="174" t="s">
        <v>372</v>
      </c>
      <c r="B505" s="174" t="s">
        <v>351</v>
      </c>
      <c r="C505" s="217">
        <v>9438</v>
      </c>
      <c r="D505" s="217">
        <v>9438</v>
      </c>
      <c r="E505" s="217">
        <v>9438</v>
      </c>
      <c r="F505" s="217">
        <v>9438</v>
      </c>
      <c r="G505" s="217">
        <v>9438</v>
      </c>
      <c r="H505" s="217">
        <v>9438</v>
      </c>
      <c r="I505" s="217">
        <v>9438</v>
      </c>
      <c r="J505" s="217">
        <v>9438</v>
      </c>
      <c r="K505" s="217">
        <v>9438</v>
      </c>
      <c r="L505" s="217">
        <v>9438</v>
      </c>
      <c r="M505" s="217">
        <v>9438</v>
      </c>
      <c r="N505" s="217">
        <v>9438</v>
      </c>
      <c r="O505" s="217">
        <v>9438</v>
      </c>
      <c r="P505" s="217">
        <v>9437712</v>
      </c>
    </row>
    <row r="506" spans="1:16">
      <c r="A506" s="174" t="s">
        <v>373</v>
      </c>
      <c r="B506" s="174" t="s">
        <v>351</v>
      </c>
      <c r="C506" s="217">
        <v>0</v>
      </c>
      <c r="D506" s="217">
        <v>0</v>
      </c>
      <c r="E506" s="217">
        <v>0</v>
      </c>
      <c r="F506" s="217">
        <v>0</v>
      </c>
      <c r="G506" s="217">
        <v>0</v>
      </c>
      <c r="H506" s="217">
        <v>0</v>
      </c>
      <c r="I506" s="217">
        <v>0</v>
      </c>
      <c r="J506" s="217">
        <v>0</v>
      </c>
      <c r="K506" s="217">
        <v>0</v>
      </c>
      <c r="L506" s="217">
        <v>0</v>
      </c>
      <c r="M506" s="217">
        <v>0</v>
      </c>
      <c r="N506" s="217">
        <v>0</v>
      </c>
      <c r="O506" s="217">
        <v>0</v>
      </c>
      <c r="P506" s="217">
        <v>0</v>
      </c>
    </row>
    <row r="507" spans="1:16">
      <c r="A507" s="174" t="s">
        <v>1002</v>
      </c>
      <c r="B507" s="174" t="s">
        <v>351</v>
      </c>
      <c r="C507" s="217">
        <v>0</v>
      </c>
      <c r="D507" s="217">
        <v>0</v>
      </c>
      <c r="E507" s="217">
        <v>0</v>
      </c>
      <c r="F507" s="217">
        <v>0</v>
      </c>
      <c r="G507" s="217">
        <v>0</v>
      </c>
      <c r="H507" s="217">
        <v>0</v>
      </c>
      <c r="I507" s="217">
        <v>138</v>
      </c>
      <c r="J507" s="217">
        <v>138</v>
      </c>
      <c r="K507" s="217">
        <v>145</v>
      </c>
      <c r="L507" s="217">
        <v>145</v>
      </c>
      <c r="M507" s="217">
        <v>151</v>
      </c>
      <c r="N507" s="217">
        <v>151</v>
      </c>
      <c r="O507" s="217">
        <v>151</v>
      </c>
      <c r="P507" s="217">
        <v>78725</v>
      </c>
    </row>
    <row r="508" spans="1:16">
      <c r="A508" s="174" t="s">
        <v>1003</v>
      </c>
      <c r="B508" s="174" t="s">
        <v>351</v>
      </c>
      <c r="C508" s="217">
        <v>0</v>
      </c>
      <c r="D508" s="217">
        <v>0</v>
      </c>
      <c r="E508" s="217">
        <v>0</v>
      </c>
      <c r="F508" s="217">
        <v>0</v>
      </c>
      <c r="G508" s="217">
        <v>0</v>
      </c>
      <c r="H508" s="217">
        <v>0</v>
      </c>
      <c r="I508" s="217">
        <v>138</v>
      </c>
      <c r="J508" s="217">
        <v>138</v>
      </c>
      <c r="K508" s="217">
        <v>145</v>
      </c>
      <c r="L508" s="217">
        <v>145</v>
      </c>
      <c r="M508" s="217">
        <v>151</v>
      </c>
      <c r="N508" s="217">
        <v>151</v>
      </c>
      <c r="O508" s="217">
        <v>151</v>
      </c>
      <c r="P508" s="217">
        <v>78724</v>
      </c>
    </row>
    <row r="509" spans="1:16">
      <c r="A509" s="174" t="s">
        <v>1004</v>
      </c>
      <c r="B509" s="174" t="s">
        <v>351</v>
      </c>
      <c r="C509" s="217">
        <v>0</v>
      </c>
      <c r="D509" s="217">
        <v>0</v>
      </c>
      <c r="E509" s="217">
        <v>0</v>
      </c>
      <c r="F509" s="217">
        <v>0</v>
      </c>
      <c r="G509" s="217">
        <v>0</v>
      </c>
      <c r="H509" s="217">
        <v>0</v>
      </c>
      <c r="I509" s="217">
        <v>91</v>
      </c>
      <c r="J509" s="217">
        <v>91</v>
      </c>
      <c r="K509" s="217">
        <v>96</v>
      </c>
      <c r="L509" s="217">
        <v>96</v>
      </c>
      <c r="M509" s="217">
        <v>100</v>
      </c>
      <c r="N509" s="217">
        <v>100</v>
      </c>
      <c r="O509" s="217">
        <v>100</v>
      </c>
      <c r="P509" s="217">
        <v>52128</v>
      </c>
    </row>
    <row r="510" spans="1:16">
      <c r="A510" s="174" t="s">
        <v>1005</v>
      </c>
      <c r="B510" s="174" t="s">
        <v>351</v>
      </c>
      <c r="C510" s="217">
        <v>0</v>
      </c>
      <c r="D510" s="217">
        <v>0</v>
      </c>
      <c r="E510" s="217">
        <v>0</v>
      </c>
      <c r="F510" s="217">
        <v>0</v>
      </c>
      <c r="G510" s="217">
        <v>0</v>
      </c>
      <c r="H510" s="217">
        <v>0</v>
      </c>
      <c r="I510" s="217">
        <v>92</v>
      </c>
      <c r="J510" s="217">
        <v>92</v>
      </c>
      <c r="K510" s="217">
        <v>97</v>
      </c>
      <c r="L510" s="217">
        <v>97</v>
      </c>
      <c r="M510" s="217">
        <v>101</v>
      </c>
      <c r="N510" s="217">
        <v>101</v>
      </c>
      <c r="O510" s="217">
        <v>101</v>
      </c>
      <c r="P510" s="217">
        <v>52702</v>
      </c>
    </row>
    <row r="511" spans="1:16">
      <c r="A511" s="174" t="s">
        <v>374</v>
      </c>
      <c r="B511" s="174" t="s">
        <v>351</v>
      </c>
      <c r="C511" s="217">
        <v>6038</v>
      </c>
      <c r="D511" s="217">
        <v>6038</v>
      </c>
      <c r="E511" s="217">
        <v>6038</v>
      </c>
      <c r="F511" s="217">
        <v>6038</v>
      </c>
      <c r="G511" s="217">
        <v>6038</v>
      </c>
      <c r="H511" s="217">
        <v>6038</v>
      </c>
      <c r="I511" s="217">
        <v>5578</v>
      </c>
      <c r="J511" s="217">
        <v>5578</v>
      </c>
      <c r="K511" s="217">
        <v>5578</v>
      </c>
      <c r="L511" s="217">
        <v>5578</v>
      </c>
      <c r="M511" s="217">
        <v>5578</v>
      </c>
      <c r="N511" s="217">
        <v>5578</v>
      </c>
      <c r="O511" s="217">
        <v>5578</v>
      </c>
      <c r="P511" s="217">
        <v>5788777</v>
      </c>
    </row>
    <row r="512" spans="1:16">
      <c r="A512" s="174" t="s">
        <v>1032</v>
      </c>
      <c r="B512" s="174" t="s">
        <v>351</v>
      </c>
      <c r="C512" s="217">
        <v>0</v>
      </c>
      <c r="D512" s="217">
        <v>0</v>
      </c>
      <c r="E512" s="217">
        <v>0</v>
      </c>
      <c r="F512" s="217">
        <v>0</v>
      </c>
      <c r="G512" s="217">
        <v>0</v>
      </c>
      <c r="H512" s="217">
        <v>0</v>
      </c>
      <c r="I512" s="217">
        <v>0</v>
      </c>
      <c r="J512" s="217">
        <v>0</v>
      </c>
      <c r="K512" s="217">
        <v>0</v>
      </c>
      <c r="L512" s="217">
        <v>0</v>
      </c>
      <c r="M512" s="217">
        <v>0</v>
      </c>
      <c r="N512" s="217">
        <v>0</v>
      </c>
      <c r="O512" s="217">
        <v>0</v>
      </c>
      <c r="P512" s="217">
        <v>0</v>
      </c>
    </row>
    <row r="513" spans="1:16">
      <c r="A513" s="174" t="s">
        <v>1033</v>
      </c>
      <c r="B513" s="174" t="s">
        <v>351</v>
      </c>
      <c r="C513" s="217">
        <v>0</v>
      </c>
      <c r="D513" s="217">
        <v>0</v>
      </c>
      <c r="E513" s="217">
        <v>0</v>
      </c>
      <c r="F513" s="217">
        <v>0</v>
      </c>
      <c r="G513" s="217">
        <v>0</v>
      </c>
      <c r="H513" s="217">
        <v>0</v>
      </c>
      <c r="I513" s="217">
        <v>0</v>
      </c>
      <c r="J513" s="217">
        <v>0</v>
      </c>
      <c r="K513" s="217">
        <v>0</v>
      </c>
      <c r="L513" s="217">
        <v>0</v>
      </c>
      <c r="M513" s="217">
        <v>0</v>
      </c>
      <c r="N513" s="217">
        <v>0</v>
      </c>
      <c r="O513" s="217">
        <v>0</v>
      </c>
      <c r="P513" s="217">
        <v>0</v>
      </c>
    </row>
    <row r="514" spans="1:16">
      <c r="A514" s="174" t="s">
        <v>1034</v>
      </c>
      <c r="B514" s="174" t="s">
        <v>351</v>
      </c>
      <c r="C514" s="217">
        <v>0</v>
      </c>
      <c r="D514" s="217">
        <v>0</v>
      </c>
      <c r="E514" s="217">
        <v>0</v>
      </c>
      <c r="F514" s="217">
        <v>0</v>
      </c>
      <c r="G514" s="217">
        <v>0</v>
      </c>
      <c r="H514" s="217">
        <v>0</v>
      </c>
      <c r="I514" s="217">
        <v>0</v>
      </c>
      <c r="J514" s="217">
        <v>0</v>
      </c>
      <c r="K514" s="217">
        <v>0</v>
      </c>
      <c r="L514" s="217">
        <v>0</v>
      </c>
      <c r="M514" s="217">
        <v>0</v>
      </c>
      <c r="N514" s="217">
        <v>0</v>
      </c>
      <c r="O514" s="217">
        <v>0</v>
      </c>
      <c r="P514" s="217">
        <v>0</v>
      </c>
    </row>
    <row r="515" spans="1:16">
      <c r="A515" s="174" t="s">
        <v>1035</v>
      </c>
      <c r="B515" s="174" t="s">
        <v>351</v>
      </c>
      <c r="C515" s="217">
        <v>0</v>
      </c>
      <c r="D515" s="217">
        <v>0</v>
      </c>
      <c r="E515" s="217">
        <v>0</v>
      </c>
      <c r="F515" s="217">
        <v>0</v>
      </c>
      <c r="G515" s="217">
        <v>0</v>
      </c>
      <c r="H515" s="217">
        <v>0</v>
      </c>
      <c r="I515" s="217">
        <v>0</v>
      </c>
      <c r="J515" s="217">
        <v>0</v>
      </c>
      <c r="K515" s="217">
        <v>0</v>
      </c>
      <c r="L515" s="217">
        <v>0</v>
      </c>
      <c r="M515" s="217">
        <v>0</v>
      </c>
      <c r="N515" s="217">
        <v>0</v>
      </c>
      <c r="O515" s="217">
        <v>0</v>
      </c>
      <c r="P515" s="217">
        <v>0</v>
      </c>
    </row>
    <row r="516" spans="1:16">
      <c r="A516" s="174" t="s">
        <v>1036</v>
      </c>
      <c r="B516" s="174" t="s">
        <v>351</v>
      </c>
      <c r="C516" s="217">
        <v>0</v>
      </c>
      <c r="D516" s="217">
        <v>0</v>
      </c>
      <c r="E516" s="217">
        <v>0</v>
      </c>
      <c r="F516" s="217">
        <v>0</v>
      </c>
      <c r="G516" s="217">
        <v>0</v>
      </c>
      <c r="H516" s="217">
        <v>0</v>
      </c>
      <c r="I516" s="217">
        <v>0</v>
      </c>
      <c r="J516" s="217">
        <v>0</v>
      </c>
      <c r="K516" s="217">
        <v>0</v>
      </c>
      <c r="L516" s="217">
        <v>0</v>
      </c>
      <c r="M516" s="217">
        <v>0</v>
      </c>
      <c r="N516" s="217">
        <v>0</v>
      </c>
      <c r="O516" s="217">
        <v>0</v>
      </c>
      <c r="P516" s="217">
        <v>0</v>
      </c>
    </row>
    <row r="517" spans="1:16">
      <c r="A517" s="174" t="s">
        <v>1037</v>
      </c>
      <c r="B517" s="174" t="s">
        <v>351</v>
      </c>
      <c r="C517" s="217">
        <v>0</v>
      </c>
      <c r="D517" s="217">
        <v>0</v>
      </c>
      <c r="E517" s="217">
        <v>0</v>
      </c>
      <c r="F517" s="217">
        <v>0</v>
      </c>
      <c r="G517" s="217">
        <v>0</v>
      </c>
      <c r="H517" s="217">
        <v>0</v>
      </c>
      <c r="I517" s="217">
        <v>0</v>
      </c>
      <c r="J517" s="217">
        <v>0</v>
      </c>
      <c r="K517" s="217">
        <v>0</v>
      </c>
      <c r="L517" s="217">
        <v>0</v>
      </c>
      <c r="M517" s="217">
        <v>0</v>
      </c>
      <c r="N517" s="217">
        <v>0</v>
      </c>
      <c r="O517" s="217">
        <v>0</v>
      </c>
      <c r="P517" s="217">
        <v>0</v>
      </c>
    </row>
    <row r="518" spans="1:16">
      <c r="A518" s="174" t="s">
        <v>1038</v>
      </c>
      <c r="B518" s="174" t="s">
        <v>351</v>
      </c>
      <c r="C518" s="217">
        <v>0</v>
      </c>
      <c r="D518" s="217">
        <v>0</v>
      </c>
      <c r="E518" s="217">
        <v>0</v>
      </c>
      <c r="F518" s="217">
        <v>0</v>
      </c>
      <c r="G518" s="217">
        <v>0</v>
      </c>
      <c r="H518" s="217">
        <v>0</v>
      </c>
      <c r="I518" s="217">
        <v>0</v>
      </c>
      <c r="J518" s="217">
        <v>0</v>
      </c>
      <c r="K518" s="217">
        <v>0</v>
      </c>
      <c r="L518" s="217">
        <v>0</v>
      </c>
      <c r="M518" s="217">
        <v>0</v>
      </c>
      <c r="N518" s="217">
        <v>0</v>
      </c>
      <c r="O518" s="217">
        <v>0</v>
      </c>
      <c r="P518" s="217">
        <v>0</v>
      </c>
    </row>
    <row r="519" spans="1:16">
      <c r="A519" s="174" t="s">
        <v>1039</v>
      </c>
      <c r="B519" s="174" t="s">
        <v>351</v>
      </c>
      <c r="C519" s="217">
        <v>0</v>
      </c>
      <c r="D519" s="217">
        <v>0</v>
      </c>
      <c r="E519" s="217">
        <v>0</v>
      </c>
      <c r="F519" s="217">
        <v>0</v>
      </c>
      <c r="G519" s="217">
        <v>0</v>
      </c>
      <c r="H519" s="217">
        <v>0</v>
      </c>
      <c r="I519" s="217">
        <v>0</v>
      </c>
      <c r="J519" s="217">
        <v>0</v>
      </c>
      <c r="K519" s="217">
        <v>0</v>
      </c>
      <c r="L519" s="217">
        <v>0</v>
      </c>
      <c r="M519" s="217">
        <v>0</v>
      </c>
      <c r="N519" s="217">
        <v>0</v>
      </c>
      <c r="O519" s="217">
        <v>0</v>
      </c>
      <c r="P519" s="217">
        <v>0</v>
      </c>
    </row>
    <row r="520" spans="1:16">
      <c r="A520" s="174" t="s">
        <v>1040</v>
      </c>
      <c r="B520" s="174" t="s">
        <v>351</v>
      </c>
      <c r="C520" s="217">
        <v>0</v>
      </c>
      <c r="D520" s="217">
        <v>0</v>
      </c>
      <c r="E520" s="217">
        <v>0</v>
      </c>
      <c r="F520" s="217">
        <v>0</v>
      </c>
      <c r="G520" s="217">
        <v>0</v>
      </c>
      <c r="H520" s="217">
        <v>0</v>
      </c>
      <c r="I520" s="217">
        <v>0</v>
      </c>
      <c r="J520" s="217">
        <v>0</v>
      </c>
      <c r="K520" s="217">
        <v>0</v>
      </c>
      <c r="L520" s="217">
        <v>0</v>
      </c>
      <c r="M520" s="217">
        <v>0</v>
      </c>
      <c r="N520" s="217">
        <v>0</v>
      </c>
      <c r="O520" s="217">
        <v>0</v>
      </c>
      <c r="P520" s="217">
        <v>0</v>
      </c>
    </row>
    <row r="521" spans="1:16">
      <c r="A521" s="174" t="s">
        <v>1041</v>
      </c>
      <c r="B521" s="174" t="s">
        <v>351</v>
      </c>
      <c r="C521" s="217">
        <v>0</v>
      </c>
      <c r="D521" s="217">
        <v>0</v>
      </c>
      <c r="E521" s="217">
        <v>0</v>
      </c>
      <c r="F521" s="217">
        <v>0</v>
      </c>
      <c r="G521" s="217">
        <v>0</v>
      </c>
      <c r="H521" s="217">
        <v>0</v>
      </c>
      <c r="I521" s="217">
        <v>0</v>
      </c>
      <c r="J521" s="217">
        <v>0</v>
      </c>
      <c r="K521" s="217">
        <v>0</v>
      </c>
      <c r="L521" s="217">
        <v>0</v>
      </c>
      <c r="M521" s="217">
        <v>0</v>
      </c>
      <c r="N521" s="217">
        <v>0</v>
      </c>
      <c r="O521" s="217">
        <v>0</v>
      </c>
      <c r="P521" s="217">
        <v>0</v>
      </c>
    </row>
    <row r="522" spans="1:16">
      <c r="A522" s="174" t="s">
        <v>1042</v>
      </c>
      <c r="B522" s="174" t="s">
        <v>351</v>
      </c>
      <c r="C522" s="217">
        <v>0</v>
      </c>
      <c r="D522" s="217">
        <v>0</v>
      </c>
      <c r="E522" s="217">
        <v>0</v>
      </c>
      <c r="F522" s="217">
        <v>0</v>
      </c>
      <c r="G522" s="217">
        <v>0</v>
      </c>
      <c r="H522" s="217">
        <v>0</v>
      </c>
      <c r="I522" s="217">
        <v>0</v>
      </c>
      <c r="J522" s="217">
        <v>0</v>
      </c>
      <c r="K522" s="217">
        <v>0</v>
      </c>
      <c r="L522" s="217">
        <v>0</v>
      </c>
      <c r="M522" s="217">
        <v>0</v>
      </c>
      <c r="N522" s="217">
        <v>0</v>
      </c>
      <c r="O522" s="217">
        <v>0</v>
      </c>
      <c r="P522" s="217">
        <v>0</v>
      </c>
    </row>
    <row r="523" spans="1:16">
      <c r="A523" s="174" t="s">
        <v>1043</v>
      </c>
      <c r="B523" s="174" t="s">
        <v>351</v>
      </c>
      <c r="C523" s="217">
        <v>0</v>
      </c>
      <c r="D523" s="217">
        <v>0</v>
      </c>
      <c r="E523" s="217">
        <v>0</v>
      </c>
      <c r="F523" s="217">
        <v>0</v>
      </c>
      <c r="G523" s="217">
        <v>0</v>
      </c>
      <c r="H523" s="217">
        <v>0</v>
      </c>
      <c r="I523" s="217">
        <v>0</v>
      </c>
      <c r="J523" s="217">
        <v>0</v>
      </c>
      <c r="K523" s="217">
        <v>0</v>
      </c>
      <c r="L523" s="217">
        <v>0</v>
      </c>
      <c r="M523" s="217">
        <v>0</v>
      </c>
      <c r="N523" s="217">
        <v>0</v>
      </c>
      <c r="O523" s="217">
        <v>0</v>
      </c>
      <c r="P523" s="217">
        <v>0</v>
      </c>
    </row>
    <row r="524" spans="1:16">
      <c r="A524" s="174" t="s">
        <v>796</v>
      </c>
      <c r="B524" s="174" t="s">
        <v>351</v>
      </c>
      <c r="C524" s="217">
        <v>0</v>
      </c>
      <c r="D524" s="217">
        <v>0</v>
      </c>
      <c r="E524" s="217">
        <v>0</v>
      </c>
      <c r="F524" s="217">
        <v>0</v>
      </c>
      <c r="G524" s="217">
        <v>0</v>
      </c>
      <c r="H524" s="217">
        <v>0</v>
      </c>
      <c r="I524" s="217">
        <v>0</v>
      </c>
      <c r="J524" s="217">
        <v>0</v>
      </c>
      <c r="K524" s="217">
        <v>0</v>
      </c>
      <c r="L524" s="217">
        <v>0</v>
      </c>
      <c r="M524" s="217">
        <v>0</v>
      </c>
      <c r="N524" s="217">
        <v>0</v>
      </c>
      <c r="O524" s="217">
        <v>0</v>
      </c>
      <c r="P524" s="217">
        <v>0</v>
      </c>
    </row>
    <row r="525" spans="1:16">
      <c r="A525" s="174" t="s">
        <v>797</v>
      </c>
      <c r="B525" s="174" t="s">
        <v>351</v>
      </c>
      <c r="C525" s="217">
        <v>0</v>
      </c>
      <c r="D525" s="217">
        <v>0</v>
      </c>
      <c r="E525" s="217">
        <v>0</v>
      </c>
      <c r="F525" s="217">
        <v>0</v>
      </c>
      <c r="G525" s="217">
        <v>0</v>
      </c>
      <c r="H525" s="217">
        <v>0</v>
      </c>
      <c r="I525" s="217">
        <v>0</v>
      </c>
      <c r="J525" s="217">
        <v>0</v>
      </c>
      <c r="K525" s="217">
        <v>0</v>
      </c>
      <c r="L525" s="217">
        <v>0</v>
      </c>
      <c r="M525" s="217">
        <v>0</v>
      </c>
      <c r="N525" s="217">
        <v>0</v>
      </c>
      <c r="O525" s="217">
        <v>0</v>
      </c>
      <c r="P525" s="217">
        <v>0</v>
      </c>
    </row>
    <row r="526" spans="1:16">
      <c r="A526" s="174" t="s">
        <v>798</v>
      </c>
      <c r="B526" s="174" t="s">
        <v>351</v>
      </c>
      <c r="C526" s="217">
        <v>0</v>
      </c>
      <c r="D526" s="217">
        <v>0</v>
      </c>
      <c r="E526" s="217">
        <v>0</v>
      </c>
      <c r="F526" s="217">
        <v>0</v>
      </c>
      <c r="G526" s="217">
        <v>0</v>
      </c>
      <c r="H526" s="217">
        <v>0</v>
      </c>
      <c r="I526" s="217">
        <v>0</v>
      </c>
      <c r="J526" s="217">
        <v>0</v>
      </c>
      <c r="K526" s="217">
        <v>0</v>
      </c>
      <c r="L526" s="217">
        <v>0</v>
      </c>
      <c r="M526" s="217">
        <v>0</v>
      </c>
      <c r="N526" s="217">
        <v>0</v>
      </c>
      <c r="O526" s="217">
        <v>0</v>
      </c>
      <c r="P526" s="217">
        <v>0</v>
      </c>
    </row>
    <row r="527" spans="1:16">
      <c r="A527" s="174" t="s">
        <v>799</v>
      </c>
      <c r="B527" s="174" t="s">
        <v>351</v>
      </c>
      <c r="C527" s="217">
        <v>0</v>
      </c>
      <c r="D527" s="217">
        <v>0</v>
      </c>
      <c r="E527" s="217">
        <v>0</v>
      </c>
      <c r="F527" s="217">
        <v>0</v>
      </c>
      <c r="G527" s="217">
        <v>0</v>
      </c>
      <c r="H527" s="217">
        <v>0</v>
      </c>
      <c r="I527" s="217">
        <v>0</v>
      </c>
      <c r="J527" s="217">
        <v>0</v>
      </c>
      <c r="K527" s="217">
        <v>0</v>
      </c>
      <c r="L527" s="217">
        <v>0</v>
      </c>
      <c r="M527" s="217">
        <v>0</v>
      </c>
      <c r="N527" s="217">
        <v>0</v>
      </c>
      <c r="O527" s="217">
        <v>0</v>
      </c>
      <c r="P527" s="217">
        <v>0</v>
      </c>
    </row>
    <row r="528" spans="1:16">
      <c r="A528" s="174" t="s">
        <v>375</v>
      </c>
      <c r="B528" s="174" t="s">
        <v>351</v>
      </c>
      <c r="C528" s="217">
        <v>44160</v>
      </c>
      <c r="D528" s="217">
        <v>44402</v>
      </c>
      <c r="E528" s="217">
        <v>43984</v>
      </c>
      <c r="F528" s="217">
        <v>44364</v>
      </c>
      <c r="G528" s="217">
        <v>44011</v>
      </c>
      <c r="H528" s="217">
        <v>44035</v>
      </c>
      <c r="I528" s="217">
        <v>44119</v>
      </c>
      <c r="J528" s="217">
        <v>44949</v>
      </c>
      <c r="K528" s="217">
        <v>45038</v>
      </c>
      <c r="L528" s="217">
        <v>45027</v>
      </c>
      <c r="M528" s="217">
        <v>45393</v>
      </c>
      <c r="N528" s="217">
        <v>45817</v>
      </c>
      <c r="O528" s="217">
        <v>46100</v>
      </c>
      <c r="P528" s="217">
        <v>44689165</v>
      </c>
    </row>
    <row r="529" spans="1:16">
      <c r="A529" s="174" t="s">
        <v>376</v>
      </c>
      <c r="B529" s="174" t="s">
        <v>351</v>
      </c>
      <c r="C529" s="217">
        <v>14868</v>
      </c>
      <c r="D529" s="217">
        <v>14868</v>
      </c>
      <c r="E529" s="217">
        <v>15079</v>
      </c>
      <c r="F529" s="217">
        <v>15079</v>
      </c>
      <c r="G529" s="217">
        <v>15079</v>
      </c>
      <c r="H529" s="217">
        <v>15079</v>
      </c>
      <c r="I529" s="217">
        <v>15079</v>
      </c>
      <c r="J529" s="217">
        <v>15079</v>
      </c>
      <c r="K529" s="217">
        <v>15079</v>
      </c>
      <c r="L529" s="217">
        <v>15079</v>
      </c>
      <c r="M529" s="217">
        <v>15079</v>
      </c>
      <c r="N529" s="217">
        <v>15079</v>
      </c>
      <c r="O529" s="217">
        <v>15079</v>
      </c>
      <c r="P529" s="217">
        <v>15052949</v>
      </c>
    </row>
    <row r="530" spans="1:16">
      <c r="A530" s="174" t="s">
        <v>1006</v>
      </c>
      <c r="B530" s="174" t="s">
        <v>351</v>
      </c>
      <c r="C530" s="217">
        <v>0</v>
      </c>
      <c r="D530" s="217">
        <v>0</v>
      </c>
      <c r="E530" s="217">
        <v>0</v>
      </c>
      <c r="F530" s="217">
        <v>0</v>
      </c>
      <c r="G530" s="217">
        <v>0</v>
      </c>
      <c r="H530" s="217">
        <v>0</v>
      </c>
      <c r="I530" s="217">
        <v>749</v>
      </c>
      <c r="J530" s="217">
        <v>749</v>
      </c>
      <c r="K530" s="217">
        <v>749</v>
      </c>
      <c r="L530" s="217">
        <v>749</v>
      </c>
      <c r="M530" s="217">
        <v>749</v>
      </c>
      <c r="N530" s="217">
        <v>749</v>
      </c>
      <c r="O530" s="217">
        <v>749</v>
      </c>
      <c r="P530" s="217">
        <v>405656</v>
      </c>
    </row>
    <row r="531" spans="1:16">
      <c r="A531" s="174" t="s">
        <v>47</v>
      </c>
      <c r="B531" s="174" t="s">
        <v>351</v>
      </c>
      <c r="C531" s="217">
        <v>0</v>
      </c>
      <c r="D531" s="217">
        <v>0</v>
      </c>
      <c r="E531" s="217">
        <v>0</v>
      </c>
      <c r="F531" s="217">
        <v>0</v>
      </c>
      <c r="G531" s="217">
        <v>0</v>
      </c>
      <c r="H531" s="217">
        <v>0</v>
      </c>
      <c r="I531" s="217">
        <v>85</v>
      </c>
      <c r="J531" s="217">
        <v>85</v>
      </c>
      <c r="K531" s="217">
        <v>85</v>
      </c>
      <c r="L531" s="217">
        <v>85</v>
      </c>
      <c r="M531" s="217">
        <v>85</v>
      </c>
      <c r="N531" s="217">
        <v>85</v>
      </c>
      <c r="O531" s="217">
        <v>85</v>
      </c>
      <c r="P531" s="217">
        <v>46152</v>
      </c>
    </row>
    <row r="532" spans="1:16">
      <c r="A532" s="174" t="s">
        <v>48</v>
      </c>
      <c r="B532" s="174" t="s">
        <v>351</v>
      </c>
      <c r="C532" s="217">
        <v>5778</v>
      </c>
      <c r="D532" s="217">
        <v>5778</v>
      </c>
      <c r="E532" s="217">
        <v>5778</v>
      </c>
      <c r="F532" s="217">
        <v>5778</v>
      </c>
      <c r="G532" s="217">
        <v>5778</v>
      </c>
      <c r="H532" s="217">
        <v>5778</v>
      </c>
      <c r="I532" s="217">
        <v>5778</v>
      </c>
      <c r="J532" s="217">
        <v>5778</v>
      </c>
      <c r="K532" s="217">
        <v>5778</v>
      </c>
      <c r="L532" s="217">
        <v>5778</v>
      </c>
      <c r="M532" s="217">
        <v>5778</v>
      </c>
      <c r="N532" s="217">
        <v>5778</v>
      </c>
      <c r="O532" s="217">
        <v>5778</v>
      </c>
      <c r="P532" s="217">
        <v>5777924</v>
      </c>
    </row>
    <row r="533" spans="1:16">
      <c r="A533" s="174" t="s">
        <v>49</v>
      </c>
      <c r="B533" s="174" t="s">
        <v>351</v>
      </c>
      <c r="C533" s="217">
        <v>0</v>
      </c>
      <c r="D533" s="217">
        <v>0</v>
      </c>
      <c r="E533" s="217">
        <v>0</v>
      </c>
      <c r="F533" s="217">
        <v>0</v>
      </c>
      <c r="G533" s="217">
        <v>0</v>
      </c>
      <c r="H533" s="217">
        <v>0</v>
      </c>
      <c r="I533" s="217">
        <v>0</v>
      </c>
      <c r="J533" s="217">
        <v>0</v>
      </c>
      <c r="K533" s="217">
        <v>0</v>
      </c>
      <c r="L533" s="217">
        <v>0</v>
      </c>
      <c r="M533" s="217">
        <v>0</v>
      </c>
      <c r="N533" s="217">
        <v>0</v>
      </c>
      <c r="O533" s="217">
        <v>0</v>
      </c>
      <c r="P533" s="217">
        <v>0</v>
      </c>
    </row>
    <row r="534" spans="1:16">
      <c r="A534" s="174" t="s">
        <v>50</v>
      </c>
      <c r="B534" s="174" t="s">
        <v>351</v>
      </c>
      <c r="C534" s="217">
        <v>6</v>
      </c>
      <c r="D534" s="217">
        <v>6</v>
      </c>
      <c r="E534" s="217">
        <v>6</v>
      </c>
      <c r="F534" s="217">
        <v>6</v>
      </c>
      <c r="G534" s="217">
        <v>6</v>
      </c>
      <c r="H534" s="217">
        <v>6</v>
      </c>
      <c r="I534" s="217">
        <v>6</v>
      </c>
      <c r="J534" s="217">
        <v>6</v>
      </c>
      <c r="K534" s="217">
        <v>6</v>
      </c>
      <c r="L534" s="217">
        <v>6</v>
      </c>
      <c r="M534" s="217">
        <v>6</v>
      </c>
      <c r="N534" s="217">
        <v>6</v>
      </c>
      <c r="O534" s="217">
        <v>6</v>
      </c>
      <c r="P534" s="217">
        <v>6407</v>
      </c>
    </row>
    <row r="535" spans="1:16">
      <c r="A535" s="174" t="s">
        <v>51</v>
      </c>
      <c r="B535" s="174" t="s">
        <v>351</v>
      </c>
      <c r="C535" s="217">
        <v>1412</v>
      </c>
      <c r="D535" s="217">
        <v>1412</v>
      </c>
      <c r="E535" s="217">
        <v>1412</v>
      </c>
      <c r="F535" s="217">
        <v>1412</v>
      </c>
      <c r="G535" s="217">
        <v>1412</v>
      </c>
      <c r="H535" s="217">
        <v>1412</v>
      </c>
      <c r="I535" s="217">
        <v>1412</v>
      </c>
      <c r="J535" s="217">
        <v>1412</v>
      </c>
      <c r="K535" s="217">
        <v>1412</v>
      </c>
      <c r="L535" s="217">
        <v>1412</v>
      </c>
      <c r="M535" s="217">
        <v>1412</v>
      </c>
      <c r="N535" s="217">
        <v>1412</v>
      </c>
      <c r="O535" s="217">
        <v>1412</v>
      </c>
      <c r="P535" s="217">
        <v>1411662</v>
      </c>
    </row>
    <row r="536" spans="1:16">
      <c r="A536" s="174" t="s">
        <v>52</v>
      </c>
      <c r="B536" s="174" t="s">
        <v>351</v>
      </c>
      <c r="C536" s="217">
        <v>751</v>
      </c>
      <c r="D536" s="217">
        <v>751</v>
      </c>
      <c r="E536" s="217">
        <v>751</v>
      </c>
      <c r="F536" s="217">
        <v>751</v>
      </c>
      <c r="G536" s="217">
        <v>751</v>
      </c>
      <c r="H536" s="217">
        <v>751</v>
      </c>
      <c r="I536" s="217">
        <v>751</v>
      </c>
      <c r="J536" s="217">
        <v>751</v>
      </c>
      <c r="K536" s="217">
        <v>751</v>
      </c>
      <c r="L536" s="217">
        <v>751</v>
      </c>
      <c r="M536" s="217">
        <v>751</v>
      </c>
      <c r="N536" s="217">
        <v>751</v>
      </c>
      <c r="O536" s="217">
        <v>751</v>
      </c>
      <c r="P536" s="217">
        <v>750573</v>
      </c>
    </row>
    <row r="537" spans="1:16">
      <c r="A537" s="174" t="s">
        <v>800</v>
      </c>
      <c r="B537" s="174" t="s">
        <v>351</v>
      </c>
      <c r="C537" s="217">
        <v>0</v>
      </c>
      <c r="D537" s="217">
        <v>0</v>
      </c>
      <c r="E537" s="217">
        <v>0</v>
      </c>
      <c r="F537" s="217">
        <v>0</v>
      </c>
      <c r="G537" s="217">
        <v>0</v>
      </c>
      <c r="H537" s="217">
        <v>0</v>
      </c>
      <c r="I537" s="217">
        <v>0</v>
      </c>
      <c r="J537" s="217">
        <v>0</v>
      </c>
      <c r="K537" s="217">
        <v>0</v>
      </c>
      <c r="L537" s="217">
        <v>0</v>
      </c>
      <c r="M537" s="217">
        <v>0</v>
      </c>
      <c r="N537" s="217">
        <v>0</v>
      </c>
      <c r="O537" s="217">
        <v>0</v>
      </c>
      <c r="P537" s="217">
        <v>0</v>
      </c>
    </row>
    <row r="538" spans="1:16">
      <c r="A538" s="174" t="s">
        <v>958</v>
      </c>
      <c r="B538" s="174" t="s">
        <v>351</v>
      </c>
      <c r="C538" s="217">
        <v>0</v>
      </c>
      <c r="D538" s="217">
        <v>0</v>
      </c>
      <c r="E538" s="217">
        <v>0</v>
      </c>
      <c r="F538" s="217">
        <v>0</v>
      </c>
      <c r="G538" s="217">
        <v>0</v>
      </c>
      <c r="H538" s="217">
        <v>0</v>
      </c>
      <c r="I538" s="217">
        <v>0</v>
      </c>
      <c r="J538" s="217">
        <v>0</v>
      </c>
      <c r="K538" s="217">
        <v>0</v>
      </c>
      <c r="L538" s="217">
        <v>0</v>
      </c>
      <c r="M538" s="217">
        <v>0</v>
      </c>
      <c r="N538" s="217">
        <v>0</v>
      </c>
      <c r="O538" s="217">
        <v>0</v>
      </c>
      <c r="P538" s="217">
        <v>0</v>
      </c>
    </row>
    <row r="539" spans="1:16">
      <c r="A539" s="174" t="s">
        <v>801</v>
      </c>
      <c r="B539" s="174" t="s">
        <v>351</v>
      </c>
      <c r="C539" s="217">
        <v>0</v>
      </c>
      <c r="D539" s="217">
        <v>0</v>
      </c>
      <c r="E539" s="217">
        <v>4</v>
      </c>
      <c r="F539" s="217">
        <v>4</v>
      </c>
      <c r="G539" s="217">
        <v>4</v>
      </c>
      <c r="H539" s="217">
        <v>4</v>
      </c>
      <c r="I539" s="217">
        <v>4</v>
      </c>
      <c r="J539" s="217">
        <v>4</v>
      </c>
      <c r="K539" s="217">
        <v>4</v>
      </c>
      <c r="L539" s="217">
        <v>4</v>
      </c>
      <c r="M539" s="217">
        <v>4</v>
      </c>
      <c r="N539" s="217">
        <v>4</v>
      </c>
      <c r="O539" s="217">
        <v>4</v>
      </c>
      <c r="P539" s="217">
        <v>3926</v>
      </c>
    </row>
    <row r="540" spans="1:16">
      <c r="A540" s="174" t="s">
        <v>672</v>
      </c>
      <c r="B540" s="174" t="s">
        <v>351</v>
      </c>
      <c r="C540" s="217">
        <v>1</v>
      </c>
      <c r="D540" s="217">
        <v>1</v>
      </c>
      <c r="E540" s="217">
        <v>1</v>
      </c>
      <c r="F540" s="217">
        <v>1</v>
      </c>
      <c r="G540" s="217">
        <v>1</v>
      </c>
      <c r="H540" s="217">
        <v>1</v>
      </c>
      <c r="I540" s="217">
        <v>1</v>
      </c>
      <c r="J540" s="217">
        <v>1</v>
      </c>
      <c r="K540" s="217">
        <v>1</v>
      </c>
      <c r="L540" s="217">
        <v>1</v>
      </c>
      <c r="M540" s="217">
        <v>1</v>
      </c>
      <c r="N540" s="217">
        <v>1</v>
      </c>
      <c r="O540" s="217">
        <v>1</v>
      </c>
      <c r="P540" s="217">
        <v>1088</v>
      </c>
    </row>
    <row r="541" spans="1:16">
      <c r="A541" s="174" t="s">
        <v>303</v>
      </c>
      <c r="B541" s="174" t="s">
        <v>351</v>
      </c>
      <c r="C541" s="217">
        <v>203</v>
      </c>
      <c r="D541" s="217">
        <v>203</v>
      </c>
      <c r="E541" s="217">
        <v>203</v>
      </c>
      <c r="F541" s="217">
        <v>203</v>
      </c>
      <c r="G541" s="217">
        <v>203</v>
      </c>
      <c r="H541" s="217">
        <v>203</v>
      </c>
      <c r="I541" s="217">
        <v>203</v>
      </c>
      <c r="J541" s="217">
        <v>203</v>
      </c>
      <c r="K541" s="217">
        <v>203</v>
      </c>
      <c r="L541" s="217">
        <v>203</v>
      </c>
      <c r="M541" s="217">
        <v>203</v>
      </c>
      <c r="N541" s="217">
        <v>203</v>
      </c>
      <c r="O541" s="217">
        <v>203</v>
      </c>
      <c r="P541" s="217">
        <v>202951</v>
      </c>
    </row>
    <row r="542" spans="1:16">
      <c r="A542" s="174" t="s">
        <v>959</v>
      </c>
      <c r="B542" s="174" t="s">
        <v>351</v>
      </c>
      <c r="C542" s="217">
        <v>0</v>
      </c>
      <c r="D542" s="217">
        <v>0</v>
      </c>
      <c r="E542" s="217">
        <v>557</v>
      </c>
      <c r="F542" s="217">
        <v>557</v>
      </c>
      <c r="G542" s="217">
        <v>557</v>
      </c>
      <c r="H542" s="217">
        <v>557</v>
      </c>
      <c r="I542" s="217">
        <v>557</v>
      </c>
      <c r="J542" s="217">
        <v>557</v>
      </c>
      <c r="K542" s="217">
        <v>557</v>
      </c>
      <c r="L542" s="217">
        <v>557</v>
      </c>
      <c r="M542" s="217">
        <v>557</v>
      </c>
      <c r="N542" s="217">
        <v>557</v>
      </c>
      <c r="O542" s="217">
        <v>557</v>
      </c>
      <c r="P542" s="217">
        <v>487103</v>
      </c>
    </row>
    <row r="543" spans="1:16">
      <c r="A543" s="174" t="s">
        <v>271</v>
      </c>
      <c r="B543" s="174" t="s">
        <v>351</v>
      </c>
      <c r="C543" s="217">
        <v>9</v>
      </c>
      <c r="D543" s="217">
        <v>9</v>
      </c>
      <c r="E543" s="217">
        <v>9</v>
      </c>
      <c r="F543" s="217">
        <v>9</v>
      </c>
      <c r="G543" s="217">
        <v>9</v>
      </c>
      <c r="H543" s="217">
        <v>9</v>
      </c>
      <c r="I543" s="217">
        <v>9</v>
      </c>
      <c r="J543" s="217">
        <v>9</v>
      </c>
      <c r="K543" s="217">
        <v>9</v>
      </c>
      <c r="L543" s="217">
        <v>9</v>
      </c>
      <c r="M543" s="217">
        <v>9</v>
      </c>
      <c r="N543" s="217">
        <v>9</v>
      </c>
      <c r="O543" s="217">
        <v>9</v>
      </c>
      <c r="P543" s="217">
        <v>9243</v>
      </c>
    </row>
    <row r="544" spans="1:16">
      <c r="A544" s="174" t="s">
        <v>673</v>
      </c>
      <c r="B544" s="174" t="s">
        <v>351</v>
      </c>
      <c r="C544" s="217">
        <v>101</v>
      </c>
      <c r="D544" s="217">
        <v>101</v>
      </c>
      <c r="E544" s="217">
        <v>101</v>
      </c>
      <c r="F544" s="217">
        <v>101</v>
      </c>
      <c r="G544" s="217">
        <v>101</v>
      </c>
      <c r="H544" s="217">
        <v>101</v>
      </c>
      <c r="I544" s="217">
        <v>101</v>
      </c>
      <c r="J544" s="217">
        <v>143</v>
      </c>
      <c r="K544" s="217">
        <v>143</v>
      </c>
      <c r="L544" s="217">
        <v>143</v>
      </c>
      <c r="M544" s="217">
        <v>143</v>
      </c>
      <c r="N544" s="217">
        <v>143</v>
      </c>
      <c r="O544" s="217">
        <v>101</v>
      </c>
      <c r="P544" s="217">
        <v>118355</v>
      </c>
    </row>
    <row r="545" spans="1:16">
      <c r="A545" s="174" t="s">
        <v>960</v>
      </c>
      <c r="B545" s="174" t="s">
        <v>351</v>
      </c>
      <c r="C545" s="217">
        <v>0</v>
      </c>
      <c r="D545" s="217">
        <v>0</v>
      </c>
      <c r="E545" s="217">
        <v>33</v>
      </c>
      <c r="F545" s="217">
        <v>33</v>
      </c>
      <c r="G545" s="217">
        <v>33</v>
      </c>
      <c r="H545" s="217">
        <v>33</v>
      </c>
      <c r="I545" s="217">
        <v>33</v>
      </c>
      <c r="J545" s="217">
        <v>33</v>
      </c>
      <c r="K545" s="217">
        <v>33</v>
      </c>
      <c r="L545" s="217">
        <v>33</v>
      </c>
      <c r="M545" s="217">
        <v>33</v>
      </c>
      <c r="N545" s="217">
        <v>33</v>
      </c>
      <c r="O545" s="217">
        <v>33</v>
      </c>
      <c r="P545" s="217">
        <v>28533</v>
      </c>
    </row>
    <row r="546" spans="1:16">
      <c r="A546" s="174" t="s">
        <v>53</v>
      </c>
      <c r="B546" s="174" t="s">
        <v>351</v>
      </c>
      <c r="C546" s="217">
        <v>226</v>
      </c>
      <c r="D546" s="217">
        <v>226</v>
      </c>
      <c r="E546" s="217">
        <v>226</v>
      </c>
      <c r="F546" s="217">
        <v>226</v>
      </c>
      <c r="G546" s="217">
        <v>226</v>
      </c>
      <c r="H546" s="217">
        <v>226</v>
      </c>
      <c r="I546" s="217">
        <v>226</v>
      </c>
      <c r="J546" s="217">
        <v>226</v>
      </c>
      <c r="K546" s="217">
        <v>226</v>
      </c>
      <c r="L546" s="217">
        <v>226</v>
      </c>
      <c r="M546" s="217">
        <v>226</v>
      </c>
      <c r="N546" s="217">
        <v>226</v>
      </c>
      <c r="O546" s="217">
        <v>226</v>
      </c>
      <c r="P546" s="217">
        <v>226055</v>
      </c>
    </row>
    <row r="547" spans="1:16">
      <c r="A547" s="174" t="s">
        <v>250</v>
      </c>
      <c r="B547" s="174" t="s">
        <v>351</v>
      </c>
      <c r="C547" s="217">
        <v>2103</v>
      </c>
      <c r="D547" s="217">
        <v>2103</v>
      </c>
      <c r="E547" s="217">
        <v>2103</v>
      </c>
      <c r="F547" s="217">
        <v>2103</v>
      </c>
      <c r="G547" s="217">
        <v>2103</v>
      </c>
      <c r="H547" s="217">
        <v>2103</v>
      </c>
      <c r="I547" s="217">
        <v>2103</v>
      </c>
      <c r="J547" s="217">
        <v>2103</v>
      </c>
      <c r="K547" s="217">
        <v>2103</v>
      </c>
      <c r="L547" s="217">
        <v>2103</v>
      </c>
      <c r="M547" s="217">
        <v>2103</v>
      </c>
      <c r="N547" s="217">
        <v>2103</v>
      </c>
      <c r="O547" s="217">
        <v>2103</v>
      </c>
      <c r="P547" s="217">
        <v>2102884</v>
      </c>
    </row>
    <row r="548" spans="1:16">
      <c r="A548" s="174" t="s">
        <v>1007</v>
      </c>
      <c r="B548" s="174" t="s">
        <v>351</v>
      </c>
      <c r="C548" s="217">
        <v>0</v>
      </c>
      <c r="D548" s="217">
        <v>0</v>
      </c>
      <c r="E548" s="217">
        <v>0</v>
      </c>
      <c r="F548" s="217">
        <v>0</v>
      </c>
      <c r="G548" s="217">
        <v>0</v>
      </c>
      <c r="H548" s="217">
        <v>0</v>
      </c>
      <c r="I548" s="217">
        <v>70</v>
      </c>
      <c r="J548" s="217">
        <v>70</v>
      </c>
      <c r="K548" s="217">
        <v>70</v>
      </c>
      <c r="L548" s="217">
        <v>70</v>
      </c>
      <c r="M548" s="217">
        <v>72</v>
      </c>
      <c r="N548" s="217">
        <v>72</v>
      </c>
      <c r="O548" s="217">
        <v>72</v>
      </c>
      <c r="P548" s="217">
        <v>38331</v>
      </c>
    </row>
    <row r="549" spans="1:16">
      <c r="A549" s="174" t="s">
        <v>802</v>
      </c>
      <c r="B549" s="174" t="s">
        <v>351</v>
      </c>
      <c r="C549" s="217">
        <v>1737</v>
      </c>
      <c r="D549" s="217">
        <v>1763</v>
      </c>
      <c r="E549" s="217">
        <v>1775</v>
      </c>
      <c r="F549" s="217">
        <v>1798</v>
      </c>
      <c r="G549" s="217">
        <v>1804</v>
      </c>
      <c r="H549" s="217">
        <v>1655</v>
      </c>
      <c r="I549" s="217">
        <v>1655</v>
      </c>
      <c r="J549" s="217">
        <v>1655</v>
      </c>
      <c r="K549" s="217">
        <v>1655</v>
      </c>
      <c r="L549" s="217">
        <v>1655</v>
      </c>
      <c r="M549" s="217">
        <v>1656</v>
      </c>
      <c r="N549" s="217">
        <v>1656</v>
      </c>
      <c r="O549" s="217">
        <v>1656</v>
      </c>
      <c r="P549" s="217">
        <v>1702145</v>
      </c>
    </row>
    <row r="550" spans="1:16">
      <c r="A550" s="174" t="s">
        <v>647</v>
      </c>
      <c r="B550" s="174" t="s">
        <v>351</v>
      </c>
      <c r="C550" s="217">
        <v>15928</v>
      </c>
      <c r="D550" s="217">
        <v>15928</v>
      </c>
      <c r="E550" s="217">
        <v>15928</v>
      </c>
      <c r="F550" s="217">
        <v>15928</v>
      </c>
      <c r="G550" s="217">
        <v>15928</v>
      </c>
      <c r="H550" s="217">
        <v>15928</v>
      </c>
      <c r="I550" s="217">
        <v>15928</v>
      </c>
      <c r="J550" s="217">
        <v>15928</v>
      </c>
      <c r="K550" s="217">
        <v>15928</v>
      </c>
      <c r="L550" s="217">
        <v>15928</v>
      </c>
      <c r="M550" s="217">
        <v>15928</v>
      </c>
      <c r="N550" s="217">
        <v>15928</v>
      </c>
      <c r="O550" s="217">
        <v>15928</v>
      </c>
      <c r="P550" s="217">
        <v>15927851</v>
      </c>
    </row>
    <row r="551" spans="1:16">
      <c r="A551" s="174" t="s">
        <v>251</v>
      </c>
      <c r="B551" s="174" t="s">
        <v>351</v>
      </c>
      <c r="C551" s="217">
        <v>3</v>
      </c>
      <c r="D551" s="217">
        <v>3</v>
      </c>
      <c r="E551" s="217">
        <v>3</v>
      </c>
      <c r="F551" s="217">
        <v>3</v>
      </c>
      <c r="G551" s="217">
        <v>3</v>
      </c>
      <c r="H551" s="217">
        <v>3</v>
      </c>
      <c r="I551" s="217">
        <v>3</v>
      </c>
      <c r="J551" s="217">
        <v>3</v>
      </c>
      <c r="K551" s="217">
        <v>3</v>
      </c>
      <c r="L551" s="217">
        <v>3</v>
      </c>
      <c r="M551" s="217">
        <v>3</v>
      </c>
      <c r="N551" s="217">
        <v>3</v>
      </c>
      <c r="O551" s="217">
        <v>3</v>
      </c>
      <c r="P551" s="217">
        <v>2655</v>
      </c>
    </row>
    <row r="552" spans="1:16">
      <c r="A552" s="174" t="s">
        <v>252</v>
      </c>
      <c r="B552" s="174" t="s">
        <v>351</v>
      </c>
      <c r="C552" s="217">
        <v>295</v>
      </c>
      <c r="D552" s="217">
        <v>295</v>
      </c>
      <c r="E552" s="217">
        <v>295</v>
      </c>
      <c r="F552" s="217">
        <v>295</v>
      </c>
      <c r="G552" s="217">
        <v>295</v>
      </c>
      <c r="H552" s="217">
        <v>295</v>
      </c>
      <c r="I552" s="217">
        <v>295</v>
      </c>
      <c r="J552" s="217">
        <v>295</v>
      </c>
      <c r="K552" s="217">
        <v>295</v>
      </c>
      <c r="L552" s="217">
        <v>295</v>
      </c>
      <c r="M552" s="217">
        <v>299</v>
      </c>
      <c r="N552" s="217">
        <v>299</v>
      </c>
      <c r="O552" s="217">
        <v>299</v>
      </c>
      <c r="P552" s="217">
        <v>295443</v>
      </c>
    </row>
    <row r="553" spans="1:16">
      <c r="A553" s="174" t="s">
        <v>803</v>
      </c>
      <c r="B553" s="174" t="s">
        <v>351</v>
      </c>
      <c r="C553" s="217">
        <v>0</v>
      </c>
      <c r="D553" s="217">
        <v>0</v>
      </c>
      <c r="E553" s="217">
        <v>0</v>
      </c>
      <c r="F553" s="217">
        <v>0</v>
      </c>
      <c r="G553" s="217">
        <v>0</v>
      </c>
      <c r="H553" s="217">
        <v>0</v>
      </c>
      <c r="I553" s="217">
        <v>0</v>
      </c>
      <c r="J553" s="217">
        <v>0</v>
      </c>
      <c r="K553" s="217">
        <v>0</v>
      </c>
      <c r="L553" s="217">
        <v>0</v>
      </c>
      <c r="M553" s="217">
        <v>0</v>
      </c>
      <c r="N553" s="217">
        <v>0</v>
      </c>
      <c r="O553" s="217">
        <v>0</v>
      </c>
      <c r="P553" s="217">
        <v>0</v>
      </c>
    </row>
    <row r="554" spans="1:16">
      <c r="A554" s="174" t="s">
        <v>804</v>
      </c>
      <c r="B554" s="174" t="s">
        <v>351</v>
      </c>
      <c r="C554" s="217">
        <v>0</v>
      </c>
      <c r="D554" s="217">
        <v>0</v>
      </c>
      <c r="E554" s="217">
        <v>0</v>
      </c>
      <c r="F554" s="217">
        <v>0</v>
      </c>
      <c r="G554" s="217">
        <v>0</v>
      </c>
      <c r="H554" s="217">
        <v>0</v>
      </c>
      <c r="I554" s="217">
        <v>0</v>
      </c>
      <c r="J554" s="217">
        <v>0</v>
      </c>
      <c r="K554" s="217">
        <v>0</v>
      </c>
      <c r="L554" s="217">
        <v>0</v>
      </c>
      <c r="M554" s="217">
        <v>0</v>
      </c>
      <c r="N554" s="217">
        <v>0</v>
      </c>
      <c r="O554" s="217">
        <v>0</v>
      </c>
      <c r="P554" s="217">
        <v>0</v>
      </c>
    </row>
    <row r="555" spans="1:16">
      <c r="A555" s="174" t="s">
        <v>674</v>
      </c>
      <c r="B555" s="174" t="s">
        <v>351</v>
      </c>
      <c r="C555" s="217">
        <v>150</v>
      </c>
      <c r="D555" s="217">
        <v>150</v>
      </c>
      <c r="E555" s="217">
        <v>150</v>
      </c>
      <c r="F555" s="217">
        <v>150</v>
      </c>
      <c r="G555" s="217">
        <v>150</v>
      </c>
      <c r="H555" s="217">
        <v>150</v>
      </c>
      <c r="I555" s="217">
        <v>150</v>
      </c>
      <c r="J555" s="217">
        <v>150</v>
      </c>
      <c r="K555" s="217">
        <v>150</v>
      </c>
      <c r="L555" s="217">
        <v>150</v>
      </c>
      <c r="M555" s="217">
        <v>150</v>
      </c>
      <c r="N555" s="217">
        <v>150</v>
      </c>
      <c r="O555" s="217">
        <v>150</v>
      </c>
      <c r="P555" s="217">
        <v>150385</v>
      </c>
    </row>
    <row r="556" spans="1:16">
      <c r="A556" s="174" t="s">
        <v>272</v>
      </c>
      <c r="B556" s="174" t="s">
        <v>351</v>
      </c>
      <c r="C556" s="217">
        <v>0</v>
      </c>
      <c r="D556" s="217">
        <v>0</v>
      </c>
      <c r="E556" s="217">
        <v>0</v>
      </c>
      <c r="F556" s="217">
        <v>0</v>
      </c>
      <c r="G556" s="217">
        <v>0</v>
      </c>
      <c r="H556" s="217">
        <v>0</v>
      </c>
      <c r="I556" s="217">
        <v>0</v>
      </c>
      <c r="J556" s="217">
        <v>0</v>
      </c>
      <c r="K556" s="217">
        <v>0</v>
      </c>
      <c r="L556" s="217">
        <v>0</v>
      </c>
      <c r="M556" s="217">
        <v>0</v>
      </c>
      <c r="N556" s="217">
        <v>0</v>
      </c>
      <c r="O556" s="217">
        <v>0</v>
      </c>
      <c r="P556" s="217">
        <v>0</v>
      </c>
    </row>
    <row r="557" spans="1:16">
      <c r="A557" s="174" t="s">
        <v>1008</v>
      </c>
      <c r="B557" s="174" t="s">
        <v>351</v>
      </c>
      <c r="C557" s="217">
        <v>0</v>
      </c>
      <c r="D557" s="217">
        <v>0</v>
      </c>
      <c r="E557" s="217">
        <v>0</v>
      </c>
      <c r="F557" s="217">
        <v>0</v>
      </c>
      <c r="G557" s="217">
        <v>0</v>
      </c>
      <c r="H557" s="217">
        <v>0</v>
      </c>
      <c r="I557" s="217">
        <v>70</v>
      </c>
      <c r="J557" s="217">
        <v>70</v>
      </c>
      <c r="K557" s="217">
        <v>70</v>
      </c>
      <c r="L557" s="217">
        <v>70</v>
      </c>
      <c r="M557" s="217">
        <v>70</v>
      </c>
      <c r="N557" s="217">
        <v>70</v>
      </c>
      <c r="O557" s="217">
        <v>70</v>
      </c>
      <c r="P557" s="217">
        <v>37825</v>
      </c>
    </row>
    <row r="558" spans="1:16">
      <c r="A558" s="174" t="s">
        <v>304</v>
      </c>
      <c r="B558" s="174" t="s">
        <v>351</v>
      </c>
      <c r="C558" s="217">
        <v>512</v>
      </c>
      <c r="D558" s="217">
        <v>512</v>
      </c>
      <c r="E558" s="217">
        <v>512</v>
      </c>
      <c r="F558" s="217">
        <v>512</v>
      </c>
      <c r="G558" s="217">
        <v>512</v>
      </c>
      <c r="H558" s="217">
        <v>512</v>
      </c>
      <c r="I558" s="217">
        <v>512</v>
      </c>
      <c r="J558" s="217">
        <v>512</v>
      </c>
      <c r="K558" s="217">
        <v>512</v>
      </c>
      <c r="L558" s="217">
        <v>512</v>
      </c>
      <c r="M558" s="217">
        <v>512</v>
      </c>
      <c r="N558" s="217">
        <v>512</v>
      </c>
      <c r="O558" s="217">
        <v>601</v>
      </c>
      <c r="P558" s="217">
        <v>515634</v>
      </c>
    </row>
    <row r="559" spans="1:16">
      <c r="A559" s="174" t="s">
        <v>305</v>
      </c>
      <c r="B559" s="174" t="s">
        <v>351</v>
      </c>
      <c r="C559" s="217">
        <v>1813</v>
      </c>
      <c r="D559" s="217">
        <v>1813</v>
      </c>
      <c r="E559" s="217">
        <v>1813</v>
      </c>
      <c r="F559" s="217">
        <v>1813</v>
      </c>
      <c r="G559" s="217">
        <v>1813</v>
      </c>
      <c r="H559" s="217">
        <v>1813</v>
      </c>
      <c r="I559" s="217">
        <v>1813</v>
      </c>
      <c r="J559" s="217">
        <v>1813</v>
      </c>
      <c r="K559" s="217">
        <v>1813</v>
      </c>
      <c r="L559" s="217">
        <v>1813</v>
      </c>
      <c r="M559" s="217">
        <v>1813</v>
      </c>
      <c r="N559" s="217">
        <v>1813</v>
      </c>
      <c r="O559" s="217">
        <v>1813</v>
      </c>
      <c r="P559" s="217">
        <v>1812662</v>
      </c>
    </row>
    <row r="560" spans="1:16">
      <c r="A560" s="174" t="s">
        <v>685</v>
      </c>
      <c r="B560" s="174" t="s">
        <v>351</v>
      </c>
      <c r="C560" s="217">
        <v>0</v>
      </c>
      <c r="D560" s="217">
        <v>0</v>
      </c>
      <c r="E560" s="217">
        <v>0</v>
      </c>
      <c r="F560" s="217">
        <v>0</v>
      </c>
      <c r="G560" s="217">
        <v>0</v>
      </c>
      <c r="H560" s="217">
        <v>0</v>
      </c>
      <c r="I560" s="217">
        <v>0</v>
      </c>
      <c r="J560" s="217">
        <v>0</v>
      </c>
      <c r="K560" s="217">
        <v>0</v>
      </c>
      <c r="L560" s="217">
        <v>0</v>
      </c>
      <c r="M560" s="217">
        <v>0</v>
      </c>
      <c r="N560" s="217">
        <v>0</v>
      </c>
      <c r="O560" s="217">
        <v>0</v>
      </c>
      <c r="P560" s="217">
        <v>0</v>
      </c>
    </row>
    <row r="561" spans="1:16">
      <c r="A561" s="174" t="s">
        <v>877</v>
      </c>
      <c r="B561" s="174" t="s">
        <v>351</v>
      </c>
      <c r="C561" s="217">
        <v>0</v>
      </c>
      <c r="D561" s="217">
        <v>0</v>
      </c>
      <c r="E561" s="217">
        <v>0</v>
      </c>
      <c r="F561" s="217">
        <v>0</v>
      </c>
      <c r="G561" s="217">
        <v>0</v>
      </c>
      <c r="H561" s="217">
        <v>0</v>
      </c>
      <c r="I561" s="217">
        <v>0</v>
      </c>
      <c r="J561" s="217">
        <v>0</v>
      </c>
      <c r="K561" s="217">
        <v>0</v>
      </c>
      <c r="L561" s="217">
        <v>0</v>
      </c>
      <c r="M561" s="217">
        <v>0</v>
      </c>
      <c r="N561" s="217">
        <v>0</v>
      </c>
      <c r="O561" s="217">
        <v>0</v>
      </c>
      <c r="P561" s="217">
        <v>0</v>
      </c>
    </row>
    <row r="562" spans="1:16">
      <c r="A562" s="174" t="s">
        <v>961</v>
      </c>
      <c r="B562" s="174" t="s">
        <v>351</v>
      </c>
      <c r="C562" s="217">
        <v>0</v>
      </c>
      <c r="D562" s="217">
        <v>0</v>
      </c>
      <c r="E562" s="217">
        <v>0</v>
      </c>
      <c r="F562" s="217">
        <v>0</v>
      </c>
      <c r="G562" s="217">
        <v>0</v>
      </c>
      <c r="H562" s="217">
        <v>0</v>
      </c>
      <c r="I562" s="217">
        <v>0</v>
      </c>
      <c r="J562" s="217">
        <v>0</v>
      </c>
      <c r="K562" s="217">
        <v>0</v>
      </c>
      <c r="L562" s="217">
        <v>0</v>
      </c>
      <c r="M562" s="217">
        <v>0</v>
      </c>
      <c r="N562" s="217">
        <v>0</v>
      </c>
      <c r="O562" s="217">
        <v>0</v>
      </c>
      <c r="P562" s="217">
        <v>0</v>
      </c>
    </row>
    <row r="563" spans="1:16">
      <c r="A563" s="174" t="s">
        <v>962</v>
      </c>
      <c r="B563" s="174" t="s">
        <v>351</v>
      </c>
      <c r="C563" s="217">
        <v>0</v>
      </c>
      <c r="D563" s="217">
        <v>0</v>
      </c>
      <c r="E563" s="217">
        <v>1</v>
      </c>
      <c r="F563" s="217">
        <v>1</v>
      </c>
      <c r="G563" s="217">
        <v>1</v>
      </c>
      <c r="H563" s="217">
        <v>1</v>
      </c>
      <c r="I563" s="217">
        <v>1</v>
      </c>
      <c r="J563" s="217">
        <v>1</v>
      </c>
      <c r="K563" s="217">
        <v>1</v>
      </c>
      <c r="L563" s="217">
        <v>1</v>
      </c>
      <c r="M563" s="217">
        <v>1</v>
      </c>
      <c r="N563" s="217">
        <v>1</v>
      </c>
      <c r="O563" s="217">
        <v>1</v>
      </c>
      <c r="P563" s="217">
        <v>1216</v>
      </c>
    </row>
    <row r="564" spans="1:16">
      <c r="A564" s="174" t="s">
        <v>377</v>
      </c>
      <c r="B564" s="174" t="s">
        <v>351</v>
      </c>
      <c r="C564" s="217">
        <v>133</v>
      </c>
      <c r="D564" s="217">
        <v>133</v>
      </c>
      <c r="E564" s="217">
        <v>132</v>
      </c>
      <c r="F564" s="217">
        <v>132</v>
      </c>
      <c r="G564" s="217">
        <v>132</v>
      </c>
      <c r="H564" s="217">
        <v>132</v>
      </c>
      <c r="I564" s="217">
        <v>130</v>
      </c>
      <c r="J564" s="217">
        <v>135</v>
      </c>
      <c r="K564" s="217">
        <v>135</v>
      </c>
      <c r="L564" s="217">
        <v>135</v>
      </c>
      <c r="M564" s="217">
        <v>135</v>
      </c>
      <c r="N564" s="217">
        <v>144</v>
      </c>
      <c r="O564" s="217">
        <v>144</v>
      </c>
      <c r="P564" s="217">
        <v>134557</v>
      </c>
    </row>
    <row r="565" spans="1:16">
      <c r="A565" s="174" t="s">
        <v>378</v>
      </c>
      <c r="B565" s="174" t="s">
        <v>351</v>
      </c>
      <c r="C565" s="217">
        <v>130</v>
      </c>
      <c r="D565" s="217">
        <v>130</v>
      </c>
      <c r="E565" s="217">
        <v>130</v>
      </c>
      <c r="F565" s="217">
        <v>130</v>
      </c>
      <c r="G565" s="217">
        <v>130</v>
      </c>
      <c r="H565" s="217">
        <v>130</v>
      </c>
      <c r="I565" s="217">
        <v>130</v>
      </c>
      <c r="J565" s="217">
        <v>130</v>
      </c>
      <c r="K565" s="217">
        <v>130</v>
      </c>
      <c r="L565" s="217">
        <v>130</v>
      </c>
      <c r="M565" s="217">
        <v>130</v>
      </c>
      <c r="N565" s="217">
        <v>130</v>
      </c>
      <c r="O565" s="217">
        <v>130</v>
      </c>
      <c r="P565" s="217">
        <v>129571</v>
      </c>
    </row>
    <row r="566" spans="1:16">
      <c r="A566" s="174" t="s">
        <v>1009</v>
      </c>
      <c r="B566" s="174" t="s">
        <v>351</v>
      </c>
      <c r="C566" s="217">
        <v>0</v>
      </c>
      <c r="D566" s="217">
        <v>0</v>
      </c>
      <c r="E566" s="217">
        <v>0</v>
      </c>
      <c r="F566" s="217">
        <v>0</v>
      </c>
      <c r="G566" s="217">
        <v>0</v>
      </c>
      <c r="H566" s="217">
        <v>0</v>
      </c>
      <c r="I566" s="217">
        <v>1</v>
      </c>
      <c r="J566" s="217">
        <v>1</v>
      </c>
      <c r="K566" s="217">
        <v>1</v>
      </c>
      <c r="L566" s="217">
        <v>1</v>
      </c>
      <c r="M566" s="217">
        <v>1</v>
      </c>
      <c r="N566" s="217">
        <v>1</v>
      </c>
      <c r="O566" s="217">
        <v>1</v>
      </c>
      <c r="P566" s="217">
        <v>708</v>
      </c>
    </row>
    <row r="567" spans="1:16">
      <c r="A567" s="174" t="s">
        <v>1010</v>
      </c>
      <c r="B567" s="174" t="s">
        <v>351</v>
      </c>
      <c r="C567" s="217">
        <v>0</v>
      </c>
      <c r="D567" s="217">
        <v>0</v>
      </c>
      <c r="E567" s="217">
        <v>0</v>
      </c>
      <c r="F567" s="217">
        <v>0</v>
      </c>
      <c r="G567" s="217">
        <v>0</v>
      </c>
      <c r="H567" s="217">
        <v>0</v>
      </c>
      <c r="I567" s="217">
        <v>1</v>
      </c>
      <c r="J567" s="217">
        <v>1</v>
      </c>
      <c r="K567" s="217">
        <v>1</v>
      </c>
      <c r="L567" s="217">
        <v>1</v>
      </c>
      <c r="M567" s="217">
        <v>1</v>
      </c>
      <c r="N567" s="217">
        <v>1</v>
      </c>
      <c r="O567" s="217">
        <v>1</v>
      </c>
      <c r="P567" s="217">
        <v>555</v>
      </c>
    </row>
    <row r="568" spans="1:16">
      <c r="A568" s="174" t="s">
        <v>379</v>
      </c>
      <c r="B568" s="174" t="s">
        <v>351</v>
      </c>
      <c r="C568" s="217">
        <v>0</v>
      </c>
      <c r="D568" s="217">
        <v>0</v>
      </c>
      <c r="E568" s="217">
        <v>0</v>
      </c>
      <c r="F568" s="217">
        <v>0</v>
      </c>
      <c r="G568" s="217">
        <v>0</v>
      </c>
      <c r="H568" s="217">
        <v>0</v>
      </c>
      <c r="I568" s="217">
        <v>0</v>
      </c>
      <c r="J568" s="217">
        <v>0</v>
      </c>
      <c r="K568" s="217">
        <v>0</v>
      </c>
      <c r="L568" s="217">
        <v>0</v>
      </c>
      <c r="M568" s="217">
        <v>0</v>
      </c>
      <c r="N568" s="217">
        <v>0</v>
      </c>
      <c r="O568" s="217">
        <v>0</v>
      </c>
      <c r="P568" s="217">
        <v>0</v>
      </c>
    </row>
    <row r="569" spans="1:16">
      <c r="A569" s="174" t="s">
        <v>1011</v>
      </c>
      <c r="B569" s="174" t="s">
        <v>351</v>
      </c>
      <c r="C569" s="217">
        <v>0</v>
      </c>
      <c r="D569" s="217">
        <v>0</v>
      </c>
      <c r="E569" s="217">
        <v>0</v>
      </c>
      <c r="F569" s="217">
        <v>0</v>
      </c>
      <c r="G569" s="217">
        <v>0</v>
      </c>
      <c r="H569" s="217">
        <v>0</v>
      </c>
      <c r="I569" s="217">
        <v>0</v>
      </c>
      <c r="J569" s="217">
        <v>0</v>
      </c>
      <c r="K569" s="217">
        <v>0</v>
      </c>
      <c r="L569" s="217">
        <v>0</v>
      </c>
      <c r="M569" s="217">
        <v>0</v>
      </c>
      <c r="N569" s="217">
        <v>0</v>
      </c>
      <c r="O569" s="217">
        <v>0</v>
      </c>
      <c r="P569" s="217">
        <v>0</v>
      </c>
    </row>
    <row r="570" spans="1:16">
      <c r="A570" s="85"/>
      <c r="B570" s="85"/>
      <c r="C570" s="218"/>
      <c r="D570" s="218"/>
      <c r="E570" s="218"/>
      <c r="F570" s="218"/>
      <c r="G570" s="218"/>
      <c r="H570" s="218"/>
      <c r="I570" s="218"/>
      <c r="J570" s="218"/>
      <c r="K570" s="218"/>
      <c r="L570" s="218"/>
      <c r="M570" s="218"/>
      <c r="N570" s="218"/>
      <c r="O570" s="218"/>
      <c r="P570" s="218"/>
    </row>
    <row r="571" spans="1:16">
      <c r="A571" s="174"/>
      <c r="B571" s="174"/>
      <c r="C571" s="175"/>
      <c r="D571" s="175"/>
      <c r="E571" s="175"/>
      <c r="F571" s="175"/>
      <c r="G571" s="175"/>
      <c r="H571" s="175"/>
      <c r="I571" s="175"/>
      <c r="J571" s="175"/>
      <c r="K571" s="175"/>
      <c r="L571" s="175"/>
      <c r="M571" s="175"/>
      <c r="N571" s="175"/>
      <c r="O571" s="175"/>
      <c r="P571" s="175"/>
    </row>
    <row r="572" spans="1:16">
      <c r="A572" s="174"/>
      <c r="B572" s="174"/>
      <c r="C572" s="175"/>
      <c r="D572" s="175"/>
      <c r="E572" s="175"/>
      <c r="F572" s="175"/>
      <c r="G572" s="175"/>
      <c r="H572" s="175"/>
      <c r="I572" s="175"/>
      <c r="J572" s="175"/>
      <c r="K572" s="175"/>
      <c r="L572" s="175"/>
      <c r="M572" s="175"/>
      <c r="N572" s="175"/>
      <c r="O572" s="175"/>
      <c r="P572" s="175"/>
    </row>
    <row r="573" spans="1:16" ht="13.8" thickBot="1">
      <c r="A573" s="77"/>
      <c r="B573" s="78" t="s">
        <v>935</v>
      </c>
      <c r="C573" s="176">
        <f t="shared" ref="C573:P573" si="2">SUM(C415:C572)</f>
        <v>217180</v>
      </c>
      <c r="D573" s="176">
        <f t="shared" si="2"/>
        <v>217918</v>
      </c>
      <c r="E573" s="176">
        <f t="shared" si="2"/>
        <v>218382</v>
      </c>
      <c r="F573" s="176">
        <f t="shared" si="2"/>
        <v>219042</v>
      </c>
      <c r="G573" s="176">
        <f t="shared" si="2"/>
        <v>219615</v>
      </c>
      <c r="H573" s="176">
        <f t="shared" si="2"/>
        <v>219177</v>
      </c>
      <c r="I573" s="176">
        <f t="shared" si="2"/>
        <v>220501</v>
      </c>
      <c r="J573" s="176">
        <f t="shared" si="2"/>
        <v>221488</v>
      </c>
      <c r="K573" s="176">
        <f t="shared" si="2"/>
        <v>221694</v>
      </c>
      <c r="L573" s="176">
        <f t="shared" si="2"/>
        <v>219624</v>
      </c>
      <c r="M573" s="176">
        <f t="shared" si="2"/>
        <v>220020</v>
      </c>
      <c r="N573" s="176">
        <f t="shared" si="2"/>
        <v>220613</v>
      </c>
      <c r="O573" s="176">
        <f t="shared" si="2"/>
        <v>221685</v>
      </c>
      <c r="P573" s="176">
        <f t="shared" si="2"/>
        <v>219791580</v>
      </c>
    </row>
    <row r="574" spans="1:16" ht="13.8" thickTop="1"/>
  </sheetData>
  <mergeCells count="3">
    <mergeCell ref="A2:A3"/>
    <mergeCell ref="B2:B3"/>
    <mergeCell ref="C1:O1"/>
  </mergeCells>
  <phoneticPr fontId="0" type="noConversion"/>
  <pageMargins left="0.2" right="0.21" top="0.37" bottom="0.37" header="0.16" footer="0.17"/>
  <pageSetup scale="40" orientation="landscape" r:id="rId1"/>
  <headerFooter>
    <oddFooter>&amp;R&amp;P of &amp;N</oddFooter>
  </headerFooter>
  <rowBreaks count="4" manualBreakCount="4">
    <brk id="189" max="16" man="1"/>
    <brk id="282" max="16" man="1"/>
    <brk id="378" max="16" man="1"/>
    <brk id="480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U109"/>
  <sheetViews>
    <sheetView zoomScaleNormal="100" workbookViewId="0">
      <pane xSplit="2" ySplit="3" topLeftCell="I4" activePane="bottomRight" state="frozen"/>
      <selection activeCell="B7" sqref="B7"/>
      <selection pane="topRight" activeCell="B7" sqref="B7"/>
      <selection pane="bottomLeft" activeCell="B7" sqref="B7"/>
      <selection pane="bottomRight" activeCell="M4" sqref="M4"/>
    </sheetView>
  </sheetViews>
  <sheetFormatPr defaultColWidth="9.28515625" defaultRowHeight="13.2" outlineLevelRow="1"/>
  <cols>
    <col min="1" max="1" width="64.140625" style="24" customWidth="1"/>
    <col min="2" max="2" width="26.5703125" style="24" customWidth="1"/>
    <col min="3" max="3" width="15.140625" style="24" bestFit="1" customWidth="1"/>
    <col min="4" max="15" width="14.85546875" style="24" bestFit="1" customWidth="1"/>
    <col min="16" max="16" width="20" style="24" bestFit="1" customWidth="1"/>
    <col min="17" max="17" width="9.28515625" style="24"/>
    <col min="18" max="18" width="18.28515625" style="178" bestFit="1" customWidth="1"/>
    <col min="19" max="19" width="12.7109375" style="20" bestFit="1" customWidth="1"/>
    <col min="20" max="20" width="9.28515625" style="20"/>
    <col min="22" max="16384" width="9.28515625" style="2"/>
  </cols>
  <sheetData>
    <row r="1" spans="1:21" ht="13.8" thickBot="1">
      <c r="A1" s="24" t="s">
        <v>1072</v>
      </c>
      <c r="C1" s="395" t="s">
        <v>380</v>
      </c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7"/>
      <c r="R1" s="319"/>
    </row>
    <row r="2" spans="1:21">
      <c r="A2" s="390" t="s">
        <v>381</v>
      </c>
      <c r="B2" s="390" t="s">
        <v>455</v>
      </c>
      <c r="C2" s="169"/>
      <c r="D2" s="170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71"/>
      <c r="P2" s="172" t="s">
        <v>199</v>
      </c>
      <c r="R2" s="376"/>
    </row>
    <row r="3" spans="1:21" ht="13.8" thickBot="1">
      <c r="A3" s="391"/>
      <c r="B3" s="391"/>
      <c r="C3" s="213">
        <v>42248</v>
      </c>
      <c r="D3" s="213">
        <v>42278</v>
      </c>
      <c r="E3" s="213">
        <v>42309</v>
      </c>
      <c r="F3" s="213">
        <v>42339</v>
      </c>
      <c r="G3" s="213">
        <v>42370</v>
      </c>
      <c r="H3" s="213">
        <v>42401</v>
      </c>
      <c r="I3" s="213">
        <v>42430</v>
      </c>
      <c r="J3" s="213">
        <v>42461</v>
      </c>
      <c r="K3" s="213">
        <v>42491</v>
      </c>
      <c r="L3" s="213">
        <v>42522</v>
      </c>
      <c r="M3" s="213">
        <v>42552</v>
      </c>
      <c r="N3" s="213">
        <v>42583</v>
      </c>
      <c r="O3" s="213">
        <v>42614</v>
      </c>
      <c r="P3" s="214">
        <v>42614</v>
      </c>
      <c r="R3" s="377"/>
    </row>
    <row r="4" spans="1:21"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R4" s="378"/>
    </row>
    <row r="5" spans="1:21" s="53" customFormat="1">
      <c r="A5" s="210" t="s">
        <v>2</v>
      </c>
      <c r="B5" s="210" t="s">
        <v>382</v>
      </c>
      <c r="C5" s="219">
        <v>824</v>
      </c>
      <c r="D5" s="219">
        <v>825</v>
      </c>
      <c r="E5" s="219">
        <v>825</v>
      </c>
      <c r="F5" s="219">
        <v>825</v>
      </c>
      <c r="G5" s="219">
        <v>825</v>
      </c>
      <c r="H5" s="219">
        <v>825</v>
      </c>
      <c r="I5" s="219">
        <v>825</v>
      </c>
      <c r="J5" s="219">
        <v>825</v>
      </c>
      <c r="K5" s="219">
        <v>825</v>
      </c>
      <c r="L5" s="219">
        <v>825</v>
      </c>
      <c r="M5" s="219">
        <v>825</v>
      </c>
      <c r="N5" s="219">
        <v>825</v>
      </c>
      <c r="O5" s="219">
        <v>825</v>
      </c>
      <c r="P5" s="219">
        <v>824707</v>
      </c>
      <c r="R5" s="379"/>
      <c r="S5" s="20"/>
      <c r="T5" s="20"/>
      <c r="U5"/>
    </row>
    <row r="6" spans="1:21" s="53" customFormat="1">
      <c r="A6" s="210" t="s">
        <v>3</v>
      </c>
      <c r="B6" s="210" t="s">
        <v>382</v>
      </c>
      <c r="C6" s="219">
        <v>8489</v>
      </c>
      <c r="D6" s="219">
        <v>8489</v>
      </c>
      <c r="E6" s="219">
        <v>8489</v>
      </c>
      <c r="F6" s="219">
        <v>8476</v>
      </c>
      <c r="G6" s="219">
        <v>8476</v>
      </c>
      <c r="H6" s="219">
        <v>8476</v>
      </c>
      <c r="I6" s="219">
        <v>8476</v>
      </c>
      <c r="J6" s="219">
        <v>8476</v>
      </c>
      <c r="K6" s="219">
        <v>8476</v>
      </c>
      <c r="L6" s="219">
        <v>8476</v>
      </c>
      <c r="M6" s="219">
        <v>8476</v>
      </c>
      <c r="N6" s="219">
        <v>8476</v>
      </c>
      <c r="O6" s="219">
        <v>8476</v>
      </c>
      <c r="P6" s="219">
        <v>8478648</v>
      </c>
      <c r="R6" s="179"/>
      <c r="S6" s="20"/>
      <c r="T6" s="20"/>
      <c r="U6"/>
    </row>
    <row r="7" spans="1:21" s="53" customFormat="1">
      <c r="A7" s="210" t="s">
        <v>4</v>
      </c>
      <c r="B7" s="210" t="s">
        <v>382</v>
      </c>
      <c r="C7" s="219">
        <v>737</v>
      </c>
      <c r="D7" s="219">
        <v>737</v>
      </c>
      <c r="E7" s="219">
        <v>737</v>
      </c>
      <c r="F7" s="219">
        <v>737</v>
      </c>
      <c r="G7" s="219">
        <v>737</v>
      </c>
      <c r="H7" s="219">
        <v>737</v>
      </c>
      <c r="I7" s="219">
        <v>737</v>
      </c>
      <c r="J7" s="219">
        <v>737</v>
      </c>
      <c r="K7" s="219">
        <v>737</v>
      </c>
      <c r="L7" s="219">
        <v>737</v>
      </c>
      <c r="M7" s="219">
        <v>737</v>
      </c>
      <c r="N7" s="219">
        <v>737</v>
      </c>
      <c r="O7" s="219">
        <v>737</v>
      </c>
      <c r="P7" s="219">
        <v>736618</v>
      </c>
      <c r="R7" s="179"/>
      <c r="S7" s="20"/>
      <c r="T7" s="20"/>
      <c r="U7"/>
    </row>
    <row r="8" spans="1:21" s="53" customFormat="1">
      <c r="A8" s="210" t="s">
        <v>5</v>
      </c>
      <c r="B8" s="210" t="s">
        <v>382</v>
      </c>
      <c r="C8" s="219">
        <v>215</v>
      </c>
      <c r="D8" s="219">
        <v>215</v>
      </c>
      <c r="E8" s="219">
        <v>215</v>
      </c>
      <c r="F8" s="219">
        <v>215</v>
      </c>
      <c r="G8" s="219">
        <v>215</v>
      </c>
      <c r="H8" s="219">
        <v>215</v>
      </c>
      <c r="I8" s="219">
        <v>215</v>
      </c>
      <c r="J8" s="219">
        <v>215</v>
      </c>
      <c r="K8" s="219">
        <v>215</v>
      </c>
      <c r="L8" s="219">
        <v>215</v>
      </c>
      <c r="M8" s="219">
        <v>215</v>
      </c>
      <c r="N8" s="219">
        <v>215</v>
      </c>
      <c r="O8" s="219">
        <v>215</v>
      </c>
      <c r="P8" s="219">
        <v>215357</v>
      </c>
      <c r="R8" s="179"/>
      <c r="S8" s="20"/>
      <c r="T8" s="20"/>
      <c r="U8"/>
    </row>
    <row r="9" spans="1:21" s="53" customFormat="1">
      <c r="A9" s="210" t="s">
        <v>273</v>
      </c>
      <c r="B9" s="210" t="s">
        <v>382</v>
      </c>
      <c r="C9" s="219">
        <v>4703</v>
      </c>
      <c r="D9" s="219">
        <v>4703</v>
      </c>
      <c r="E9" s="219">
        <v>4703</v>
      </c>
      <c r="F9" s="219">
        <v>4703</v>
      </c>
      <c r="G9" s="219">
        <v>4703</v>
      </c>
      <c r="H9" s="219">
        <v>4703</v>
      </c>
      <c r="I9" s="219">
        <v>4703</v>
      </c>
      <c r="J9" s="219">
        <v>4703</v>
      </c>
      <c r="K9" s="219">
        <v>4703</v>
      </c>
      <c r="L9" s="219">
        <v>4703</v>
      </c>
      <c r="M9" s="219">
        <v>4703</v>
      </c>
      <c r="N9" s="219">
        <v>4703</v>
      </c>
      <c r="O9" s="219">
        <v>4703</v>
      </c>
      <c r="P9" s="219">
        <v>4702851</v>
      </c>
      <c r="R9" s="179"/>
      <c r="S9" s="20"/>
      <c r="T9" s="20"/>
      <c r="U9"/>
    </row>
    <row r="10" spans="1:21" s="53" customFormat="1">
      <c r="A10" s="210" t="s">
        <v>6</v>
      </c>
      <c r="B10" s="210" t="s">
        <v>382</v>
      </c>
      <c r="C10" s="219">
        <v>1203</v>
      </c>
      <c r="D10" s="219">
        <v>1203</v>
      </c>
      <c r="E10" s="219">
        <v>1203</v>
      </c>
      <c r="F10" s="219">
        <v>1203</v>
      </c>
      <c r="G10" s="219">
        <v>1169</v>
      </c>
      <c r="H10" s="219">
        <v>1169</v>
      </c>
      <c r="I10" s="219">
        <v>1169</v>
      </c>
      <c r="J10" s="219">
        <v>1169</v>
      </c>
      <c r="K10" s="219">
        <v>1169</v>
      </c>
      <c r="L10" s="219">
        <v>1169</v>
      </c>
      <c r="M10" s="219">
        <v>1169</v>
      </c>
      <c r="N10" s="219">
        <v>1169</v>
      </c>
      <c r="O10" s="219">
        <v>1169</v>
      </c>
      <c r="P10" s="219">
        <v>1179193</v>
      </c>
      <c r="R10" s="179"/>
      <c r="S10" s="20"/>
      <c r="T10" s="20"/>
      <c r="U10"/>
    </row>
    <row r="11" spans="1:21" s="53" customFormat="1">
      <c r="A11" s="210" t="s">
        <v>7</v>
      </c>
      <c r="B11" s="210" t="s">
        <v>382</v>
      </c>
      <c r="C11" s="219">
        <v>0</v>
      </c>
      <c r="D11" s="219">
        <v>0</v>
      </c>
      <c r="E11" s="219">
        <v>0</v>
      </c>
      <c r="F11" s="219">
        <v>0</v>
      </c>
      <c r="G11" s="219">
        <v>0</v>
      </c>
      <c r="H11" s="219">
        <v>0</v>
      </c>
      <c r="I11" s="219">
        <v>0</v>
      </c>
      <c r="J11" s="219">
        <v>0</v>
      </c>
      <c r="K11" s="219">
        <v>0</v>
      </c>
      <c r="L11" s="219">
        <v>0</v>
      </c>
      <c r="M11" s="219">
        <v>0</v>
      </c>
      <c r="N11" s="219">
        <v>0</v>
      </c>
      <c r="O11" s="219">
        <v>0</v>
      </c>
      <c r="P11" s="219">
        <v>0</v>
      </c>
      <c r="R11" s="179"/>
      <c r="S11" s="20"/>
      <c r="T11" s="20"/>
      <c r="U11"/>
    </row>
    <row r="12" spans="1:21" s="53" customFormat="1" ht="15" customHeight="1">
      <c r="A12" s="210" t="s">
        <v>8</v>
      </c>
      <c r="B12" s="210" t="s">
        <v>382</v>
      </c>
      <c r="C12" s="219">
        <v>4554</v>
      </c>
      <c r="D12" s="219">
        <v>4554</v>
      </c>
      <c r="E12" s="219">
        <v>4554</v>
      </c>
      <c r="F12" s="219">
        <v>4554</v>
      </c>
      <c r="G12" s="219">
        <v>4554</v>
      </c>
      <c r="H12" s="219">
        <v>4554</v>
      </c>
      <c r="I12" s="219">
        <v>4554</v>
      </c>
      <c r="J12" s="219">
        <v>4554</v>
      </c>
      <c r="K12" s="219">
        <v>4554</v>
      </c>
      <c r="L12" s="219">
        <v>4554</v>
      </c>
      <c r="M12" s="219">
        <v>4554</v>
      </c>
      <c r="N12" s="219">
        <v>4554</v>
      </c>
      <c r="O12" s="219">
        <v>4554</v>
      </c>
      <c r="P12" s="219">
        <v>4553839</v>
      </c>
      <c r="R12" s="179"/>
      <c r="S12" s="20"/>
      <c r="T12" s="20"/>
      <c r="U12"/>
    </row>
    <row r="13" spans="1:21" s="53" customFormat="1">
      <c r="A13" s="210" t="s">
        <v>9</v>
      </c>
      <c r="B13" s="210" t="s">
        <v>382</v>
      </c>
      <c r="C13" s="219">
        <v>3445</v>
      </c>
      <c r="D13" s="219">
        <v>3445</v>
      </c>
      <c r="E13" s="219">
        <v>3445</v>
      </c>
      <c r="F13" s="219">
        <v>3445</v>
      </c>
      <c r="G13" s="219">
        <v>3445</v>
      </c>
      <c r="H13" s="219">
        <v>3445</v>
      </c>
      <c r="I13" s="219">
        <v>3445</v>
      </c>
      <c r="J13" s="219">
        <v>3445</v>
      </c>
      <c r="K13" s="219">
        <v>3445</v>
      </c>
      <c r="L13" s="219">
        <v>3445</v>
      </c>
      <c r="M13" s="219">
        <v>3445</v>
      </c>
      <c r="N13" s="219">
        <v>3445</v>
      </c>
      <c r="O13" s="219">
        <v>3445</v>
      </c>
      <c r="P13" s="219">
        <v>3444976</v>
      </c>
      <c r="R13" s="179"/>
      <c r="S13" s="20"/>
      <c r="T13" s="20"/>
      <c r="U13"/>
    </row>
    <row r="14" spans="1:21" s="53" customFormat="1">
      <c r="A14" s="210" t="s">
        <v>817</v>
      </c>
      <c r="B14" s="210" t="s">
        <v>382</v>
      </c>
      <c r="C14" s="219">
        <v>356</v>
      </c>
      <c r="D14" s="219">
        <v>356</v>
      </c>
      <c r="E14" s="219">
        <v>356</v>
      </c>
      <c r="F14" s="219">
        <v>356</v>
      </c>
      <c r="G14" s="219">
        <v>356</v>
      </c>
      <c r="H14" s="219">
        <v>356</v>
      </c>
      <c r="I14" s="219">
        <v>356</v>
      </c>
      <c r="J14" s="219">
        <v>356</v>
      </c>
      <c r="K14" s="219">
        <v>356</v>
      </c>
      <c r="L14" s="219">
        <v>356</v>
      </c>
      <c r="M14" s="219">
        <v>356</v>
      </c>
      <c r="N14" s="219">
        <v>356</v>
      </c>
      <c r="O14" s="219">
        <v>356</v>
      </c>
      <c r="P14" s="219">
        <v>355786</v>
      </c>
      <c r="R14" s="179"/>
      <c r="S14" s="20"/>
      <c r="T14" s="20"/>
      <c r="U14"/>
    </row>
    <row r="15" spans="1:21" s="53" customFormat="1">
      <c r="A15" s="210" t="s">
        <v>936</v>
      </c>
      <c r="B15" s="210" t="s">
        <v>382</v>
      </c>
      <c r="C15" s="219">
        <v>0</v>
      </c>
      <c r="D15" s="219">
        <v>0</v>
      </c>
      <c r="E15" s="219">
        <v>0</v>
      </c>
      <c r="F15" s="219">
        <v>0</v>
      </c>
      <c r="G15" s="219">
        <v>0</v>
      </c>
      <c r="H15" s="219">
        <v>0</v>
      </c>
      <c r="I15" s="219">
        <v>0</v>
      </c>
      <c r="J15" s="219">
        <v>0</v>
      </c>
      <c r="K15" s="219">
        <v>0</v>
      </c>
      <c r="L15" s="219">
        <v>0</v>
      </c>
      <c r="M15" s="219">
        <v>0</v>
      </c>
      <c r="N15" s="219">
        <v>0</v>
      </c>
      <c r="O15" s="219">
        <v>0</v>
      </c>
      <c r="P15" s="219">
        <v>0</v>
      </c>
      <c r="R15" s="179"/>
      <c r="S15" s="20"/>
      <c r="T15" s="20"/>
      <c r="U15"/>
    </row>
    <row r="16" spans="1:21" s="53" customFormat="1">
      <c r="A16" s="210" t="s">
        <v>937</v>
      </c>
      <c r="B16" s="210" t="s">
        <v>382</v>
      </c>
      <c r="C16" s="219">
        <v>0</v>
      </c>
      <c r="D16" s="219">
        <v>0</v>
      </c>
      <c r="E16" s="219">
        <v>0</v>
      </c>
      <c r="F16" s="219">
        <v>0</v>
      </c>
      <c r="G16" s="219">
        <v>0</v>
      </c>
      <c r="H16" s="219">
        <v>0</v>
      </c>
      <c r="I16" s="219">
        <v>0</v>
      </c>
      <c r="J16" s="219">
        <v>0</v>
      </c>
      <c r="K16" s="219">
        <v>0</v>
      </c>
      <c r="L16" s="219">
        <v>0</v>
      </c>
      <c r="M16" s="219">
        <v>0</v>
      </c>
      <c r="N16" s="219">
        <v>0</v>
      </c>
      <c r="O16" s="219">
        <v>0</v>
      </c>
      <c r="P16" s="219">
        <v>0</v>
      </c>
      <c r="R16" s="179"/>
      <c r="S16" s="20"/>
      <c r="T16" s="20"/>
      <c r="U16"/>
    </row>
    <row r="17" spans="1:21" s="53" customFormat="1">
      <c r="A17" s="210" t="s">
        <v>938</v>
      </c>
      <c r="B17" s="210" t="s">
        <v>382</v>
      </c>
      <c r="C17" s="219">
        <v>0</v>
      </c>
      <c r="D17" s="219">
        <v>0</v>
      </c>
      <c r="E17" s="219">
        <v>0</v>
      </c>
      <c r="F17" s="219">
        <v>0</v>
      </c>
      <c r="G17" s="219">
        <v>0</v>
      </c>
      <c r="H17" s="219">
        <v>0</v>
      </c>
      <c r="I17" s="219">
        <v>0</v>
      </c>
      <c r="J17" s="219">
        <v>0</v>
      </c>
      <c r="K17" s="219">
        <v>0</v>
      </c>
      <c r="L17" s="219">
        <v>0</v>
      </c>
      <c r="M17" s="219">
        <v>0</v>
      </c>
      <c r="N17" s="219">
        <v>0</v>
      </c>
      <c r="O17" s="219">
        <v>0</v>
      </c>
      <c r="P17" s="219">
        <v>0</v>
      </c>
      <c r="R17" s="179"/>
      <c r="S17" s="20"/>
      <c r="T17" s="20"/>
      <c r="U17"/>
    </row>
    <row r="18" spans="1:21" s="53" customFormat="1">
      <c r="A18" s="210" t="s">
        <v>818</v>
      </c>
      <c r="B18" s="210" t="s">
        <v>382</v>
      </c>
      <c r="C18" s="219">
        <v>0</v>
      </c>
      <c r="D18" s="219">
        <v>0</v>
      </c>
      <c r="E18" s="219">
        <v>0</v>
      </c>
      <c r="F18" s="219">
        <v>0</v>
      </c>
      <c r="G18" s="219">
        <v>0</v>
      </c>
      <c r="H18" s="219">
        <v>0</v>
      </c>
      <c r="I18" s="219">
        <v>0</v>
      </c>
      <c r="J18" s="219">
        <v>0</v>
      </c>
      <c r="K18" s="219">
        <v>0</v>
      </c>
      <c r="L18" s="219">
        <v>0</v>
      </c>
      <c r="M18" s="219">
        <v>0</v>
      </c>
      <c r="N18" s="219">
        <v>0</v>
      </c>
      <c r="O18" s="219">
        <v>0</v>
      </c>
      <c r="P18" s="219">
        <v>0</v>
      </c>
      <c r="R18" s="179"/>
      <c r="S18" s="20"/>
      <c r="T18" s="20"/>
      <c r="U18"/>
    </row>
    <row r="19" spans="1:21" s="53" customFormat="1">
      <c r="A19" s="210" t="s">
        <v>10</v>
      </c>
      <c r="B19" s="210" t="s">
        <v>382</v>
      </c>
      <c r="C19" s="219">
        <v>34658</v>
      </c>
      <c r="D19" s="219">
        <v>34658</v>
      </c>
      <c r="E19" s="219">
        <v>34658</v>
      </c>
      <c r="F19" s="219">
        <v>34658</v>
      </c>
      <c r="G19" s="219">
        <v>34658</v>
      </c>
      <c r="H19" s="219">
        <v>34658</v>
      </c>
      <c r="I19" s="219">
        <v>34658</v>
      </c>
      <c r="J19" s="219">
        <v>34658</v>
      </c>
      <c r="K19" s="219">
        <v>34658</v>
      </c>
      <c r="L19" s="219">
        <v>34658</v>
      </c>
      <c r="M19" s="219">
        <v>37039</v>
      </c>
      <c r="N19" s="219">
        <v>37039</v>
      </c>
      <c r="O19" s="219">
        <v>38217</v>
      </c>
      <c r="P19" s="219">
        <v>35203281</v>
      </c>
      <c r="R19" s="179"/>
      <c r="S19" s="20"/>
      <c r="T19" s="20"/>
      <c r="U19"/>
    </row>
    <row r="20" spans="1:21" s="53" customFormat="1">
      <c r="A20" s="210" t="s">
        <v>11</v>
      </c>
      <c r="B20" s="210" t="s">
        <v>382</v>
      </c>
      <c r="C20" s="219">
        <v>411</v>
      </c>
      <c r="D20" s="219">
        <v>411</v>
      </c>
      <c r="E20" s="219">
        <v>411</v>
      </c>
      <c r="F20" s="219">
        <v>411</v>
      </c>
      <c r="G20" s="219">
        <v>411</v>
      </c>
      <c r="H20" s="219">
        <v>411</v>
      </c>
      <c r="I20" s="219">
        <v>411</v>
      </c>
      <c r="J20" s="219">
        <v>411</v>
      </c>
      <c r="K20" s="219">
        <v>411</v>
      </c>
      <c r="L20" s="219">
        <v>411</v>
      </c>
      <c r="M20" s="219">
        <v>411</v>
      </c>
      <c r="N20" s="219">
        <v>411</v>
      </c>
      <c r="O20" s="219">
        <v>411</v>
      </c>
      <c r="P20" s="219">
        <v>410556</v>
      </c>
      <c r="R20" s="179"/>
      <c r="S20" s="20"/>
      <c r="T20" s="20"/>
      <c r="U20"/>
    </row>
    <row r="21" spans="1:21" s="53" customFormat="1">
      <c r="A21" s="210" t="s">
        <v>678</v>
      </c>
      <c r="B21" s="210" t="s">
        <v>382</v>
      </c>
      <c r="C21" s="219">
        <v>0</v>
      </c>
      <c r="D21" s="219">
        <v>0</v>
      </c>
      <c r="E21" s="219">
        <v>0</v>
      </c>
      <c r="F21" s="219">
        <v>0</v>
      </c>
      <c r="G21" s="219">
        <v>0</v>
      </c>
      <c r="H21" s="219">
        <v>0</v>
      </c>
      <c r="I21" s="219">
        <v>0</v>
      </c>
      <c r="J21" s="219">
        <v>0</v>
      </c>
      <c r="K21" s="219">
        <v>0</v>
      </c>
      <c r="L21" s="219">
        <v>0</v>
      </c>
      <c r="M21" s="219">
        <v>0</v>
      </c>
      <c r="N21" s="219">
        <v>0</v>
      </c>
      <c r="O21" s="219">
        <v>0</v>
      </c>
      <c r="P21" s="219">
        <v>0</v>
      </c>
      <c r="R21" s="179"/>
      <c r="S21" s="20"/>
      <c r="T21" s="20"/>
      <c r="U21"/>
    </row>
    <row r="22" spans="1:21" s="53" customFormat="1">
      <c r="A22" s="210" t="s">
        <v>679</v>
      </c>
      <c r="B22" s="210" t="s">
        <v>382</v>
      </c>
      <c r="C22" s="219">
        <v>0</v>
      </c>
      <c r="D22" s="219">
        <v>0</v>
      </c>
      <c r="E22" s="219">
        <v>0</v>
      </c>
      <c r="F22" s="219">
        <v>0</v>
      </c>
      <c r="G22" s="219">
        <v>0</v>
      </c>
      <c r="H22" s="219">
        <v>0</v>
      </c>
      <c r="I22" s="219">
        <v>0</v>
      </c>
      <c r="J22" s="219">
        <v>0</v>
      </c>
      <c r="K22" s="219">
        <v>0</v>
      </c>
      <c r="L22" s="219">
        <v>0</v>
      </c>
      <c r="M22" s="219">
        <v>0</v>
      </c>
      <c r="N22" s="219">
        <v>0</v>
      </c>
      <c r="O22" s="219">
        <v>0</v>
      </c>
      <c r="P22" s="219">
        <v>0</v>
      </c>
      <c r="R22" s="179"/>
      <c r="S22" s="20"/>
      <c r="T22" s="20"/>
      <c r="U22"/>
    </row>
    <row r="23" spans="1:21" s="53" customFormat="1">
      <c r="A23" s="210" t="s">
        <v>12</v>
      </c>
      <c r="B23" s="210" t="s">
        <v>382</v>
      </c>
      <c r="C23" s="219">
        <v>1117838</v>
      </c>
      <c r="D23" s="219">
        <v>1125447</v>
      </c>
      <c r="E23" s="219">
        <v>1129183</v>
      </c>
      <c r="F23" s="219">
        <v>1131299</v>
      </c>
      <c r="G23" s="219">
        <v>1133109</v>
      </c>
      <c r="H23" s="219">
        <v>1137141</v>
      </c>
      <c r="I23" s="219">
        <v>1142589</v>
      </c>
      <c r="J23" s="219">
        <v>1144679</v>
      </c>
      <c r="K23" s="219">
        <v>1148848</v>
      </c>
      <c r="L23" s="219">
        <v>1155653</v>
      </c>
      <c r="M23" s="219">
        <v>1167729</v>
      </c>
      <c r="N23" s="219">
        <v>1174036</v>
      </c>
      <c r="O23" s="219">
        <v>1180051</v>
      </c>
      <c r="P23" s="219">
        <v>1144888195</v>
      </c>
      <c r="R23" s="179"/>
      <c r="S23" s="20"/>
      <c r="T23" s="20"/>
      <c r="U23"/>
    </row>
    <row r="24" spans="1:21" s="53" customFormat="1">
      <c r="A24" s="210" t="s">
        <v>13</v>
      </c>
      <c r="B24" s="210" t="s">
        <v>382</v>
      </c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R24" s="179"/>
      <c r="S24" s="20"/>
      <c r="T24" s="20"/>
      <c r="U24"/>
    </row>
    <row r="25" spans="1:21" s="53" customFormat="1">
      <c r="A25" s="210" t="s">
        <v>14</v>
      </c>
      <c r="B25" s="210" t="s">
        <v>382</v>
      </c>
      <c r="C25" s="219">
        <v>0</v>
      </c>
      <c r="D25" s="219">
        <v>0</v>
      </c>
      <c r="E25" s="219">
        <v>0</v>
      </c>
      <c r="F25" s="219">
        <v>0</v>
      </c>
      <c r="G25" s="219">
        <v>0</v>
      </c>
      <c r="H25" s="219">
        <v>0</v>
      </c>
      <c r="I25" s="219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</v>
      </c>
      <c r="P25" s="219">
        <v>0</v>
      </c>
      <c r="R25" s="179"/>
      <c r="S25" s="20"/>
      <c r="T25" s="20"/>
      <c r="U25"/>
    </row>
    <row r="26" spans="1:21" s="53" customFormat="1">
      <c r="A26" s="210" t="s">
        <v>15</v>
      </c>
      <c r="B26" s="210" t="s">
        <v>382</v>
      </c>
      <c r="C26" s="219">
        <v>33308</v>
      </c>
      <c r="D26" s="219">
        <v>33308</v>
      </c>
      <c r="E26" s="219">
        <v>33308</v>
      </c>
      <c r="F26" s="219">
        <v>33308</v>
      </c>
      <c r="G26" s="219">
        <v>33308</v>
      </c>
      <c r="H26" s="219">
        <v>33308</v>
      </c>
      <c r="I26" s="219">
        <v>33308</v>
      </c>
      <c r="J26" s="219">
        <v>33308</v>
      </c>
      <c r="K26" s="219">
        <v>33308</v>
      </c>
      <c r="L26" s="219">
        <v>33308</v>
      </c>
      <c r="M26" s="219">
        <v>33308</v>
      </c>
      <c r="N26" s="219">
        <v>33308</v>
      </c>
      <c r="O26" s="219">
        <v>33308</v>
      </c>
      <c r="P26" s="219">
        <v>33307946</v>
      </c>
      <c r="R26" s="179"/>
      <c r="S26" s="20"/>
      <c r="T26" s="20"/>
      <c r="U26"/>
    </row>
    <row r="27" spans="1:21" s="53" customFormat="1">
      <c r="A27" s="210" t="s">
        <v>16</v>
      </c>
      <c r="B27" s="210" t="s">
        <v>382</v>
      </c>
      <c r="C27" s="219">
        <v>375889</v>
      </c>
      <c r="D27" s="219">
        <v>376250</v>
      </c>
      <c r="E27" s="219">
        <v>381747</v>
      </c>
      <c r="F27" s="219">
        <v>383361</v>
      </c>
      <c r="G27" s="219">
        <v>382943</v>
      </c>
      <c r="H27" s="219">
        <v>384803</v>
      </c>
      <c r="I27" s="219">
        <v>382042</v>
      </c>
      <c r="J27" s="219">
        <v>384369</v>
      </c>
      <c r="K27" s="219">
        <v>384581</v>
      </c>
      <c r="L27" s="219">
        <v>384700</v>
      </c>
      <c r="M27" s="219">
        <v>387861</v>
      </c>
      <c r="N27" s="219">
        <v>389074</v>
      </c>
      <c r="O27" s="219">
        <v>390287</v>
      </c>
      <c r="P27" s="219">
        <v>383734785</v>
      </c>
      <c r="R27" s="179"/>
      <c r="S27" s="20"/>
      <c r="T27" s="20"/>
      <c r="U27"/>
    </row>
    <row r="28" spans="1:21" s="53" customFormat="1">
      <c r="A28" s="210" t="s">
        <v>17</v>
      </c>
      <c r="B28" s="210" t="s">
        <v>382</v>
      </c>
      <c r="C28" s="219">
        <v>34652</v>
      </c>
      <c r="D28" s="219">
        <v>34730</v>
      </c>
      <c r="E28" s="219">
        <v>34804</v>
      </c>
      <c r="F28" s="219">
        <v>34883</v>
      </c>
      <c r="G28" s="219">
        <v>34986</v>
      </c>
      <c r="H28" s="219">
        <v>35061</v>
      </c>
      <c r="I28" s="219">
        <v>35290</v>
      </c>
      <c r="J28" s="219">
        <v>35358</v>
      </c>
      <c r="K28" s="219">
        <v>35393</v>
      </c>
      <c r="L28" s="219">
        <v>35416</v>
      </c>
      <c r="M28" s="219">
        <v>35500</v>
      </c>
      <c r="N28" s="219">
        <v>35600</v>
      </c>
      <c r="O28" s="219">
        <v>35643</v>
      </c>
      <c r="P28" s="219">
        <v>35180803</v>
      </c>
      <c r="R28" s="179"/>
      <c r="S28" s="20"/>
      <c r="T28" s="20"/>
      <c r="U28"/>
    </row>
    <row r="29" spans="1:21" s="53" customFormat="1">
      <c r="A29" s="210" t="s">
        <v>18</v>
      </c>
      <c r="B29" s="210" t="s">
        <v>382</v>
      </c>
      <c r="C29" s="219">
        <v>85658</v>
      </c>
      <c r="D29" s="219">
        <v>85658</v>
      </c>
      <c r="E29" s="219">
        <v>85658</v>
      </c>
      <c r="F29" s="219">
        <v>85658</v>
      </c>
      <c r="G29" s="219">
        <v>85658</v>
      </c>
      <c r="H29" s="219">
        <v>85658</v>
      </c>
      <c r="I29" s="219">
        <v>85658</v>
      </c>
      <c r="J29" s="219">
        <v>85658</v>
      </c>
      <c r="K29" s="219">
        <v>85658</v>
      </c>
      <c r="L29" s="219">
        <v>85658</v>
      </c>
      <c r="M29" s="219">
        <v>85658</v>
      </c>
      <c r="N29" s="219">
        <v>85658</v>
      </c>
      <c r="O29" s="219">
        <v>85658</v>
      </c>
      <c r="P29" s="219">
        <v>85658213</v>
      </c>
      <c r="R29" s="179"/>
      <c r="S29" s="20"/>
      <c r="T29" s="20"/>
      <c r="U29"/>
    </row>
    <row r="30" spans="1:21" s="53" customFormat="1" ht="15" customHeight="1">
      <c r="A30" s="210" t="s">
        <v>19</v>
      </c>
      <c r="B30" s="210" t="s">
        <v>382</v>
      </c>
      <c r="C30" s="219">
        <v>27164</v>
      </c>
      <c r="D30" s="219">
        <v>27164</v>
      </c>
      <c r="E30" s="219">
        <v>27164</v>
      </c>
      <c r="F30" s="219">
        <v>27164</v>
      </c>
      <c r="G30" s="219">
        <v>27164</v>
      </c>
      <c r="H30" s="219">
        <v>27164</v>
      </c>
      <c r="I30" s="219">
        <v>27164</v>
      </c>
      <c r="J30" s="219">
        <v>27164</v>
      </c>
      <c r="K30" s="219">
        <v>27164</v>
      </c>
      <c r="L30" s="219">
        <v>27164</v>
      </c>
      <c r="M30" s="219">
        <v>27164</v>
      </c>
      <c r="N30" s="219">
        <v>27164</v>
      </c>
      <c r="O30" s="219">
        <v>27164</v>
      </c>
      <c r="P30" s="219">
        <v>27164308</v>
      </c>
      <c r="R30" s="179"/>
      <c r="S30" s="20"/>
      <c r="T30" s="20"/>
      <c r="U30"/>
    </row>
    <row r="31" spans="1:21" s="53" customFormat="1">
      <c r="A31" s="210" t="s">
        <v>20</v>
      </c>
      <c r="B31" s="210" t="s">
        <v>382</v>
      </c>
      <c r="C31" s="219">
        <v>0</v>
      </c>
      <c r="D31" s="219">
        <v>0</v>
      </c>
      <c r="E31" s="219">
        <v>0</v>
      </c>
      <c r="F31" s="219">
        <v>0</v>
      </c>
      <c r="G31" s="219">
        <v>0</v>
      </c>
      <c r="H31" s="219">
        <v>0</v>
      </c>
      <c r="I31" s="219">
        <v>0</v>
      </c>
      <c r="J31" s="219">
        <v>0</v>
      </c>
      <c r="K31" s="219">
        <v>0</v>
      </c>
      <c r="L31" s="219">
        <v>0</v>
      </c>
      <c r="M31" s="219">
        <v>0</v>
      </c>
      <c r="N31" s="219">
        <v>0</v>
      </c>
      <c r="O31" s="219">
        <v>0</v>
      </c>
      <c r="P31" s="219">
        <v>0</v>
      </c>
      <c r="R31" s="179"/>
      <c r="S31" s="20"/>
      <c r="T31" s="20"/>
      <c r="U31"/>
    </row>
    <row r="32" spans="1:21" s="53" customFormat="1">
      <c r="A32" s="210" t="s">
        <v>21</v>
      </c>
      <c r="B32" s="210" t="s">
        <v>382</v>
      </c>
      <c r="C32" s="219">
        <v>81686</v>
      </c>
      <c r="D32" s="219">
        <v>82067</v>
      </c>
      <c r="E32" s="219">
        <v>82249</v>
      </c>
      <c r="F32" s="219">
        <v>82588</v>
      </c>
      <c r="G32" s="219">
        <v>82629</v>
      </c>
      <c r="H32" s="219">
        <v>83820</v>
      </c>
      <c r="I32" s="219">
        <v>83914</v>
      </c>
      <c r="J32" s="219">
        <v>84079</v>
      </c>
      <c r="K32" s="219">
        <v>84171</v>
      </c>
      <c r="L32" s="219">
        <v>84444</v>
      </c>
      <c r="M32" s="219">
        <v>84505</v>
      </c>
      <c r="N32" s="219">
        <v>84763</v>
      </c>
      <c r="O32" s="219">
        <v>84764</v>
      </c>
      <c r="P32" s="219">
        <v>83537758</v>
      </c>
      <c r="R32" s="179"/>
      <c r="S32" s="20"/>
      <c r="T32" s="20"/>
      <c r="U32"/>
    </row>
    <row r="33" spans="1:21" s="53" customFormat="1">
      <c r="A33" s="210" t="s">
        <v>22</v>
      </c>
      <c r="B33" s="210" t="s">
        <v>382</v>
      </c>
      <c r="C33" s="219">
        <v>24830</v>
      </c>
      <c r="D33" s="219">
        <v>24830</v>
      </c>
      <c r="E33" s="219">
        <v>24830</v>
      </c>
      <c r="F33" s="219">
        <v>24830</v>
      </c>
      <c r="G33" s="219">
        <v>24830</v>
      </c>
      <c r="H33" s="219">
        <v>24830</v>
      </c>
      <c r="I33" s="219">
        <v>24830</v>
      </c>
      <c r="J33" s="219">
        <v>24830</v>
      </c>
      <c r="K33" s="219">
        <v>24830</v>
      </c>
      <c r="L33" s="219">
        <v>24830</v>
      </c>
      <c r="M33" s="219">
        <v>24830</v>
      </c>
      <c r="N33" s="219">
        <v>24830</v>
      </c>
      <c r="O33" s="219">
        <v>24830</v>
      </c>
      <c r="P33" s="219">
        <v>24829776</v>
      </c>
      <c r="R33" s="179"/>
      <c r="S33" s="20"/>
      <c r="T33" s="20"/>
      <c r="U33"/>
    </row>
    <row r="34" spans="1:21" s="53" customFormat="1">
      <c r="A34" s="210" t="s">
        <v>23</v>
      </c>
      <c r="B34" s="210" t="s">
        <v>382</v>
      </c>
      <c r="C34" s="219">
        <v>0</v>
      </c>
      <c r="D34" s="219">
        <v>0</v>
      </c>
      <c r="E34" s="219">
        <v>0</v>
      </c>
      <c r="F34" s="219">
        <v>0</v>
      </c>
      <c r="G34" s="219">
        <v>0</v>
      </c>
      <c r="H34" s="219">
        <v>0</v>
      </c>
      <c r="I34" s="219">
        <v>0</v>
      </c>
      <c r="J34" s="219">
        <v>0</v>
      </c>
      <c r="K34" s="219">
        <v>0</v>
      </c>
      <c r="L34" s="219">
        <v>0</v>
      </c>
      <c r="M34" s="219">
        <v>0</v>
      </c>
      <c r="N34" s="219">
        <v>0</v>
      </c>
      <c r="O34" s="219">
        <v>0</v>
      </c>
      <c r="P34" s="219">
        <v>0</v>
      </c>
      <c r="R34" s="179"/>
      <c r="S34" s="20"/>
      <c r="T34" s="20"/>
      <c r="U34"/>
    </row>
    <row r="35" spans="1:21" s="53" customFormat="1">
      <c r="A35" s="210" t="s">
        <v>24</v>
      </c>
      <c r="B35" s="210" t="s">
        <v>382</v>
      </c>
      <c r="C35" s="219">
        <v>20283</v>
      </c>
      <c r="D35" s="219">
        <v>20313</v>
      </c>
      <c r="E35" s="219">
        <v>20297</v>
      </c>
      <c r="F35" s="219">
        <v>20347</v>
      </c>
      <c r="G35" s="219">
        <v>20363</v>
      </c>
      <c r="H35" s="219">
        <v>20397</v>
      </c>
      <c r="I35" s="219">
        <v>20413</v>
      </c>
      <c r="J35" s="219">
        <v>20437</v>
      </c>
      <c r="K35" s="219">
        <v>20478</v>
      </c>
      <c r="L35" s="219">
        <v>20500</v>
      </c>
      <c r="M35" s="219">
        <v>20635</v>
      </c>
      <c r="N35" s="219">
        <v>20706</v>
      </c>
      <c r="O35" s="219">
        <v>20729</v>
      </c>
      <c r="P35" s="219">
        <v>20449433</v>
      </c>
      <c r="R35" s="179"/>
      <c r="S35" s="20"/>
      <c r="T35" s="20"/>
      <c r="U35"/>
    </row>
    <row r="36" spans="1:21" s="53" customFormat="1">
      <c r="A36" s="210" t="s">
        <v>25</v>
      </c>
      <c r="B36" s="210" t="s">
        <v>382</v>
      </c>
      <c r="C36" s="219">
        <v>903411</v>
      </c>
      <c r="D36" s="219">
        <v>907651</v>
      </c>
      <c r="E36" s="219">
        <v>909897</v>
      </c>
      <c r="F36" s="219">
        <v>915502</v>
      </c>
      <c r="G36" s="219">
        <v>918074</v>
      </c>
      <c r="H36" s="219">
        <v>924290</v>
      </c>
      <c r="I36" s="219">
        <v>929141</v>
      </c>
      <c r="J36" s="219">
        <v>933575</v>
      </c>
      <c r="K36" s="219">
        <v>938519</v>
      </c>
      <c r="L36" s="219">
        <v>944598</v>
      </c>
      <c r="M36" s="219">
        <v>954092</v>
      </c>
      <c r="N36" s="219">
        <v>958338</v>
      </c>
      <c r="O36" s="219">
        <v>962278</v>
      </c>
      <c r="P36" s="219">
        <v>930543382</v>
      </c>
      <c r="R36" s="179"/>
      <c r="S36" s="20"/>
      <c r="T36" s="20"/>
      <c r="U36"/>
    </row>
    <row r="37" spans="1:21" s="53" customFormat="1">
      <c r="A37" s="210" t="s">
        <v>26</v>
      </c>
      <c r="B37" s="210" t="s">
        <v>382</v>
      </c>
      <c r="C37" s="219">
        <v>37896</v>
      </c>
      <c r="D37" s="219">
        <v>37853</v>
      </c>
      <c r="E37" s="219">
        <v>37797</v>
      </c>
      <c r="F37" s="219">
        <v>37800</v>
      </c>
      <c r="G37" s="219">
        <v>37798</v>
      </c>
      <c r="H37" s="219">
        <v>37664</v>
      </c>
      <c r="I37" s="219">
        <v>37434</v>
      </c>
      <c r="J37" s="219">
        <v>37514</v>
      </c>
      <c r="K37" s="219">
        <v>37527</v>
      </c>
      <c r="L37" s="219">
        <v>37504</v>
      </c>
      <c r="M37" s="219">
        <v>37577</v>
      </c>
      <c r="N37" s="219">
        <v>37567</v>
      </c>
      <c r="O37" s="219">
        <v>37556</v>
      </c>
      <c r="P37" s="219">
        <v>37646678</v>
      </c>
      <c r="R37" s="179"/>
      <c r="S37" s="20"/>
      <c r="T37" s="20"/>
      <c r="U37"/>
    </row>
    <row r="38" spans="1:21" s="53" customFormat="1">
      <c r="A38" s="210" t="s">
        <v>27</v>
      </c>
      <c r="B38" s="210" t="s">
        <v>382</v>
      </c>
      <c r="C38" s="219">
        <v>28</v>
      </c>
      <c r="D38" s="219">
        <v>26</v>
      </c>
      <c r="E38" s="219">
        <v>33</v>
      </c>
      <c r="F38" s="219">
        <v>50</v>
      </c>
      <c r="G38" s="219">
        <v>28</v>
      </c>
      <c r="H38" s="219">
        <v>51</v>
      </c>
      <c r="I38" s="219">
        <v>35</v>
      </c>
      <c r="J38" s="219">
        <v>40</v>
      </c>
      <c r="K38" s="219">
        <v>65</v>
      </c>
      <c r="L38" s="219">
        <v>65</v>
      </c>
      <c r="M38" s="219">
        <v>1</v>
      </c>
      <c r="N38" s="219">
        <v>1</v>
      </c>
      <c r="O38" s="219">
        <v>0</v>
      </c>
      <c r="P38" s="219">
        <v>34046</v>
      </c>
      <c r="R38" s="179"/>
      <c r="S38" s="20"/>
      <c r="T38" s="20"/>
      <c r="U38"/>
    </row>
    <row r="39" spans="1:21" s="53" customFormat="1">
      <c r="A39" s="210" t="s">
        <v>28</v>
      </c>
      <c r="B39" s="210" t="s">
        <v>382</v>
      </c>
      <c r="C39" s="219">
        <v>0</v>
      </c>
      <c r="D39" s="219">
        <v>0</v>
      </c>
      <c r="E39" s="219">
        <v>0</v>
      </c>
      <c r="F39" s="219">
        <v>0</v>
      </c>
      <c r="G39" s="219">
        <v>0</v>
      </c>
      <c r="H39" s="219">
        <v>0</v>
      </c>
      <c r="I39" s="219">
        <v>0</v>
      </c>
      <c r="J39" s="219">
        <v>0</v>
      </c>
      <c r="K39" s="219">
        <v>0</v>
      </c>
      <c r="L39" s="219">
        <v>0</v>
      </c>
      <c r="M39" s="219">
        <v>0</v>
      </c>
      <c r="N39" s="219">
        <v>0</v>
      </c>
      <c r="O39" s="219">
        <v>0</v>
      </c>
      <c r="P39" s="219">
        <v>4</v>
      </c>
      <c r="R39" s="179"/>
      <c r="S39" s="20"/>
      <c r="T39" s="20"/>
      <c r="U39"/>
    </row>
    <row r="40" spans="1:21" s="53" customFormat="1">
      <c r="A40" s="210" t="s">
        <v>29</v>
      </c>
      <c r="B40" s="210" t="s">
        <v>382</v>
      </c>
      <c r="C40" s="219">
        <v>70461</v>
      </c>
      <c r="D40" s="219">
        <v>71447</v>
      </c>
      <c r="E40" s="219">
        <v>71829</v>
      </c>
      <c r="F40" s="219">
        <v>72298</v>
      </c>
      <c r="G40" s="219">
        <v>73044</v>
      </c>
      <c r="H40" s="219">
        <v>73941</v>
      </c>
      <c r="I40" s="219">
        <v>74852</v>
      </c>
      <c r="J40" s="219">
        <v>75179</v>
      </c>
      <c r="K40" s="219">
        <v>76601</v>
      </c>
      <c r="L40" s="219">
        <v>77589</v>
      </c>
      <c r="M40" s="219">
        <v>78159</v>
      </c>
      <c r="N40" s="219">
        <v>78627</v>
      </c>
      <c r="O40" s="219">
        <v>79272</v>
      </c>
      <c r="P40" s="219">
        <v>74869323</v>
      </c>
      <c r="R40" s="179"/>
      <c r="S40" s="20"/>
      <c r="T40" s="20"/>
      <c r="U40"/>
    </row>
    <row r="41" spans="1:21" s="53" customFormat="1">
      <c r="A41" s="210" t="s">
        <v>1012</v>
      </c>
      <c r="B41" s="210" t="s">
        <v>382</v>
      </c>
      <c r="C41" s="219">
        <v>0</v>
      </c>
      <c r="D41" s="219">
        <v>0</v>
      </c>
      <c r="E41" s="219">
        <v>0</v>
      </c>
      <c r="F41" s="219">
        <v>0</v>
      </c>
      <c r="G41" s="219">
        <v>0</v>
      </c>
      <c r="H41" s="219">
        <v>0</v>
      </c>
      <c r="I41" s="219">
        <v>0</v>
      </c>
      <c r="J41" s="219">
        <v>0</v>
      </c>
      <c r="K41" s="219">
        <v>0</v>
      </c>
      <c r="L41" s="219">
        <v>0</v>
      </c>
      <c r="M41" s="219">
        <v>0</v>
      </c>
      <c r="N41" s="219">
        <v>0</v>
      </c>
      <c r="O41" s="219">
        <v>0</v>
      </c>
      <c r="P41" s="219">
        <v>0</v>
      </c>
      <c r="R41" s="179"/>
      <c r="S41" s="20"/>
      <c r="T41" s="20"/>
      <c r="U41"/>
    </row>
    <row r="42" spans="1:21" s="53" customFormat="1">
      <c r="A42" s="210" t="s">
        <v>30</v>
      </c>
      <c r="B42" s="210" t="s">
        <v>382</v>
      </c>
      <c r="C42" s="219">
        <v>151282</v>
      </c>
      <c r="D42" s="219">
        <v>151430</v>
      </c>
      <c r="E42" s="219">
        <v>151576</v>
      </c>
      <c r="F42" s="219">
        <v>152075</v>
      </c>
      <c r="G42" s="219">
        <v>152484</v>
      </c>
      <c r="H42" s="219">
        <v>152960</v>
      </c>
      <c r="I42" s="219">
        <v>152309</v>
      </c>
      <c r="J42" s="219">
        <v>152673</v>
      </c>
      <c r="K42" s="219">
        <v>155113</v>
      </c>
      <c r="L42" s="219">
        <v>156004</v>
      </c>
      <c r="M42" s="219">
        <v>162323</v>
      </c>
      <c r="N42" s="219">
        <v>164522</v>
      </c>
      <c r="O42" s="219">
        <v>165961</v>
      </c>
      <c r="P42" s="219">
        <v>155174221</v>
      </c>
      <c r="R42" s="179"/>
      <c r="S42" s="20"/>
      <c r="T42" s="20"/>
      <c r="U42"/>
    </row>
    <row r="43" spans="1:21" s="53" customFormat="1">
      <c r="A43" s="210" t="s">
        <v>1013</v>
      </c>
      <c r="B43" s="210" t="s">
        <v>382</v>
      </c>
      <c r="C43" s="219">
        <v>0</v>
      </c>
      <c r="D43" s="219">
        <v>0</v>
      </c>
      <c r="E43" s="219">
        <v>0</v>
      </c>
      <c r="F43" s="219">
        <v>0</v>
      </c>
      <c r="G43" s="219">
        <v>0</v>
      </c>
      <c r="H43" s="219">
        <v>0</v>
      </c>
      <c r="I43" s="219">
        <v>0</v>
      </c>
      <c r="J43" s="219">
        <v>0</v>
      </c>
      <c r="K43" s="219">
        <v>0</v>
      </c>
      <c r="L43" s="219">
        <v>0</v>
      </c>
      <c r="M43" s="219">
        <v>0</v>
      </c>
      <c r="N43" s="219">
        <v>0</v>
      </c>
      <c r="O43" s="219">
        <v>0</v>
      </c>
      <c r="P43" s="219">
        <v>0</v>
      </c>
      <c r="R43" s="179"/>
      <c r="S43" s="20"/>
      <c r="T43" s="20"/>
      <c r="U43"/>
    </row>
    <row r="44" spans="1:21" s="53" customFormat="1">
      <c r="A44" s="210" t="s">
        <v>31</v>
      </c>
      <c r="B44" s="210" t="s">
        <v>382</v>
      </c>
      <c r="C44" s="219">
        <v>16230</v>
      </c>
      <c r="D44" s="219">
        <v>16223</v>
      </c>
      <c r="E44" s="219">
        <v>16222</v>
      </c>
      <c r="F44" s="219">
        <v>16220</v>
      </c>
      <c r="G44" s="219">
        <v>16268</v>
      </c>
      <c r="H44" s="219">
        <v>16287</v>
      </c>
      <c r="I44" s="219">
        <v>16336</v>
      </c>
      <c r="J44" s="219">
        <v>16463</v>
      </c>
      <c r="K44" s="219">
        <v>16522</v>
      </c>
      <c r="L44" s="219">
        <v>16568</v>
      </c>
      <c r="M44" s="219">
        <v>16561</v>
      </c>
      <c r="N44" s="219">
        <v>16689</v>
      </c>
      <c r="O44" s="219">
        <v>16689</v>
      </c>
      <c r="P44" s="219">
        <v>16401520</v>
      </c>
      <c r="R44" s="179"/>
      <c r="S44" s="20"/>
      <c r="T44" s="20"/>
      <c r="U44"/>
    </row>
    <row r="45" spans="1:21" s="53" customFormat="1">
      <c r="A45" s="210" t="s">
        <v>32</v>
      </c>
      <c r="B45" s="210" t="s">
        <v>382</v>
      </c>
      <c r="C45" s="219">
        <v>81849</v>
      </c>
      <c r="D45" s="219">
        <v>81844</v>
      </c>
      <c r="E45" s="219">
        <v>81843</v>
      </c>
      <c r="F45" s="219">
        <v>81842</v>
      </c>
      <c r="G45" s="219">
        <v>81842</v>
      </c>
      <c r="H45" s="219">
        <v>81833</v>
      </c>
      <c r="I45" s="219">
        <v>82805</v>
      </c>
      <c r="J45" s="219">
        <v>82801</v>
      </c>
      <c r="K45" s="219">
        <v>83195</v>
      </c>
      <c r="L45" s="219">
        <v>83193</v>
      </c>
      <c r="M45" s="219">
        <v>83189</v>
      </c>
      <c r="N45" s="219">
        <v>83184</v>
      </c>
      <c r="O45" s="219">
        <v>83183</v>
      </c>
      <c r="P45" s="219">
        <v>82507471</v>
      </c>
      <c r="R45" s="179"/>
      <c r="S45" s="20"/>
      <c r="T45" s="20"/>
      <c r="U45"/>
    </row>
    <row r="46" spans="1:21" s="53" customFormat="1">
      <c r="A46" s="210" t="s">
        <v>33</v>
      </c>
      <c r="B46" s="210" t="s">
        <v>382</v>
      </c>
      <c r="C46" s="219">
        <v>36993</v>
      </c>
      <c r="D46" s="219">
        <v>37253</v>
      </c>
      <c r="E46" s="219">
        <v>37344</v>
      </c>
      <c r="F46" s="219">
        <v>37709</v>
      </c>
      <c r="G46" s="219">
        <v>36986</v>
      </c>
      <c r="H46" s="219">
        <v>37075</v>
      </c>
      <c r="I46" s="219">
        <v>36783</v>
      </c>
      <c r="J46" s="219">
        <v>36986</v>
      </c>
      <c r="K46" s="219">
        <v>37072</v>
      </c>
      <c r="L46" s="219">
        <v>37414</v>
      </c>
      <c r="M46" s="219">
        <v>37610</v>
      </c>
      <c r="N46" s="219">
        <v>37690</v>
      </c>
      <c r="O46" s="219">
        <v>38075</v>
      </c>
      <c r="P46" s="219">
        <v>37287940</v>
      </c>
      <c r="R46" s="179"/>
      <c r="S46" s="20"/>
      <c r="T46" s="20"/>
      <c r="U46"/>
    </row>
    <row r="47" spans="1:21" s="53" customFormat="1">
      <c r="A47" s="210" t="s">
        <v>34</v>
      </c>
      <c r="B47" s="210" t="s">
        <v>382</v>
      </c>
      <c r="C47" s="219">
        <v>0</v>
      </c>
      <c r="D47" s="219">
        <v>0</v>
      </c>
      <c r="E47" s="219">
        <v>0</v>
      </c>
      <c r="F47" s="219">
        <v>0</v>
      </c>
      <c r="G47" s="219">
        <v>0</v>
      </c>
      <c r="H47" s="219">
        <v>0</v>
      </c>
      <c r="I47" s="219">
        <v>0</v>
      </c>
      <c r="J47" s="219">
        <v>0</v>
      </c>
      <c r="K47" s="219">
        <v>0</v>
      </c>
      <c r="L47" s="219">
        <v>0</v>
      </c>
      <c r="M47" s="219">
        <v>0</v>
      </c>
      <c r="N47" s="219">
        <v>0</v>
      </c>
      <c r="O47" s="219">
        <v>0</v>
      </c>
      <c r="P47" s="219">
        <v>0</v>
      </c>
      <c r="R47" s="179"/>
      <c r="S47" s="20"/>
      <c r="T47" s="20"/>
      <c r="U47"/>
    </row>
    <row r="48" spans="1:21" s="53" customFormat="1" ht="15" customHeight="1">
      <c r="A48" s="210" t="s">
        <v>35</v>
      </c>
      <c r="B48" s="210" t="s">
        <v>382</v>
      </c>
      <c r="C48" s="219">
        <v>4792</v>
      </c>
      <c r="D48" s="219">
        <v>4753</v>
      </c>
      <c r="E48" s="219">
        <v>4593</v>
      </c>
      <c r="F48" s="219">
        <v>4471</v>
      </c>
      <c r="G48" s="219">
        <v>4370</v>
      </c>
      <c r="H48" s="219">
        <v>4298</v>
      </c>
      <c r="I48" s="219">
        <v>4296</v>
      </c>
      <c r="J48" s="219">
        <v>4334</v>
      </c>
      <c r="K48" s="219">
        <v>4300</v>
      </c>
      <c r="L48" s="219">
        <v>4326</v>
      </c>
      <c r="M48" s="219">
        <v>4365</v>
      </c>
      <c r="N48" s="219">
        <v>4373</v>
      </c>
      <c r="O48" s="219">
        <v>4313</v>
      </c>
      <c r="P48" s="219">
        <v>4419267</v>
      </c>
      <c r="R48" s="179"/>
      <c r="S48" s="20"/>
      <c r="T48" s="20"/>
      <c r="U48"/>
    </row>
    <row r="49" spans="1:21" s="53" customFormat="1">
      <c r="A49" s="210" t="s">
        <v>36</v>
      </c>
      <c r="B49" s="210" t="s">
        <v>382</v>
      </c>
      <c r="C49" s="219">
        <v>1566</v>
      </c>
      <c r="D49" s="219">
        <v>1541</v>
      </c>
      <c r="E49" s="219">
        <v>1523</v>
      </c>
      <c r="F49" s="219">
        <v>1487</v>
      </c>
      <c r="G49" s="219">
        <v>1469</v>
      </c>
      <c r="H49" s="219">
        <v>1463</v>
      </c>
      <c r="I49" s="219">
        <v>1444</v>
      </c>
      <c r="J49" s="219">
        <v>1420</v>
      </c>
      <c r="K49" s="219">
        <v>1336</v>
      </c>
      <c r="L49" s="219">
        <v>1311</v>
      </c>
      <c r="M49" s="219">
        <v>1293</v>
      </c>
      <c r="N49" s="219">
        <v>1269</v>
      </c>
      <c r="O49" s="219">
        <v>1214</v>
      </c>
      <c r="P49" s="219">
        <v>1412125</v>
      </c>
      <c r="R49" s="179"/>
      <c r="S49" s="20"/>
      <c r="T49" s="20"/>
      <c r="U49"/>
    </row>
    <row r="50" spans="1:21" s="53" customFormat="1">
      <c r="A50" s="210" t="s">
        <v>37</v>
      </c>
      <c r="B50" s="210" t="s">
        <v>382</v>
      </c>
      <c r="C50" s="219">
        <v>20750</v>
      </c>
      <c r="D50" s="219">
        <v>20746</v>
      </c>
      <c r="E50" s="219">
        <v>20708</v>
      </c>
      <c r="F50" s="219">
        <v>20629</v>
      </c>
      <c r="G50" s="219">
        <v>20675</v>
      </c>
      <c r="H50" s="219">
        <v>20634</v>
      </c>
      <c r="I50" s="219">
        <v>20557</v>
      </c>
      <c r="J50" s="219">
        <v>20519</v>
      </c>
      <c r="K50" s="219">
        <v>20463</v>
      </c>
      <c r="L50" s="219">
        <v>20507</v>
      </c>
      <c r="M50" s="219">
        <v>20412</v>
      </c>
      <c r="N50" s="219">
        <v>20269</v>
      </c>
      <c r="O50" s="219">
        <v>20058</v>
      </c>
      <c r="P50" s="219">
        <v>20543528</v>
      </c>
      <c r="R50" s="179"/>
      <c r="S50" s="20"/>
      <c r="T50" s="20"/>
      <c r="U50"/>
    </row>
    <row r="51" spans="1:21" s="53" customFormat="1">
      <c r="A51" s="210" t="s">
        <v>38</v>
      </c>
      <c r="B51" s="210" t="s">
        <v>382</v>
      </c>
      <c r="C51" s="219">
        <v>405</v>
      </c>
      <c r="D51" s="219">
        <v>388</v>
      </c>
      <c r="E51" s="219">
        <v>376</v>
      </c>
      <c r="F51" s="219">
        <v>365</v>
      </c>
      <c r="G51" s="219">
        <v>353</v>
      </c>
      <c r="H51" s="219">
        <v>340</v>
      </c>
      <c r="I51" s="219">
        <v>330</v>
      </c>
      <c r="J51" s="219">
        <v>320</v>
      </c>
      <c r="K51" s="219">
        <v>312</v>
      </c>
      <c r="L51" s="219">
        <v>304</v>
      </c>
      <c r="M51" s="219">
        <v>294</v>
      </c>
      <c r="N51" s="219">
        <v>279</v>
      </c>
      <c r="O51" s="219">
        <v>270</v>
      </c>
      <c r="P51" s="219">
        <v>333127</v>
      </c>
      <c r="R51" s="179"/>
      <c r="S51" s="20"/>
      <c r="T51" s="20"/>
      <c r="U51"/>
    </row>
    <row r="52" spans="1:21" s="53" customFormat="1">
      <c r="A52" s="210" t="s">
        <v>39</v>
      </c>
      <c r="B52" s="210" t="s">
        <v>382</v>
      </c>
      <c r="C52" s="219">
        <v>1281</v>
      </c>
      <c r="D52" s="219">
        <v>1271</v>
      </c>
      <c r="E52" s="219">
        <v>1265</v>
      </c>
      <c r="F52" s="219">
        <v>1251</v>
      </c>
      <c r="G52" s="219">
        <v>1239</v>
      </c>
      <c r="H52" s="219">
        <v>1234</v>
      </c>
      <c r="I52" s="219">
        <v>1225</v>
      </c>
      <c r="J52" s="219">
        <v>1213</v>
      </c>
      <c r="K52" s="219">
        <v>1204</v>
      </c>
      <c r="L52" s="219">
        <v>1193</v>
      </c>
      <c r="M52" s="219">
        <v>1182</v>
      </c>
      <c r="N52" s="219">
        <v>1171</v>
      </c>
      <c r="O52" s="219">
        <v>1161</v>
      </c>
      <c r="P52" s="219">
        <v>1222451</v>
      </c>
      <c r="R52" s="180"/>
      <c r="S52" s="20"/>
      <c r="T52" s="20"/>
      <c r="U52"/>
    </row>
    <row r="53" spans="1:21" s="53" customFormat="1">
      <c r="A53" s="210" t="s">
        <v>40</v>
      </c>
      <c r="B53" s="210" t="s">
        <v>382</v>
      </c>
      <c r="C53" s="219">
        <v>0</v>
      </c>
      <c r="D53" s="219">
        <v>0</v>
      </c>
      <c r="E53" s="219">
        <v>0</v>
      </c>
      <c r="F53" s="219">
        <v>0</v>
      </c>
      <c r="G53" s="219">
        <v>0</v>
      </c>
      <c r="H53" s="219">
        <v>0</v>
      </c>
      <c r="I53" s="219">
        <v>0</v>
      </c>
      <c r="J53" s="219">
        <v>0</v>
      </c>
      <c r="K53" s="219">
        <v>0</v>
      </c>
      <c r="L53" s="219">
        <v>0</v>
      </c>
      <c r="M53" s="219">
        <v>0</v>
      </c>
      <c r="N53" s="219">
        <v>0</v>
      </c>
      <c r="O53" s="219">
        <v>0</v>
      </c>
      <c r="P53" s="219">
        <v>0</v>
      </c>
      <c r="R53" s="180"/>
      <c r="S53" s="20"/>
      <c r="T53" s="20"/>
      <c r="U53"/>
    </row>
    <row r="54" spans="1:21" s="53" customFormat="1">
      <c r="A54" s="210" t="s">
        <v>41</v>
      </c>
      <c r="B54" s="210" t="s">
        <v>382</v>
      </c>
      <c r="C54" s="219">
        <v>230</v>
      </c>
      <c r="D54" s="219">
        <v>230</v>
      </c>
      <c r="E54" s="219">
        <v>230</v>
      </c>
      <c r="F54" s="219">
        <v>230</v>
      </c>
      <c r="G54" s="219">
        <v>230</v>
      </c>
      <c r="H54" s="219">
        <v>230</v>
      </c>
      <c r="I54" s="219">
        <v>230</v>
      </c>
      <c r="J54" s="219">
        <v>230</v>
      </c>
      <c r="K54" s="219">
        <v>229</v>
      </c>
      <c r="L54" s="219">
        <v>227</v>
      </c>
      <c r="M54" s="219">
        <v>227</v>
      </c>
      <c r="N54" s="219">
        <v>227</v>
      </c>
      <c r="O54" s="219">
        <v>225</v>
      </c>
      <c r="P54" s="219">
        <v>229034</v>
      </c>
      <c r="R54" s="180"/>
      <c r="S54" s="20"/>
      <c r="T54" s="20"/>
      <c r="U54"/>
    </row>
    <row r="55" spans="1:21" s="53" customFormat="1">
      <c r="A55" s="210" t="s">
        <v>939</v>
      </c>
      <c r="B55" s="210" t="s">
        <v>382</v>
      </c>
      <c r="C55" s="219">
        <v>0</v>
      </c>
      <c r="D55" s="219">
        <v>0</v>
      </c>
      <c r="E55" s="219">
        <v>0</v>
      </c>
      <c r="F55" s="219">
        <v>0</v>
      </c>
      <c r="G55" s="219">
        <v>0</v>
      </c>
      <c r="H55" s="219">
        <v>0</v>
      </c>
      <c r="I55" s="219">
        <v>0</v>
      </c>
      <c r="J55" s="219">
        <v>0</v>
      </c>
      <c r="K55" s="219">
        <v>0</v>
      </c>
      <c r="L55" s="219">
        <v>0</v>
      </c>
      <c r="M55" s="219">
        <v>0</v>
      </c>
      <c r="N55" s="219">
        <v>0</v>
      </c>
      <c r="O55" s="219">
        <v>0</v>
      </c>
      <c r="P55" s="219">
        <v>0</v>
      </c>
      <c r="R55" s="180"/>
      <c r="S55" s="20"/>
      <c r="T55" s="20"/>
      <c r="U55"/>
    </row>
    <row r="56" spans="1:21" s="53" customFormat="1">
      <c r="A56" s="210" t="s">
        <v>940</v>
      </c>
      <c r="B56" s="210" t="s">
        <v>382</v>
      </c>
      <c r="C56" s="219">
        <v>0</v>
      </c>
      <c r="D56" s="219">
        <v>0</v>
      </c>
      <c r="E56" s="219">
        <v>0</v>
      </c>
      <c r="F56" s="219">
        <v>0</v>
      </c>
      <c r="G56" s="219">
        <v>0</v>
      </c>
      <c r="H56" s="219">
        <v>0</v>
      </c>
      <c r="I56" s="219">
        <v>0</v>
      </c>
      <c r="J56" s="219">
        <v>0</v>
      </c>
      <c r="K56" s="219">
        <v>0</v>
      </c>
      <c r="L56" s="219">
        <v>0</v>
      </c>
      <c r="M56" s="219">
        <v>0</v>
      </c>
      <c r="N56" s="219">
        <v>0</v>
      </c>
      <c r="O56" s="219">
        <v>0</v>
      </c>
      <c r="P56" s="219">
        <v>0</v>
      </c>
      <c r="R56" s="180"/>
      <c r="S56" s="20"/>
      <c r="T56" s="20"/>
      <c r="U56"/>
    </row>
    <row r="57" spans="1:21" s="53" customFormat="1">
      <c r="A57" s="210" t="s">
        <v>941</v>
      </c>
      <c r="B57" s="210" t="s">
        <v>382</v>
      </c>
      <c r="C57" s="219">
        <v>0</v>
      </c>
      <c r="D57" s="219">
        <v>0</v>
      </c>
      <c r="E57" s="219">
        <v>0</v>
      </c>
      <c r="F57" s="219">
        <v>0</v>
      </c>
      <c r="G57" s="219">
        <v>0</v>
      </c>
      <c r="H57" s="219">
        <v>0</v>
      </c>
      <c r="I57" s="219">
        <v>0</v>
      </c>
      <c r="J57" s="219">
        <v>0</v>
      </c>
      <c r="K57" s="219">
        <v>0</v>
      </c>
      <c r="L57" s="219">
        <v>0</v>
      </c>
      <c r="M57" s="219">
        <v>0</v>
      </c>
      <c r="N57" s="219">
        <v>0</v>
      </c>
      <c r="O57" s="219">
        <v>0</v>
      </c>
      <c r="P57" s="219">
        <v>0</v>
      </c>
      <c r="R57" s="180"/>
      <c r="S57" s="20"/>
      <c r="T57" s="20"/>
      <c r="U57"/>
    </row>
    <row r="58" spans="1:21" s="53" customFormat="1">
      <c r="A58" s="210" t="s">
        <v>942</v>
      </c>
      <c r="B58" s="210" t="s">
        <v>382</v>
      </c>
      <c r="C58" s="219">
        <v>0</v>
      </c>
      <c r="D58" s="219">
        <v>0</v>
      </c>
      <c r="E58" s="219">
        <v>0</v>
      </c>
      <c r="F58" s="219">
        <v>0</v>
      </c>
      <c r="G58" s="219">
        <v>0</v>
      </c>
      <c r="H58" s="219">
        <v>0</v>
      </c>
      <c r="I58" s="219">
        <v>0</v>
      </c>
      <c r="J58" s="219">
        <v>0</v>
      </c>
      <c r="K58" s="219">
        <v>0</v>
      </c>
      <c r="L58" s="219">
        <v>0</v>
      </c>
      <c r="M58" s="219">
        <v>0</v>
      </c>
      <c r="N58" s="219">
        <v>0</v>
      </c>
      <c r="O58" s="219">
        <v>0</v>
      </c>
      <c r="P58" s="219">
        <v>0</v>
      </c>
      <c r="R58" s="180"/>
      <c r="S58" s="20"/>
      <c r="T58" s="20"/>
      <c r="U58"/>
    </row>
    <row r="59" spans="1:21" s="53" customFormat="1">
      <c r="A59" s="210" t="s">
        <v>943</v>
      </c>
      <c r="B59" s="210" t="s">
        <v>382</v>
      </c>
      <c r="C59" s="219">
        <v>0</v>
      </c>
      <c r="D59" s="219">
        <v>0</v>
      </c>
      <c r="E59" s="219">
        <v>0</v>
      </c>
      <c r="F59" s="219">
        <v>0</v>
      </c>
      <c r="G59" s="219">
        <v>0</v>
      </c>
      <c r="H59" s="219">
        <v>0</v>
      </c>
      <c r="I59" s="219">
        <v>0</v>
      </c>
      <c r="J59" s="219">
        <v>0</v>
      </c>
      <c r="K59" s="219">
        <v>0</v>
      </c>
      <c r="L59" s="219">
        <v>0</v>
      </c>
      <c r="M59" s="219">
        <v>0</v>
      </c>
      <c r="N59" s="219">
        <v>0</v>
      </c>
      <c r="O59" s="219">
        <v>0</v>
      </c>
      <c r="P59" s="219">
        <v>0</v>
      </c>
      <c r="R59" s="180"/>
      <c r="S59" s="20"/>
      <c r="T59" s="20"/>
      <c r="U59"/>
    </row>
    <row r="60" spans="1:21" s="23" customFormat="1">
      <c r="A60" s="210" t="s">
        <v>42</v>
      </c>
      <c r="B60" s="210" t="s">
        <v>382</v>
      </c>
      <c r="C60" s="219">
        <v>6476</v>
      </c>
      <c r="D60" s="219">
        <v>6516</v>
      </c>
      <c r="E60" s="219">
        <v>5868</v>
      </c>
      <c r="F60" s="219">
        <v>5900</v>
      </c>
      <c r="G60" s="219">
        <v>5721</v>
      </c>
      <c r="H60" s="219">
        <v>5726</v>
      </c>
      <c r="I60" s="219">
        <v>5737</v>
      </c>
      <c r="J60" s="219">
        <v>5737</v>
      </c>
      <c r="K60" s="219">
        <v>5747</v>
      </c>
      <c r="L60" s="219">
        <v>5755</v>
      </c>
      <c r="M60" s="219">
        <v>5757</v>
      </c>
      <c r="N60" s="219">
        <v>5759</v>
      </c>
      <c r="O60" s="219">
        <v>5759</v>
      </c>
      <c r="P60" s="219">
        <v>5861748</v>
      </c>
      <c r="Q60" s="53"/>
      <c r="R60" s="380"/>
      <c r="S60" s="20"/>
      <c r="T60" s="20"/>
      <c r="U60"/>
    </row>
    <row r="61" spans="1:21" s="23" customFormat="1">
      <c r="A61" s="210" t="s">
        <v>385</v>
      </c>
      <c r="B61" s="210" t="s">
        <v>382</v>
      </c>
      <c r="C61" s="219">
        <v>7656</v>
      </c>
      <c r="D61" s="219">
        <v>7656</v>
      </c>
      <c r="E61" s="219">
        <v>7656</v>
      </c>
      <c r="F61" s="219">
        <v>9414</v>
      </c>
      <c r="G61" s="219">
        <v>9414</v>
      </c>
      <c r="H61" s="219">
        <v>9414</v>
      </c>
      <c r="I61" s="219">
        <v>9414</v>
      </c>
      <c r="J61" s="219">
        <v>9414</v>
      </c>
      <c r="K61" s="219">
        <v>9414</v>
      </c>
      <c r="L61" s="219">
        <v>9414</v>
      </c>
      <c r="M61" s="219">
        <v>9414</v>
      </c>
      <c r="N61" s="219">
        <v>9414</v>
      </c>
      <c r="O61" s="219">
        <v>9414</v>
      </c>
      <c r="P61" s="219">
        <v>9047726</v>
      </c>
      <c r="Q61" s="53"/>
      <c r="R61" s="381"/>
      <c r="S61" s="20"/>
      <c r="T61" s="20"/>
      <c r="U61"/>
    </row>
    <row r="62" spans="1:21" ht="13.8" thickBot="1">
      <c r="A62" s="77"/>
      <c r="B62" s="78" t="s">
        <v>196</v>
      </c>
      <c r="C62" s="79">
        <f>SUM(C5:C61)</f>
        <v>3202209</v>
      </c>
      <c r="D62" s="79">
        <f t="shared" ref="D62:P62" si="0">SUM(D5:D61)</f>
        <v>3216191</v>
      </c>
      <c r="E62" s="79">
        <f t="shared" si="0"/>
        <v>3227596</v>
      </c>
      <c r="F62" s="79">
        <f t="shared" si="0"/>
        <v>3240264</v>
      </c>
      <c r="G62" s="79">
        <f t="shared" si="0"/>
        <v>3244534</v>
      </c>
      <c r="H62" s="79">
        <f t="shared" si="0"/>
        <v>3259171</v>
      </c>
      <c r="I62" s="79">
        <f t="shared" si="0"/>
        <v>3267685</v>
      </c>
      <c r="J62" s="79">
        <f t="shared" si="0"/>
        <v>3277849</v>
      </c>
      <c r="K62" s="79">
        <f t="shared" si="0"/>
        <v>3291599</v>
      </c>
      <c r="L62" s="79">
        <f t="shared" si="0"/>
        <v>3307194</v>
      </c>
      <c r="M62" s="79">
        <f t="shared" si="0"/>
        <v>3341576</v>
      </c>
      <c r="N62" s="79">
        <f t="shared" si="0"/>
        <v>3356448</v>
      </c>
      <c r="O62" s="79">
        <f t="shared" si="0"/>
        <v>3370970</v>
      </c>
      <c r="P62" s="79">
        <f t="shared" si="0"/>
        <v>3276390620</v>
      </c>
      <c r="R62" s="382"/>
    </row>
    <row r="63" spans="1:21" s="23" customFormat="1" ht="13.8" thickTop="1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53"/>
      <c r="R63" s="383"/>
      <c r="S63" s="20"/>
      <c r="T63" s="20"/>
      <c r="U63"/>
    </row>
    <row r="64" spans="1:21" s="53" customFormat="1">
      <c r="A64" s="210" t="s">
        <v>54</v>
      </c>
      <c r="B64" s="210" t="s">
        <v>387</v>
      </c>
      <c r="C64" s="219">
        <v>0</v>
      </c>
      <c r="D64" s="219">
        <v>0</v>
      </c>
      <c r="E64" s="219">
        <v>0</v>
      </c>
      <c r="F64" s="219">
        <v>0</v>
      </c>
      <c r="G64" s="219">
        <v>0</v>
      </c>
      <c r="H64" s="219">
        <v>0</v>
      </c>
      <c r="I64" s="219">
        <v>0</v>
      </c>
      <c r="J64" s="219">
        <v>0</v>
      </c>
      <c r="K64" s="219">
        <v>0</v>
      </c>
      <c r="L64" s="219">
        <v>0</v>
      </c>
      <c r="M64" s="219">
        <v>0</v>
      </c>
      <c r="N64" s="219">
        <v>0</v>
      </c>
      <c r="O64" s="219">
        <v>0</v>
      </c>
      <c r="P64" s="219">
        <v>0</v>
      </c>
      <c r="R64" s="379"/>
      <c r="S64" s="20"/>
      <c r="T64" s="20"/>
      <c r="U64"/>
    </row>
    <row r="65" spans="1:21" s="53" customFormat="1">
      <c r="A65" s="210" t="s">
        <v>386</v>
      </c>
      <c r="B65" s="210" t="s">
        <v>387</v>
      </c>
      <c r="C65" s="219">
        <v>10</v>
      </c>
      <c r="D65" s="219">
        <v>10</v>
      </c>
      <c r="E65" s="219">
        <v>10</v>
      </c>
      <c r="F65" s="219">
        <v>10</v>
      </c>
      <c r="G65" s="219">
        <v>10</v>
      </c>
      <c r="H65" s="219">
        <v>10</v>
      </c>
      <c r="I65" s="219">
        <v>10</v>
      </c>
      <c r="J65" s="219">
        <v>10</v>
      </c>
      <c r="K65" s="219">
        <v>10</v>
      </c>
      <c r="L65" s="219">
        <v>122</v>
      </c>
      <c r="M65" s="219">
        <v>122</v>
      </c>
      <c r="N65" s="219">
        <v>121</v>
      </c>
      <c r="O65" s="219">
        <v>121</v>
      </c>
      <c r="P65" s="219">
        <v>42304</v>
      </c>
      <c r="R65" s="379"/>
      <c r="S65" s="20"/>
      <c r="T65" s="20"/>
      <c r="U65"/>
    </row>
    <row r="66" spans="1:21" s="53" customFormat="1">
      <c r="A66" s="210" t="s">
        <v>55</v>
      </c>
      <c r="B66" s="210" t="s">
        <v>387</v>
      </c>
      <c r="C66" s="219">
        <v>0</v>
      </c>
      <c r="D66" s="219">
        <v>0</v>
      </c>
      <c r="E66" s="219">
        <v>0</v>
      </c>
      <c r="F66" s="219">
        <v>0</v>
      </c>
      <c r="G66" s="219">
        <v>0</v>
      </c>
      <c r="H66" s="219">
        <v>0</v>
      </c>
      <c r="I66" s="219">
        <v>0</v>
      </c>
      <c r="J66" s="219">
        <v>0</v>
      </c>
      <c r="K66" s="219">
        <v>0</v>
      </c>
      <c r="L66" s="219">
        <v>0</v>
      </c>
      <c r="M66" s="219">
        <v>0</v>
      </c>
      <c r="N66" s="219">
        <v>0</v>
      </c>
      <c r="O66" s="219">
        <v>0</v>
      </c>
      <c r="P66" s="219">
        <v>0</v>
      </c>
      <c r="R66" s="379"/>
      <c r="S66" s="20"/>
      <c r="T66" s="20"/>
      <c r="U66"/>
    </row>
    <row r="67" spans="1:21" s="53" customFormat="1">
      <c r="A67" s="210" t="s">
        <v>805</v>
      </c>
      <c r="B67" s="210" t="s">
        <v>387</v>
      </c>
      <c r="C67" s="219">
        <v>0</v>
      </c>
      <c r="D67" s="219">
        <v>0</v>
      </c>
      <c r="E67" s="219">
        <v>0</v>
      </c>
      <c r="F67" s="219">
        <v>0</v>
      </c>
      <c r="G67" s="219">
        <v>0</v>
      </c>
      <c r="H67" s="219">
        <v>0</v>
      </c>
      <c r="I67" s="219">
        <v>0</v>
      </c>
      <c r="J67" s="219">
        <v>0</v>
      </c>
      <c r="K67" s="219">
        <v>0</v>
      </c>
      <c r="L67" s="219">
        <v>0</v>
      </c>
      <c r="M67" s="219">
        <v>0</v>
      </c>
      <c r="N67" s="219">
        <v>0</v>
      </c>
      <c r="O67" s="219">
        <v>0</v>
      </c>
      <c r="P67" s="219">
        <v>0</v>
      </c>
      <c r="R67" s="379"/>
      <c r="S67" s="20"/>
      <c r="T67" s="20"/>
      <c r="U67"/>
    </row>
    <row r="68" spans="1:21" s="53" customFormat="1">
      <c r="A68" s="210" t="s">
        <v>806</v>
      </c>
      <c r="B68" s="210" t="s">
        <v>387</v>
      </c>
      <c r="C68" s="219">
        <v>130</v>
      </c>
      <c r="D68" s="219">
        <v>130</v>
      </c>
      <c r="E68" s="219">
        <v>131</v>
      </c>
      <c r="F68" s="219">
        <v>140</v>
      </c>
      <c r="G68" s="219">
        <v>140</v>
      </c>
      <c r="H68" s="219">
        <v>285</v>
      </c>
      <c r="I68" s="219">
        <v>286</v>
      </c>
      <c r="J68" s="219">
        <v>286</v>
      </c>
      <c r="K68" s="219">
        <v>286</v>
      </c>
      <c r="L68" s="219">
        <v>2376</v>
      </c>
      <c r="M68" s="219">
        <v>0</v>
      </c>
      <c r="N68" s="219">
        <v>0</v>
      </c>
      <c r="O68" s="219">
        <v>0</v>
      </c>
      <c r="P68" s="219">
        <v>343875</v>
      </c>
      <c r="R68" s="379"/>
      <c r="S68" s="20"/>
      <c r="T68" s="20"/>
      <c r="U68"/>
    </row>
    <row r="69" spans="1:21" s="53" customFormat="1">
      <c r="A69" s="210" t="s">
        <v>807</v>
      </c>
      <c r="B69" s="210" t="s">
        <v>387</v>
      </c>
      <c r="C69" s="219">
        <v>0</v>
      </c>
      <c r="D69" s="219">
        <v>0</v>
      </c>
      <c r="E69" s="219">
        <v>0</v>
      </c>
      <c r="F69" s="219">
        <v>0</v>
      </c>
      <c r="G69" s="219">
        <v>0</v>
      </c>
      <c r="H69" s="219">
        <v>0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9">
        <v>0</v>
      </c>
      <c r="O69" s="219">
        <v>0</v>
      </c>
      <c r="P69" s="219">
        <v>0</v>
      </c>
      <c r="R69" s="179"/>
      <c r="S69" s="20"/>
      <c r="T69" s="20"/>
      <c r="U69"/>
    </row>
    <row r="70" spans="1:21" s="53" customFormat="1">
      <c r="A70" s="210" t="s">
        <v>388</v>
      </c>
      <c r="B70" s="210" t="s">
        <v>387</v>
      </c>
      <c r="C70" s="219">
        <v>3120</v>
      </c>
      <c r="D70" s="219">
        <v>3172</v>
      </c>
      <c r="E70" s="219">
        <v>3172</v>
      </c>
      <c r="F70" s="219">
        <v>3172</v>
      </c>
      <c r="G70" s="219">
        <v>3172</v>
      </c>
      <c r="H70" s="219">
        <v>3172</v>
      </c>
      <c r="I70" s="219">
        <v>3172</v>
      </c>
      <c r="J70" s="219">
        <v>3172</v>
      </c>
      <c r="K70" s="219">
        <v>3172</v>
      </c>
      <c r="L70" s="219">
        <v>3132</v>
      </c>
      <c r="M70" s="219">
        <v>3132</v>
      </c>
      <c r="N70" s="219">
        <v>3132</v>
      </c>
      <c r="O70" s="219">
        <v>3132</v>
      </c>
      <c r="P70" s="219">
        <v>3158071</v>
      </c>
      <c r="R70" s="179"/>
      <c r="S70" s="20"/>
      <c r="T70" s="20"/>
      <c r="U70"/>
    </row>
    <row r="71" spans="1:21" s="53" customFormat="1">
      <c r="A71" s="210" t="s">
        <v>389</v>
      </c>
      <c r="B71" s="210" t="s">
        <v>387</v>
      </c>
      <c r="C71" s="219">
        <v>3323</v>
      </c>
      <c r="D71" s="219">
        <v>3323</v>
      </c>
      <c r="E71" s="219">
        <v>3323</v>
      </c>
      <c r="F71" s="219">
        <v>3323</v>
      </c>
      <c r="G71" s="219">
        <v>3323</v>
      </c>
      <c r="H71" s="219">
        <v>3323</v>
      </c>
      <c r="I71" s="219">
        <v>3323</v>
      </c>
      <c r="J71" s="219">
        <v>3323</v>
      </c>
      <c r="K71" s="219">
        <v>3323</v>
      </c>
      <c r="L71" s="219">
        <v>3323</v>
      </c>
      <c r="M71" s="219">
        <v>3323</v>
      </c>
      <c r="N71" s="219">
        <v>3323</v>
      </c>
      <c r="O71" s="219">
        <v>3323</v>
      </c>
      <c r="P71" s="219">
        <v>3323258</v>
      </c>
      <c r="R71" s="179"/>
      <c r="S71" s="20"/>
      <c r="T71" s="20"/>
      <c r="U71"/>
    </row>
    <row r="72" spans="1:21" s="53" customFormat="1">
      <c r="A72" s="210" t="s">
        <v>390</v>
      </c>
      <c r="B72" s="210" t="s">
        <v>387</v>
      </c>
      <c r="C72" s="219">
        <v>767</v>
      </c>
      <c r="D72" s="219">
        <v>141</v>
      </c>
      <c r="E72" s="219">
        <v>141</v>
      </c>
      <c r="F72" s="219">
        <v>141</v>
      </c>
      <c r="G72" s="219">
        <v>141</v>
      </c>
      <c r="H72" s="219">
        <v>141</v>
      </c>
      <c r="I72" s="219">
        <v>141</v>
      </c>
      <c r="J72" s="219">
        <v>187</v>
      </c>
      <c r="K72" s="219">
        <v>187</v>
      </c>
      <c r="L72" s="219">
        <v>187</v>
      </c>
      <c r="M72" s="219">
        <v>187</v>
      </c>
      <c r="N72" s="219">
        <v>187</v>
      </c>
      <c r="O72" s="219">
        <v>187</v>
      </c>
      <c r="P72" s="219">
        <v>187889</v>
      </c>
      <c r="R72" s="179"/>
      <c r="S72" s="20"/>
      <c r="T72" s="20"/>
      <c r="U72"/>
    </row>
    <row r="73" spans="1:21" s="53" customFormat="1">
      <c r="A73" s="210" t="s">
        <v>944</v>
      </c>
      <c r="B73" s="210" t="s">
        <v>387</v>
      </c>
      <c r="C73" s="219">
        <v>0</v>
      </c>
      <c r="D73" s="219">
        <v>0</v>
      </c>
      <c r="E73" s="219">
        <v>0</v>
      </c>
      <c r="F73" s="219">
        <v>0</v>
      </c>
      <c r="G73" s="219">
        <v>0</v>
      </c>
      <c r="H73" s="219">
        <v>0</v>
      </c>
      <c r="I73" s="219">
        <v>0</v>
      </c>
      <c r="J73" s="219">
        <v>0</v>
      </c>
      <c r="K73" s="219">
        <v>0</v>
      </c>
      <c r="L73" s="219">
        <v>0</v>
      </c>
      <c r="M73" s="219">
        <v>0</v>
      </c>
      <c r="N73" s="219">
        <v>0</v>
      </c>
      <c r="O73" s="219">
        <v>0</v>
      </c>
      <c r="P73" s="219">
        <v>0</v>
      </c>
      <c r="R73" s="179"/>
      <c r="S73" s="20"/>
      <c r="T73" s="20"/>
      <c r="U73" s="20"/>
    </row>
    <row r="74" spans="1:21" s="53" customFormat="1">
      <c r="A74" s="210" t="s">
        <v>945</v>
      </c>
      <c r="B74" s="210" t="s">
        <v>387</v>
      </c>
      <c r="C74" s="219">
        <v>0</v>
      </c>
      <c r="D74" s="219">
        <v>0</v>
      </c>
      <c r="E74" s="219">
        <v>0</v>
      </c>
      <c r="F74" s="219">
        <v>0</v>
      </c>
      <c r="G74" s="219">
        <v>0</v>
      </c>
      <c r="H74" s="219">
        <v>0</v>
      </c>
      <c r="I74" s="219">
        <v>0</v>
      </c>
      <c r="J74" s="219">
        <v>0</v>
      </c>
      <c r="K74" s="219">
        <v>0</v>
      </c>
      <c r="L74" s="219">
        <v>0</v>
      </c>
      <c r="M74" s="219">
        <v>0</v>
      </c>
      <c r="N74" s="219">
        <v>0</v>
      </c>
      <c r="O74" s="219">
        <v>0</v>
      </c>
      <c r="P74" s="219">
        <v>0</v>
      </c>
      <c r="R74" s="179"/>
      <c r="S74" s="20"/>
      <c r="T74" s="20"/>
      <c r="U74"/>
    </row>
    <row r="75" spans="1:21" s="53" customFormat="1">
      <c r="A75" s="210" t="s">
        <v>946</v>
      </c>
      <c r="B75" s="210" t="s">
        <v>387</v>
      </c>
      <c r="C75" s="219">
        <v>0</v>
      </c>
      <c r="D75" s="219">
        <v>0</v>
      </c>
      <c r="E75" s="219">
        <v>0</v>
      </c>
      <c r="F75" s="219">
        <v>0</v>
      </c>
      <c r="G75" s="219">
        <v>0</v>
      </c>
      <c r="H75" s="219">
        <v>0</v>
      </c>
      <c r="I75" s="219">
        <v>0</v>
      </c>
      <c r="J75" s="219">
        <v>0</v>
      </c>
      <c r="K75" s="219">
        <v>0</v>
      </c>
      <c r="L75" s="219">
        <v>0</v>
      </c>
      <c r="M75" s="219">
        <v>0</v>
      </c>
      <c r="N75" s="219">
        <v>0</v>
      </c>
      <c r="O75" s="219">
        <v>0</v>
      </c>
      <c r="P75" s="219">
        <v>0</v>
      </c>
      <c r="R75" s="179"/>
      <c r="S75" s="20"/>
      <c r="T75" s="20"/>
      <c r="U75"/>
    </row>
    <row r="76" spans="1:21" s="53" customFormat="1">
      <c r="A76" s="210" t="s">
        <v>947</v>
      </c>
      <c r="B76" s="210" t="s">
        <v>387</v>
      </c>
      <c r="C76" s="219">
        <v>0</v>
      </c>
      <c r="D76" s="219">
        <v>0</v>
      </c>
      <c r="E76" s="219">
        <v>0</v>
      </c>
      <c r="F76" s="219">
        <v>0</v>
      </c>
      <c r="G76" s="219">
        <v>0</v>
      </c>
      <c r="H76" s="219">
        <v>0</v>
      </c>
      <c r="I76" s="219">
        <v>0</v>
      </c>
      <c r="J76" s="219">
        <v>0</v>
      </c>
      <c r="K76" s="219">
        <v>0</v>
      </c>
      <c r="L76" s="219">
        <v>0</v>
      </c>
      <c r="M76" s="219">
        <v>0</v>
      </c>
      <c r="N76" s="219">
        <v>0</v>
      </c>
      <c r="O76" s="219">
        <v>0</v>
      </c>
      <c r="P76" s="219">
        <v>0</v>
      </c>
      <c r="R76" s="179"/>
      <c r="S76" s="20"/>
      <c r="T76" s="20"/>
      <c r="U76"/>
    </row>
    <row r="77" spans="1:21" s="53" customFormat="1">
      <c r="A77" s="210" t="s">
        <v>391</v>
      </c>
      <c r="B77" s="210" t="s">
        <v>387</v>
      </c>
      <c r="C77" s="219">
        <v>5902</v>
      </c>
      <c r="D77" s="219">
        <v>5902</v>
      </c>
      <c r="E77" s="219">
        <v>5902</v>
      </c>
      <c r="F77" s="219">
        <v>5902</v>
      </c>
      <c r="G77" s="219">
        <v>5902</v>
      </c>
      <c r="H77" s="219">
        <v>5902</v>
      </c>
      <c r="I77" s="219">
        <v>5902</v>
      </c>
      <c r="J77" s="219">
        <v>5902</v>
      </c>
      <c r="K77" s="219">
        <v>5902</v>
      </c>
      <c r="L77" s="219">
        <v>5902</v>
      </c>
      <c r="M77" s="219">
        <v>5902</v>
      </c>
      <c r="N77" s="219">
        <v>5911</v>
      </c>
      <c r="O77" s="219">
        <v>5911</v>
      </c>
      <c r="P77" s="219">
        <v>5903012</v>
      </c>
      <c r="R77" s="179"/>
      <c r="S77" s="20"/>
      <c r="T77" s="20"/>
      <c r="U77"/>
    </row>
    <row r="78" spans="1:21" s="53" customFormat="1">
      <c r="A78" s="210" t="s">
        <v>392</v>
      </c>
      <c r="B78" s="210" t="s">
        <v>387</v>
      </c>
      <c r="C78" s="219">
        <v>401</v>
      </c>
      <c r="D78" s="219">
        <v>401</v>
      </c>
      <c r="E78" s="219">
        <v>401</v>
      </c>
      <c r="F78" s="219">
        <v>401</v>
      </c>
      <c r="G78" s="219">
        <v>401</v>
      </c>
      <c r="H78" s="219">
        <v>401</v>
      </c>
      <c r="I78" s="219">
        <v>401</v>
      </c>
      <c r="J78" s="219">
        <v>401</v>
      </c>
      <c r="K78" s="219">
        <v>401</v>
      </c>
      <c r="L78" s="219">
        <v>401</v>
      </c>
      <c r="M78" s="219">
        <v>401</v>
      </c>
      <c r="N78" s="219">
        <v>401</v>
      </c>
      <c r="O78" s="219">
        <v>401</v>
      </c>
      <c r="P78" s="219">
        <v>400658</v>
      </c>
      <c r="R78" s="179"/>
      <c r="S78" s="20"/>
      <c r="T78" s="20"/>
      <c r="U78"/>
    </row>
    <row r="79" spans="1:21" s="53" customFormat="1">
      <c r="A79" s="210" t="s">
        <v>393</v>
      </c>
      <c r="B79" s="210" t="s">
        <v>387</v>
      </c>
      <c r="C79" s="219">
        <v>0</v>
      </c>
      <c r="D79" s="219">
        <v>0</v>
      </c>
      <c r="E79" s="219">
        <v>0</v>
      </c>
      <c r="F79" s="219">
        <v>0</v>
      </c>
      <c r="G79" s="219">
        <v>0</v>
      </c>
      <c r="H79" s="219">
        <v>0</v>
      </c>
      <c r="I79" s="219">
        <v>0</v>
      </c>
      <c r="J79" s="219">
        <v>0</v>
      </c>
      <c r="K79" s="219">
        <v>0</v>
      </c>
      <c r="L79" s="219">
        <v>0</v>
      </c>
      <c r="M79" s="219">
        <v>0</v>
      </c>
      <c r="N79" s="219">
        <v>0</v>
      </c>
      <c r="O79" s="219">
        <v>0</v>
      </c>
      <c r="P79" s="219">
        <v>0</v>
      </c>
      <c r="R79" s="179"/>
      <c r="S79" s="20"/>
      <c r="T79" s="20"/>
      <c r="U79"/>
    </row>
    <row r="80" spans="1:21" s="53" customFormat="1">
      <c r="A80" s="210" t="s">
        <v>394</v>
      </c>
      <c r="B80" s="210" t="s">
        <v>387</v>
      </c>
      <c r="C80" s="219">
        <v>50</v>
      </c>
      <c r="D80" s="219">
        <v>50</v>
      </c>
      <c r="E80" s="219">
        <v>50</v>
      </c>
      <c r="F80" s="219">
        <v>50</v>
      </c>
      <c r="G80" s="219">
        <v>50</v>
      </c>
      <c r="H80" s="219">
        <v>50</v>
      </c>
      <c r="I80" s="219">
        <v>50</v>
      </c>
      <c r="J80" s="219">
        <v>50</v>
      </c>
      <c r="K80" s="219">
        <v>50</v>
      </c>
      <c r="L80" s="219">
        <v>50</v>
      </c>
      <c r="M80" s="219">
        <v>50</v>
      </c>
      <c r="N80" s="219">
        <v>50</v>
      </c>
      <c r="O80" s="219">
        <v>50</v>
      </c>
      <c r="P80" s="219">
        <v>50148</v>
      </c>
      <c r="R80" s="179"/>
      <c r="S80" s="20"/>
      <c r="T80" s="20"/>
      <c r="U80"/>
    </row>
    <row r="81" spans="1:21" s="53" customFormat="1">
      <c r="A81" s="210" t="s">
        <v>395</v>
      </c>
      <c r="B81" s="210" t="s">
        <v>387</v>
      </c>
      <c r="C81" s="219">
        <v>0</v>
      </c>
      <c r="D81" s="219">
        <v>0</v>
      </c>
      <c r="E81" s="219">
        <v>0</v>
      </c>
      <c r="F81" s="219">
        <v>0</v>
      </c>
      <c r="G81" s="219">
        <v>0</v>
      </c>
      <c r="H81" s="219">
        <v>0</v>
      </c>
      <c r="I81" s="219">
        <v>0</v>
      </c>
      <c r="J81" s="219">
        <v>0</v>
      </c>
      <c r="K81" s="219">
        <v>0</v>
      </c>
      <c r="L81" s="219">
        <v>0</v>
      </c>
      <c r="M81" s="219">
        <v>0</v>
      </c>
      <c r="N81" s="219">
        <v>0</v>
      </c>
      <c r="O81" s="219">
        <v>0</v>
      </c>
      <c r="P81" s="219">
        <v>0</v>
      </c>
      <c r="R81" s="179"/>
      <c r="S81" s="20"/>
      <c r="T81" s="20"/>
      <c r="U81"/>
    </row>
    <row r="82" spans="1:21" s="53" customFormat="1">
      <c r="A82" s="210" t="s">
        <v>396</v>
      </c>
      <c r="B82" s="210" t="s">
        <v>387</v>
      </c>
      <c r="C82" s="219">
        <v>2501</v>
      </c>
      <c r="D82" s="219">
        <v>2658</v>
      </c>
      <c r="E82" s="219">
        <v>2658</v>
      </c>
      <c r="F82" s="219">
        <v>2661</v>
      </c>
      <c r="G82" s="219">
        <v>2662</v>
      </c>
      <c r="H82" s="219">
        <v>2662</v>
      </c>
      <c r="I82" s="219">
        <v>2662</v>
      </c>
      <c r="J82" s="219">
        <v>2662</v>
      </c>
      <c r="K82" s="219">
        <v>2662</v>
      </c>
      <c r="L82" s="219">
        <v>2662</v>
      </c>
      <c r="M82" s="219">
        <v>2663</v>
      </c>
      <c r="N82" s="219">
        <v>2665</v>
      </c>
      <c r="O82" s="219">
        <v>2678</v>
      </c>
      <c r="P82" s="219">
        <v>2655406</v>
      </c>
      <c r="R82" s="179"/>
      <c r="S82" s="20"/>
      <c r="T82" s="20"/>
      <c r="U82"/>
    </row>
    <row r="83" spans="1:21" s="53" customFormat="1">
      <c r="A83" s="210" t="s">
        <v>397</v>
      </c>
      <c r="B83" s="210" t="s">
        <v>387</v>
      </c>
      <c r="C83" s="219">
        <v>8485</v>
      </c>
      <c r="D83" s="219">
        <v>8485</v>
      </c>
      <c r="E83" s="219">
        <v>8485</v>
      </c>
      <c r="F83" s="219">
        <v>8485</v>
      </c>
      <c r="G83" s="219">
        <v>8485</v>
      </c>
      <c r="H83" s="219">
        <v>8485</v>
      </c>
      <c r="I83" s="219">
        <v>8485</v>
      </c>
      <c r="J83" s="219">
        <v>8485</v>
      </c>
      <c r="K83" s="219">
        <v>8485</v>
      </c>
      <c r="L83" s="219">
        <v>8485</v>
      </c>
      <c r="M83" s="219">
        <v>8485</v>
      </c>
      <c r="N83" s="219">
        <v>8485</v>
      </c>
      <c r="O83" s="219">
        <v>8485</v>
      </c>
      <c r="P83" s="219">
        <v>8484810</v>
      </c>
      <c r="R83" s="179"/>
      <c r="S83" s="20"/>
      <c r="T83" s="20"/>
      <c r="U83"/>
    </row>
    <row r="84" spans="1:21" s="53" customFormat="1">
      <c r="A84" s="210" t="s">
        <v>808</v>
      </c>
      <c r="B84" s="210" t="s">
        <v>387</v>
      </c>
      <c r="C84" s="219">
        <v>0</v>
      </c>
      <c r="D84" s="219">
        <v>0</v>
      </c>
      <c r="E84" s="219">
        <v>0</v>
      </c>
      <c r="F84" s="219">
        <v>0</v>
      </c>
      <c r="G84" s="219">
        <v>0</v>
      </c>
      <c r="H84" s="219">
        <v>0</v>
      </c>
      <c r="I84" s="219">
        <v>0</v>
      </c>
      <c r="J84" s="219">
        <v>0</v>
      </c>
      <c r="K84" s="219">
        <v>0</v>
      </c>
      <c r="L84" s="219">
        <v>0</v>
      </c>
      <c r="M84" s="219">
        <v>0</v>
      </c>
      <c r="N84" s="219">
        <v>0</v>
      </c>
      <c r="O84" s="219">
        <v>0</v>
      </c>
      <c r="P84" s="219">
        <v>0</v>
      </c>
      <c r="R84" s="179"/>
      <c r="S84" s="20"/>
      <c r="T84" s="20"/>
      <c r="U84"/>
    </row>
    <row r="85" spans="1:21" s="53" customFormat="1">
      <c r="A85" s="210" t="s">
        <v>809</v>
      </c>
      <c r="B85" s="210" t="s">
        <v>387</v>
      </c>
      <c r="C85" s="219">
        <v>0</v>
      </c>
      <c r="D85" s="219">
        <v>0</v>
      </c>
      <c r="E85" s="219">
        <v>0</v>
      </c>
      <c r="F85" s="219">
        <v>0</v>
      </c>
      <c r="G85" s="219">
        <v>0</v>
      </c>
      <c r="H85" s="219">
        <v>0</v>
      </c>
      <c r="I85" s="219">
        <v>0</v>
      </c>
      <c r="J85" s="219">
        <v>0</v>
      </c>
      <c r="K85" s="219">
        <v>0</v>
      </c>
      <c r="L85" s="219">
        <v>0</v>
      </c>
      <c r="M85" s="219">
        <v>0</v>
      </c>
      <c r="N85" s="219">
        <v>0</v>
      </c>
      <c r="O85" s="219">
        <v>0</v>
      </c>
      <c r="P85" s="219">
        <v>0</v>
      </c>
      <c r="R85" s="179"/>
      <c r="S85" s="20"/>
      <c r="T85" s="20"/>
      <c r="U85"/>
    </row>
    <row r="86" spans="1:21" s="53" customFormat="1">
      <c r="A86" s="210" t="s">
        <v>810</v>
      </c>
      <c r="B86" s="210" t="s">
        <v>387</v>
      </c>
      <c r="C86" s="219">
        <v>0</v>
      </c>
      <c r="D86" s="219">
        <v>0</v>
      </c>
      <c r="E86" s="219">
        <v>0</v>
      </c>
      <c r="F86" s="219">
        <v>0</v>
      </c>
      <c r="G86" s="219">
        <v>0</v>
      </c>
      <c r="H86" s="219">
        <v>0</v>
      </c>
      <c r="I86" s="219">
        <v>0</v>
      </c>
      <c r="J86" s="219">
        <v>0</v>
      </c>
      <c r="K86" s="219">
        <v>0</v>
      </c>
      <c r="L86" s="219">
        <v>0</v>
      </c>
      <c r="M86" s="219">
        <v>0</v>
      </c>
      <c r="N86" s="219">
        <v>0</v>
      </c>
      <c r="O86" s="219">
        <v>0</v>
      </c>
      <c r="P86" s="219">
        <v>0</v>
      </c>
      <c r="R86" s="179"/>
      <c r="S86" s="20"/>
      <c r="T86" s="20"/>
      <c r="U86"/>
    </row>
    <row r="87" spans="1:21" s="53" customFormat="1">
      <c r="A87" s="210" t="s">
        <v>398</v>
      </c>
      <c r="B87" s="210" t="s">
        <v>387</v>
      </c>
      <c r="C87" s="219">
        <v>364</v>
      </c>
      <c r="D87" s="219">
        <v>476</v>
      </c>
      <c r="E87" s="219">
        <v>476</v>
      </c>
      <c r="F87" s="219">
        <v>476</v>
      </c>
      <c r="G87" s="219">
        <v>476</v>
      </c>
      <c r="H87" s="219">
        <v>476</v>
      </c>
      <c r="I87" s="219">
        <v>476</v>
      </c>
      <c r="J87" s="219">
        <v>483</v>
      </c>
      <c r="K87" s="219">
        <v>524</v>
      </c>
      <c r="L87" s="219">
        <v>525</v>
      </c>
      <c r="M87" s="219">
        <v>525</v>
      </c>
      <c r="N87" s="219">
        <v>558</v>
      </c>
      <c r="O87" s="219">
        <v>558</v>
      </c>
      <c r="P87" s="219">
        <v>494137</v>
      </c>
      <c r="R87" s="179"/>
      <c r="S87" s="20"/>
      <c r="T87" s="20"/>
      <c r="U87"/>
    </row>
    <row r="88" spans="1:21" s="53" customFormat="1">
      <c r="A88" s="210" t="s">
        <v>399</v>
      </c>
      <c r="B88" s="210" t="s">
        <v>387</v>
      </c>
      <c r="C88" s="219">
        <v>2295</v>
      </c>
      <c r="D88" s="219">
        <v>2295</v>
      </c>
      <c r="E88" s="219">
        <v>2295</v>
      </c>
      <c r="F88" s="219">
        <v>2295</v>
      </c>
      <c r="G88" s="219">
        <v>2295</v>
      </c>
      <c r="H88" s="219">
        <v>2295</v>
      </c>
      <c r="I88" s="219">
        <v>2295</v>
      </c>
      <c r="J88" s="219">
        <v>2295</v>
      </c>
      <c r="K88" s="219">
        <v>2295</v>
      </c>
      <c r="L88" s="219">
        <v>2295</v>
      </c>
      <c r="M88" s="219">
        <v>2295</v>
      </c>
      <c r="N88" s="219">
        <v>2295</v>
      </c>
      <c r="O88" s="219">
        <v>2295</v>
      </c>
      <c r="P88" s="219">
        <v>2294864</v>
      </c>
      <c r="R88" s="179"/>
      <c r="S88" s="20"/>
      <c r="T88" s="20"/>
      <c r="U88"/>
    </row>
    <row r="89" spans="1:21" s="53" customFormat="1">
      <c r="A89" s="210" t="s">
        <v>811</v>
      </c>
      <c r="B89" s="210" t="s">
        <v>387</v>
      </c>
      <c r="C89" s="219">
        <v>0</v>
      </c>
      <c r="D89" s="219">
        <v>0</v>
      </c>
      <c r="E89" s="219">
        <v>0</v>
      </c>
      <c r="F89" s="219">
        <v>0</v>
      </c>
      <c r="G89" s="219">
        <v>0</v>
      </c>
      <c r="H89" s="219">
        <v>0</v>
      </c>
      <c r="I89" s="219">
        <v>0</v>
      </c>
      <c r="J89" s="219">
        <v>0</v>
      </c>
      <c r="K89" s="219">
        <v>0</v>
      </c>
      <c r="L89" s="219">
        <v>0</v>
      </c>
      <c r="M89" s="219">
        <v>0</v>
      </c>
      <c r="N89" s="219">
        <v>0</v>
      </c>
      <c r="O89" s="219">
        <v>0</v>
      </c>
      <c r="P89" s="219">
        <v>0</v>
      </c>
      <c r="R89" s="179"/>
      <c r="S89" s="20"/>
      <c r="T89" s="20"/>
      <c r="U89"/>
    </row>
    <row r="90" spans="1:21" s="53" customFormat="1">
      <c r="A90" s="210" t="s">
        <v>812</v>
      </c>
      <c r="B90" s="210" t="s">
        <v>387</v>
      </c>
      <c r="C90" s="219">
        <v>0</v>
      </c>
      <c r="D90" s="219">
        <v>0</v>
      </c>
      <c r="E90" s="219">
        <v>0</v>
      </c>
      <c r="F90" s="219">
        <v>0</v>
      </c>
      <c r="G90" s="219">
        <v>0</v>
      </c>
      <c r="H90" s="219">
        <v>0</v>
      </c>
      <c r="I90" s="219">
        <v>0</v>
      </c>
      <c r="J90" s="219">
        <v>0</v>
      </c>
      <c r="K90" s="219">
        <v>0</v>
      </c>
      <c r="L90" s="219">
        <v>0</v>
      </c>
      <c r="M90" s="219">
        <v>0</v>
      </c>
      <c r="N90" s="219">
        <v>1</v>
      </c>
      <c r="O90" s="219">
        <v>1</v>
      </c>
      <c r="P90" s="219">
        <v>134</v>
      </c>
      <c r="R90" s="179"/>
      <c r="S90" s="20"/>
      <c r="T90" s="20"/>
      <c r="U90"/>
    </row>
    <row r="91" spans="1:21" s="53" customFormat="1">
      <c r="A91" s="210" t="s">
        <v>400</v>
      </c>
      <c r="B91" s="210" t="s">
        <v>387</v>
      </c>
      <c r="C91" s="219">
        <v>484</v>
      </c>
      <c r="D91" s="219">
        <v>484</v>
      </c>
      <c r="E91" s="219">
        <v>484</v>
      </c>
      <c r="F91" s="219">
        <v>484</v>
      </c>
      <c r="G91" s="219">
        <v>484</v>
      </c>
      <c r="H91" s="219">
        <v>484</v>
      </c>
      <c r="I91" s="219">
        <v>484</v>
      </c>
      <c r="J91" s="219">
        <v>484</v>
      </c>
      <c r="K91" s="219">
        <v>484</v>
      </c>
      <c r="L91" s="219">
        <v>484</v>
      </c>
      <c r="M91" s="219">
        <v>484</v>
      </c>
      <c r="N91" s="219">
        <v>484</v>
      </c>
      <c r="O91" s="219">
        <v>484</v>
      </c>
      <c r="P91" s="219">
        <v>483584</v>
      </c>
      <c r="R91" s="179"/>
      <c r="S91" s="20"/>
      <c r="T91" s="20"/>
      <c r="U91"/>
    </row>
    <row r="92" spans="1:21" s="53" customFormat="1">
      <c r="A92" s="210" t="s">
        <v>401</v>
      </c>
      <c r="B92" s="210" t="s">
        <v>387</v>
      </c>
      <c r="C92" s="219">
        <v>823</v>
      </c>
      <c r="D92" s="219">
        <v>823</v>
      </c>
      <c r="E92" s="219">
        <v>823</v>
      </c>
      <c r="F92" s="219">
        <v>823</v>
      </c>
      <c r="G92" s="219">
        <v>823</v>
      </c>
      <c r="H92" s="219">
        <v>823</v>
      </c>
      <c r="I92" s="219">
        <v>823</v>
      </c>
      <c r="J92" s="219">
        <v>823</v>
      </c>
      <c r="K92" s="219">
        <v>823</v>
      </c>
      <c r="L92" s="219">
        <v>1179</v>
      </c>
      <c r="M92" s="219">
        <v>1179</v>
      </c>
      <c r="N92" s="219">
        <v>1179</v>
      </c>
      <c r="O92" s="219">
        <v>1179</v>
      </c>
      <c r="P92" s="219">
        <v>927207</v>
      </c>
      <c r="R92" s="179"/>
      <c r="S92" s="20"/>
      <c r="T92" s="20"/>
      <c r="U92"/>
    </row>
    <row r="93" spans="1:21" s="53" customFormat="1">
      <c r="A93" s="210" t="s">
        <v>402</v>
      </c>
      <c r="B93" s="210" t="s">
        <v>387</v>
      </c>
      <c r="C93" s="219">
        <v>3879</v>
      </c>
      <c r="D93" s="219">
        <v>3879</v>
      </c>
      <c r="E93" s="219">
        <v>3879</v>
      </c>
      <c r="F93" s="219">
        <v>3879</v>
      </c>
      <c r="G93" s="219">
        <v>3879</v>
      </c>
      <c r="H93" s="219">
        <v>3879</v>
      </c>
      <c r="I93" s="219">
        <v>3879</v>
      </c>
      <c r="J93" s="219">
        <v>3879</v>
      </c>
      <c r="K93" s="219">
        <v>3879</v>
      </c>
      <c r="L93" s="219">
        <v>3879</v>
      </c>
      <c r="M93" s="219">
        <v>3879</v>
      </c>
      <c r="N93" s="219">
        <v>3879</v>
      </c>
      <c r="O93" s="219">
        <v>3879</v>
      </c>
      <c r="P93" s="219">
        <v>3878641</v>
      </c>
      <c r="R93" s="179"/>
      <c r="S93" s="20"/>
      <c r="T93" s="20"/>
      <c r="U93"/>
    </row>
    <row r="94" spans="1:21" s="53" customFormat="1">
      <c r="A94" s="210" t="s">
        <v>813</v>
      </c>
      <c r="B94" s="210" t="s">
        <v>387</v>
      </c>
      <c r="C94" s="219">
        <v>0</v>
      </c>
      <c r="D94" s="219">
        <v>0</v>
      </c>
      <c r="E94" s="219">
        <v>0</v>
      </c>
      <c r="F94" s="219">
        <v>0</v>
      </c>
      <c r="G94" s="219">
        <v>0</v>
      </c>
      <c r="H94" s="219">
        <v>0</v>
      </c>
      <c r="I94" s="219">
        <v>0</v>
      </c>
      <c r="J94" s="219">
        <v>0</v>
      </c>
      <c r="K94" s="219">
        <v>0</v>
      </c>
      <c r="L94" s="219">
        <v>0</v>
      </c>
      <c r="M94" s="219">
        <v>0</v>
      </c>
      <c r="N94" s="219">
        <v>0</v>
      </c>
      <c r="O94" s="219">
        <v>0</v>
      </c>
      <c r="P94" s="219">
        <v>0</v>
      </c>
      <c r="R94" s="179"/>
      <c r="S94" s="20"/>
      <c r="T94" s="20"/>
      <c r="U94"/>
    </row>
    <row r="95" spans="1:21" s="53" customFormat="1">
      <c r="A95" s="210" t="s">
        <v>814</v>
      </c>
      <c r="B95" s="210" t="s">
        <v>387</v>
      </c>
      <c r="C95" s="219">
        <v>0</v>
      </c>
      <c r="D95" s="219">
        <v>0</v>
      </c>
      <c r="E95" s="219">
        <v>0</v>
      </c>
      <c r="F95" s="219">
        <v>0</v>
      </c>
      <c r="G95" s="219">
        <v>0</v>
      </c>
      <c r="H95" s="219">
        <v>0</v>
      </c>
      <c r="I95" s="219">
        <v>0</v>
      </c>
      <c r="J95" s="219">
        <v>0</v>
      </c>
      <c r="K95" s="219">
        <v>0</v>
      </c>
      <c r="L95" s="219">
        <v>0</v>
      </c>
      <c r="M95" s="219">
        <v>0</v>
      </c>
      <c r="N95" s="219">
        <v>0</v>
      </c>
      <c r="O95" s="219">
        <v>0</v>
      </c>
      <c r="P95" s="219">
        <v>0</v>
      </c>
      <c r="R95" s="179"/>
      <c r="S95" s="20"/>
      <c r="T95" s="20"/>
      <c r="U95"/>
    </row>
    <row r="96" spans="1:21" s="53" customFormat="1">
      <c r="A96" s="210" t="s">
        <v>253</v>
      </c>
      <c r="B96" s="210" t="s">
        <v>387</v>
      </c>
      <c r="C96" s="219">
        <v>143</v>
      </c>
      <c r="D96" s="219">
        <v>143</v>
      </c>
      <c r="E96" s="219">
        <v>143</v>
      </c>
      <c r="F96" s="219">
        <v>143</v>
      </c>
      <c r="G96" s="219">
        <v>143</v>
      </c>
      <c r="H96" s="219">
        <v>143</v>
      </c>
      <c r="I96" s="219">
        <v>143</v>
      </c>
      <c r="J96" s="219">
        <v>143</v>
      </c>
      <c r="K96" s="219">
        <v>143</v>
      </c>
      <c r="L96" s="219">
        <v>143</v>
      </c>
      <c r="M96" s="219">
        <v>143</v>
      </c>
      <c r="N96" s="219">
        <v>143</v>
      </c>
      <c r="O96" s="219">
        <v>143</v>
      </c>
      <c r="P96" s="219">
        <v>143333</v>
      </c>
      <c r="R96" s="180"/>
      <c r="S96" s="20"/>
      <c r="T96" s="20"/>
      <c r="U96"/>
    </row>
    <row r="97" spans="1:21" s="53" customFormat="1">
      <c r="A97" s="210" t="s">
        <v>403</v>
      </c>
      <c r="B97" s="210" t="s">
        <v>387</v>
      </c>
      <c r="C97" s="219">
        <v>73</v>
      </c>
      <c r="D97" s="219">
        <v>73</v>
      </c>
      <c r="E97" s="219">
        <v>73</v>
      </c>
      <c r="F97" s="219">
        <v>73</v>
      </c>
      <c r="G97" s="219">
        <v>73</v>
      </c>
      <c r="H97" s="219">
        <v>73</v>
      </c>
      <c r="I97" s="219">
        <v>73</v>
      </c>
      <c r="J97" s="219">
        <v>73</v>
      </c>
      <c r="K97" s="219">
        <v>73</v>
      </c>
      <c r="L97" s="219">
        <v>73</v>
      </c>
      <c r="M97" s="219">
        <v>73</v>
      </c>
      <c r="N97" s="219">
        <v>73</v>
      </c>
      <c r="O97" s="219">
        <v>73</v>
      </c>
      <c r="P97" s="219">
        <v>72973</v>
      </c>
      <c r="R97" s="180"/>
      <c r="S97" s="20"/>
      <c r="T97" s="20"/>
      <c r="U97"/>
    </row>
    <row r="98" spans="1:21" s="53" customFormat="1">
      <c r="A98" s="210" t="s">
        <v>815</v>
      </c>
      <c r="B98" s="210" t="s">
        <v>387</v>
      </c>
      <c r="C98" s="219">
        <v>0</v>
      </c>
      <c r="D98" s="219">
        <v>0</v>
      </c>
      <c r="E98" s="219">
        <v>0</v>
      </c>
      <c r="F98" s="219">
        <v>0</v>
      </c>
      <c r="G98" s="219">
        <v>0</v>
      </c>
      <c r="H98" s="219">
        <v>0</v>
      </c>
      <c r="I98" s="219">
        <v>0</v>
      </c>
      <c r="J98" s="219">
        <v>0</v>
      </c>
      <c r="K98" s="219">
        <v>0</v>
      </c>
      <c r="L98" s="219">
        <v>0</v>
      </c>
      <c r="M98" s="219">
        <v>0</v>
      </c>
      <c r="N98" s="219">
        <v>0</v>
      </c>
      <c r="O98" s="219">
        <v>0</v>
      </c>
      <c r="P98" s="219">
        <v>0</v>
      </c>
      <c r="R98" s="180"/>
      <c r="S98" s="20"/>
      <c r="T98" s="20"/>
      <c r="U98"/>
    </row>
    <row r="99" spans="1:21" s="53" customFormat="1">
      <c r="A99" s="210" t="s">
        <v>816</v>
      </c>
      <c r="B99" s="210" t="s">
        <v>387</v>
      </c>
      <c r="C99" s="219">
        <v>0</v>
      </c>
      <c r="D99" s="219">
        <v>0</v>
      </c>
      <c r="E99" s="219">
        <v>0</v>
      </c>
      <c r="F99" s="219">
        <v>0</v>
      </c>
      <c r="G99" s="219">
        <v>0</v>
      </c>
      <c r="H99" s="219">
        <v>0</v>
      </c>
      <c r="I99" s="219">
        <v>0</v>
      </c>
      <c r="J99" s="219">
        <v>0</v>
      </c>
      <c r="K99" s="219">
        <v>0</v>
      </c>
      <c r="L99" s="219">
        <v>0</v>
      </c>
      <c r="M99" s="219">
        <v>0</v>
      </c>
      <c r="N99" s="219">
        <v>0</v>
      </c>
      <c r="O99" s="219">
        <v>0</v>
      </c>
      <c r="P99" s="219">
        <v>0</v>
      </c>
      <c r="R99" s="384"/>
      <c r="S99" s="20"/>
      <c r="T99" s="20"/>
      <c r="U99"/>
    </row>
    <row r="100" spans="1:21" s="23" customFormat="1">
      <c r="A100" s="53"/>
      <c r="B100" s="5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53"/>
      <c r="R100" s="381"/>
      <c r="S100" s="20"/>
      <c r="T100" s="20"/>
      <c r="U100"/>
    </row>
    <row r="101" spans="1:21" ht="13.8" thickBot="1">
      <c r="A101" s="77"/>
      <c r="B101" s="78" t="s">
        <v>331</v>
      </c>
      <c r="C101" s="79">
        <f>SUM(C64:C100)</f>
        <v>32750</v>
      </c>
      <c r="D101" s="79">
        <f t="shared" ref="D101:P101" si="1">SUM(D64:D100)</f>
        <v>32445</v>
      </c>
      <c r="E101" s="79">
        <f t="shared" si="1"/>
        <v>32446</v>
      </c>
      <c r="F101" s="79">
        <f>SUM(F64:F100)</f>
        <v>32458</v>
      </c>
      <c r="G101" s="79">
        <f t="shared" si="1"/>
        <v>32459</v>
      </c>
      <c r="H101" s="79">
        <f t="shared" si="1"/>
        <v>32604</v>
      </c>
      <c r="I101" s="79">
        <f t="shared" si="1"/>
        <v>32605</v>
      </c>
      <c r="J101" s="79">
        <f t="shared" si="1"/>
        <v>32658</v>
      </c>
      <c r="K101" s="79">
        <f t="shared" si="1"/>
        <v>32699</v>
      </c>
      <c r="L101" s="79">
        <f t="shared" si="1"/>
        <v>35218</v>
      </c>
      <c r="M101" s="79">
        <f t="shared" si="1"/>
        <v>32843</v>
      </c>
      <c r="N101" s="79">
        <f t="shared" si="1"/>
        <v>32887</v>
      </c>
      <c r="O101" s="79">
        <f t="shared" si="1"/>
        <v>32900</v>
      </c>
      <c r="P101" s="79">
        <f t="shared" si="1"/>
        <v>32844304</v>
      </c>
      <c r="R101" s="382"/>
    </row>
    <row r="102" spans="1:21" ht="13.8" thickTop="1">
      <c r="R102" s="319"/>
    </row>
    <row r="103" spans="1:21" hidden="1" outlineLevel="1">
      <c r="C103" s="81" t="s">
        <v>677</v>
      </c>
      <c r="R103" s="319"/>
    </row>
    <row r="104" spans="1:21" collapsed="1">
      <c r="C104" s="81"/>
      <c r="P104" s="82"/>
      <c r="R104" s="319"/>
    </row>
    <row r="105" spans="1:21">
      <c r="C105" s="81"/>
      <c r="R105" s="319"/>
    </row>
    <row r="106" spans="1:21">
      <c r="C106" s="81"/>
      <c r="P106" s="82"/>
      <c r="R106" s="319"/>
    </row>
    <row r="107" spans="1:21">
      <c r="C107" s="81"/>
      <c r="R107" s="319"/>
    </row>
    <row r="108" spans="1:21">
      <c r="R108" s="319"/>
    </row>
    <row r="109" spans="1:21">
      <c r="R109" s="319"/>
    </row>
  </sheetData>
  <mergeCells count="3">
    <mergeCell ref="A2:A3"/>
    <mergeCell ref="B2:B3"/>
    <mergeCell ref="C1:O1"/>
  </mergeCells>
  <phoneticPr fontId="0" type="noConversion"/>
  <pageMargins left="0.2" right="0.21" top="0.5" bottom="0.66" header="0.16" footer="0.42"/>
  <pageSetup scale="65" orientation="landscape" r:id="rId1"/>
  <rowBreaks count="1" manualBreakCount="1">
    <brk id="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zoomScale="75" zoomScaleNormal="75" workbookViewId="0">
      <selection activeCell="N1" sqref="N1"/>
    </sheetView>
  </sheetViews>
  <sheetFormatPr defaultColWidth="11.42578125" defaultRowHeight="14.4"/>
  <cols>
    <col min="1" max="1" width="52.85546875" style="109" customWidth="1"/>
    <col min="2" max="2" width="1.42578125" style="109" customWidth="1"/>
    <col min="3" max="3" width="20" style="109" bestFit="1" customWidth="1"/>
    <col min="4" max="4" width="20" style="108" customWidth="1"/>
    <col min="5" max="6" width="20" style="109" customWidth="1"/>
    <col min="7" max="7" width="20" style="108" bestFit="1" customWidth="1"/>
    <col min="8" max="8" width="20" style="109" bestFit="1" customWidth="1"/>
    <col min="9" max="9" width="17.42578125" style="109" customWidth="1"/>
    <col min="10" max="10" width="16" style="109" customWidth="1"/>
    <col min="11" max="16384" width="11.42578125" style="109"/>
  </cols>
  <sheetData>
    <row r="1" spans="1:15">
      <c r="A1" s="106"/>
      <c r="B1" s="106"/>
      <c r="C1" s="107"/>
      <c r="D1" s="107"/>
      <c r="E1" s="107"/>
      <c r="F1" s="107"/>
      <c r="H1" s="108"/>
      <c r="I1" s="108"/>
    </row>
    <row r="2" spans="1:15" ht="21">
      <c r="A2" s="399" t="s">
        <v>476</v>
      </c>
      <c r="B2" s="399"/>
      <c r="C2" s="399"/>
      <c r="D2" s="399"/>
      <c r="E2" s="399"/>
      <c r="F2" s="399"/>
      <c r="G2" s="399"/>
      <c r="H2" s="399"/>
      <c r="I2" s="399"/>
      <c r="J2" s="110"/>
      <c r="K2" s="111"/>
      <c r="L2" s="111"/>
      <c r="M2" s="111"/>
    </row>
    <row r="3" spans="1:15" ht="21">
      <c r="A3" s="399" t="s">
        <v>477</v>
      </c>
      <c r="B3" s="399"/>
      <c r="C3" s="399"/>
      <c r="D3" s="399"/>
      <c r="E3" s="399"/>
      <c r="F3" s="399"/>
      <c r="G3" s="399"/>
      <c r="H3" s="399"/>
      <c r="I3" s="399"/>
      <c r="J3" s="110"/>
    </row>
    <row r="4" spans="1:15" ht="21">
      <c r="A4" s="400">
        <v>42643</v>
      </c>
      <c r="B4" s="400"/>
      <c r="C4" s="400"/>
      <c r="D4" s="400"/>
      <c r="E4" s="400"/>
      <c r="F4" s="400"/>
      <c r="G4" s="400"/>
      <c r="H4" s="400"/>
      <c r="I4" s="400"/>
      <c r="J4" s="112"/>
    </row>
    <row r="5" spans="1:15" ht="15.6">
      <c r="A5" s="113"/>
      <c r="B5" s="113"/>
      <c r="C5" s="114"/>
      <c r="D5" s="114"/>
      <c r="E5" s="114"/>
      <c r="F5" s="114"/>
      <c r="G5" s="114"/>
      <c r="H5" s="114"/>
      <c r="I5" s="114"/>
      <c r="J5" s="68"/>
    </row>
    <row r="6" spans="1:15" ht="17.399999999999999">
      <c r="A6" s="401" t="s">
        <v>451</v>
      </c>
      <c r="B6" s="401"/>
      <c r="C6" s="401"/>
      <c r="D6" s="401"/>
      <c r="E6" s="401"/>
      <c r="F6" s="401"/>
      <c r="G6" s="401"/>
      <c r="H6" s="401"/>
      <c r="I6" s="401"/>
      <c r="J6" s="115"/>
    </row>
    <row r="7" spans="1:15">
      <c r="A7" s="108"/>
      <c r="B7" s="108"/>
      <c r="C7" s="108"/>
      <c r="E7" s="108"/>
      <c r="F7" s="108"/>
      <c r="H7" s="108"/>
      <c r="I7" s="108"/>
      <c r="J7" s="193"/>
      <c r="K7" s="108"/>
      <c r="L7" s="108"/>
      <c r="M7" s="108"/>
      <c r="N7" s="108"/>
      <c r="O7" s="108"/>
    </row>
    <row r="8" spans="1:15" s="117" customFormat="1" ht="17.399999999999999">
      <c r="A8" s="402" t="s">
        <v>478</v>
      </c>
      <c r="B8" s="402"/>
      <c r="C8" s="402"/>
      <c r="D8" s="402"/>
      <c r="E8" s="402"/>
      <c r="F8" s="402"/>
      <c r="G8" s="402"/>
      <c r="H8" s="402"/>
      <c r="I8" s="402"/>
      <c r="J8" s="187"/>
      <c r="K8" s="194"/>
      <c r="L8" s="194"/>
      <c r="M8" s="194"/>
      <c r="N8" s="194"/>
      <c r="O8" s="194"/>
    </row>
    <row r="9" spans="1:15" s="117" customFormat="1" ht="17.399999999999999">
      <c r="A9" s="118"/>
      <c r="B9" s="118" t="s">
        <v>473</v>
      </c>
      <c r="C9" s="118"/>
      <c r="D9" s="118"/>
      <c r="E9" s="119" t="s">
        <v>832</v>
      </c>
      <c r="F9" s="118"/>
      <c r="G9" s="398" t="s">
        <v>479</v>
      </c>
      <c r="H9" s="398"/>
      <c r="I9" s="398"/>
      <c r="J9" s="195"/>
      <c r="K9" s="194"/>
      <c r="L9" s="194"/>
      <c r="M9" s="194"/>
      <c r="N9" s="194"/>
      <c r="O9" s="194"/>
    </row>
    <row r="10" spans="1:15" s="117" customFormat="1" ht="17.399999999999999">
      <c r="A10" s="119" t="s">
        <v>480</v>
      </c>
      <c r="B10" s="120"/>
      <c r="C10" s="120" t="s">
        <v>481</v>
      </c>
      <c r="D10" s="120" t="s">
        <v>833</v>
      </c>
      <c r="E10" s="120" t="s">
        <v>482</v>
      </c>
      <c r="F10" s="120" t="s">
        <v>483</v>
      </c>
      <c r="G10" s="120" t="s">
        <v>484</v>
      </c>
      <c r="H10" s="120" t="s">
        <v>482</v>
      </c>
      <c r="I10" s="120" t="s">
        <v>483</v>
      </c>
      <c r="J10" s="196"/>
      <c r="K10" s="194"/>
      <c r="L10" s="194"/>
      <c r="M10" s="194"/>
      <c r="N10" s="194"/>
      <c r="O10" s="194"/>
    </row>
    <row r="11" spans="1:15" ht="17.399999999999999">
      <c r="A11" s="121" t="s">
        <v>485</v>
      </c>
      <c r="B11" s="122"/>
      <c r="C11" s="60">
        <v>987785</v>
      </c>
      <c r="D11" s="60">
        <v>983687</v>
      </c>
      <c r="E11" s="60">
        <v>4098</v>
      </c>
      <c r="F11" s="123">
        <v>4.1659592939624086E-3</v>
      </c>
      <c r="G11" s="60">
        <v>971472</v>
      </c>
      <c r="H11" s="60">
        <v>16313</v>
      </c>
      <c r="I11" s="123">
        <v>1.6792043414529702E-2</v>
      </c>
      <c r="J11" s="196"/>
      <c r="K11" s="108"/>
      <c r="L11" s="108"/>
      <c r="M11" s="108"/>
      <c r="N11" s="108"/>
      <c r="O11" s="108"/>
    </row>
    <row r="12" spans="1:15" ht="17.399999999999999">
      <c r="A12" s="121" t="s">
        <v>486</v>
      </c>
      <c r="B12" s="122"/>
      <c r="C12" s="60">
        <v>125726</v>
      </c>
      <c r="D12" s="60">
        <v>125340.02102999999</v>
      </c>
      <c r="E12" s="60">
        <v>385.97897000001103</v>
      </c>
      <c r="F12" s="123">
        <v>3.0794551239753457E-3</v>
      </c>
      <c r="G12" s="60">
        <v>123451</v>
      </c>
      <c r="H12" s="60">
        <v>2275</v>
      </c>
      <c r="I12" s="123">
        <v>1.8428364290285215E-2</v>
      </c>
      <c r="J12" s="196"/>
      <c r="K12" s="108"/>
      <c r="L12" s="108"/>
      <c r="M12" s="108"/>
      <c r="N12" s="108"/>
      <c r="O12" s="108"/>
    </row>
    <row r="13" spans="1:15" ht="17.399999999999999">
      <c r="A13" s="121" t="s">
        <v>487</v>
      </c>
      <c r="B13" s="122"/>
      <c r="C13" s="60">
        <v>158</v>
      </c>
      <c r="D13" s="60">
        <v>175.72380000000001</v>
      </c>
      <c r="E13" s="60">
        <v>-17.723800000000011</v>
      </c>
      <c r="F13" s="123">
        <v>-0.10086169317986528</v>
      </c>
      <c r="G13" s="60">
        <v>160</v>
      </c>
      <c r="H13" s="60">
        <v>-2</v>
      </c>
      <c r="I13" s="123">
        <v>-1.2500000000000001E-2</v>
      </c>
      <c r="J13" s="196"/>
      <c r="K13" s="108"/>
      <c r="L13" s="108"/>
      <c r="M13" s="108"/>
      <c r="N13" s="108"/>
      <c r="O13" s="108"/>
    </row>
    <row r="14" spans="1:15" ht="17.399999999999999">
      <c r="A14" s="121" t="s">
        <v>488</v>
      </c>
      <c r="B14" s="122"/>
      <c r="C14" s="60">
        <v>3432</v>
      </c>
      <c r="D14" s="60">
        <v>3414.1376599999994</v>
      </c>
      <c r="E14" s="60">
        <v>17.862340000000586</v>
      </c>
      <c r="F14" s="123">
        <v>5.231874569463198E-3</v>
      </c>
      <c r="G14" s="60">
        <v>3417</v>
      </c>
      <c r="H14" s="60">
        <v>15</v>
      </c>
      <c r="I14" s="123">
        <v>4.3898156277436349E-3</v>
      </c>
      <c r="J14" s="196"/>
      <c r="K14" s="108"/>
      <c r="L14" s="108"/>
      <c r="M14" s="108"/>
      <c r="N14" s="108"/>
      <c r="O14" s="108"/>
    </row>
    <row r="15" spans="1:15" ht="17.399999999999999">
      <c r="A15" s="121" t="s">
        <v>489</v>
      </c>
      <c r="B15" s="122"/>
      <c r="C15" s="60">
        <v>4</v>
      </c>
      <c r="D15" s="60">
        <v>3.8623400000000006</v>
      </c>
      <c r="E15" s="60">
        <v>0.13765999999999945</v>
      </c>
      <c r="F15" s="123">
        <v>3.5641605865873907E-2</v>
      </c>
      <c r="G15" s="60">
        <v>4</v>
      </c>
      <c r="H15" s="60">
        <v>0</v>
      </c>
      <c r="I15" s="123">
        <v>0</v>
      </c>
      <c r="J15" s="196"/>
      <c r="K15" s="108"/>
      <c r="L15" s="108"/>
      <c r="M15" s="108"/>
      <c r="N15" s="108"/>
      <c r="O15" s="108"/>
    </row>
    <row r="16" spans="1:15" ht="17.399999999999999">
      <c r="A16" s="121" t="s">
        <v>494</v>
      </c>
      <c r="B16" s="122"/>
      <c r="C16" s="60">
        <v>6485</v>
      </c>
      <c r="D16" s="60">
        <v>6303</v>
      </c>
      <c r="E16" s="60">
        <v>182</v>
      </c>
      <c r="F16" s="123">
        <v>2.8875138822782802E-2</v>
      </c>
      <c r="G16" s="60">
        <v>6329</v>
      </c>
      <c r="H16" s="60">
        <v>156</v>
      </c>
      <c r="I16" s="123">
        <v>2.4648443671986094E-2</v>
      </c>
      <c r="J16" s="196"/>
      <c r="K16" s="108"/>
      <c r="L16" s="108"/>
      <c r="M16" s="108"/>
      <c r="N16" s="108"/>
      <c r="O16" s="108"/>
    </row>
    <row r="17" spans="1:15" ht="17.399999999999999">
      <c r="A17" s="121" t="s">
        <v>495</v>
      </c>
      <c r="B17" s="124"/>
      <c r="C17" s="60">
        <v>8</v>
      </c>
      <c r="D17" s="60">
        <v>8</v>
      </c>
      <c r="E17" s="60">
        <v>0</v>
      </c>
      <c r="F17" s="123">
        <v>0</v>
      </c>
      <c r="G17" s="60">
        <v>8</v>
      </c>
      <c r="H17" s="60">
        <v>0</v>
      </c>
      <c r="I17" s="123">
        <v>0</v>
      </c>
      <c r="J17" s="196"/>
      <c r="K17" s="108"/>
      <c r="L17" s="108"/>
      <c r="M17" s="108"/>
      <c r="N17" s="108"/>
      <c r="O17" s="108"/>
    </row>
    <row r="18" spans="1:15" ht="17.399999999999999">
      <c r="A18" s="121" t="s">
        <v>496</v>
      </c>
      <c r="B18" s="124"/>
      <c r="C18" s="61">
        <v>16</v>
      </c>
      <c r="D18" s="61">
        <v>16</v>
      </c>
      <c r="E18" s="61">
        <v>0</v>
      </c>
      <c r="F18" s="125">
        <v>0</v>
      </c>
      <c r="G18" s="61">
        <v>16</v>
      </c>
      <c r="H18" s="61">
        <v>0</v>
      </c>
      <c r="I18" s="125">
        <v>0</v>
      </c>
      <c r="J18" s="191"/>
      <c r="K18" s="108"/>
      <c r="L18" s="108"/>
      <c r="M18" s="108"/>
      <c r="N18" s="108"/>
      <c r="O18" s="108"/>
    </row>
    <row r="19" spans="1:15" ht="17.399999999999999">
      <c r="A19" s="121" t="s">
        <v>491</v>
      </c>
      <c r="B19" s="122"/>
      <c r="C19" s="126">
        <v>1123614</v>
      </c>
      <c r="D19" s="126">
        <v>1118947.74483</v>
      </c>
      <c r="E19" s="126">
        <v>4666.2551700000122</v>
      </c>
      <c r="F19" s="123">
        <v>4.1702172345045021E-3</v>
      </c>
      <c r="G19" s="126">
        <v>1104857</v>
      </c>
      <c r="H19" s="126">
        <v>18757</v>
      </c>
      <c r="I19" s="123">
        <v>1.6976857638590335E-2</v>
      </c>
      <c r="J19" s="192"/>
      <c r="K19" s="108"/>
      <c r="L19" s="108"/>
      <c r="M19" s="108"/>
      <c r="N19" s="108"/>
      <c r="O19" s="108"/>
    </row>
    <row r="20" spans="1:15" ht="17.399999999999999">
      <c r="A20" s="128"/>
      <c r="B20" s="128"/>
      <c r="C20" s="128" t="s">
        <v>404</v>
      </c>
      <c r="D20" s="128"/>
      <c r="E20" s="128"/>
      <c r="F20" s="128"/>
      <c r="G20" s="128"/>
      <c r="H20" s="128"/>
      <c r="I20" s="128"/>
      <c r="J20" s="191"/>
      <c r="K20" s="108"/>
      <c r="L20" s="108"/>
      <c r="M20" s="108"/>
      <c r="N20" s="108"/>
      <c r="O20" s="108"/>
    </row>
    <row r="21" spans="1:15" ht="17.399999999999999">
      <c r="A21" s="129"/>
      <c r="B21" s="129"/>
      <c r="C21" s="129"/>
      <c r="D21" s="129"/>
      <c r="E21" s="129"/>
      <c r="F21" s="129"/>
      <c r="G21" s="129"/>
      <c r="H21" s="129"/>
      <c r="I21" s="129"/>
      <c r="J21" s="191"/>
      <c r="K21" s="108"/>
      <c r="L21" s="108"/>
      <c r="M21" s="108"/>
      <c r="N21" s="108"/>
      <c r="O21" s="108"/>
    </row>
    <row r="22" spans="1:15" ht="17.399999999999999">
      <c r="A22" s="403" t="s">
        <v>492</v>
      </c>
      <c r="B22" s="403"/>
      <c r="C22" s="403"/>
      <c r="D22" s="403"/>
      <c r="E22" s="403"/>
      <c r="F22" s="403"/>
      <c r="G22" s="403"/>
      <c r="H22" s="403"/>
      <c r="I22" s="403"/>
      <c r="J22" s="188"/>
      <c r="K22" s="108"/>
      <c r="L22" s="108"/>
      <c r="M22" s="108"/>
      <c r="N22" s="108"/>
      <c r="O22" s="108"/>
    </row>
    <row r="23" spans="1:15" s="117" customFormat="1" ht="17.399999999999999">
      <c r="A23" s="118"/>
      <c r="B23" s="118"/>
      <c r="C23" s="118"/>
      <c r="D23" s="118"/>
      <c r="E23" s="119" t="s">
        <v>832</v>
      </c>
      <c r="F23" s="118"/>
      <c r="G23" s="398" t="s">
        <v>479</v>
      </c>
      <c r="H23" s="398"/>
      <c r="I23" s="398"/>
      <c r="J23" s="191"/>
      <c r="K23" s="194"/>
      <c r="L23" s="194"/>
      <c r="M23" s="194"/>
      <c r="N23" s="194"/>
      <c r="O23" s="194"/>
    </row>
    <row r="24" spans="1:15" s="117" customFormat="1" ht="17.399999999999999">
      <c r="A24" s="119" t="s">
        <v>480</v>
      </c>
      <c r="B24" s="120"/>
      <c r="C24" s="120" t="s">
        <v>481</v>
      </c>
      <c r="D24" s="120" t="s">
        <v>833</v>
      </c>
      <c r="E24" s="120" t="s">
        <v>482</v>
      </c>
      <c r="F24" s="120" t="s">
        <v>483</v>
      </c>
      <c r="G24" s="120" t="s">
        <v>484</v>
      </c>
      <c r="H24" s="120" t="s">
        <v>482</v>
      </c>
      <c r="I24" s="120" t="s">
        <v>483</v>
      </c>
      <c r="J24" s="191"/>
      <c r="K24" s="194"/>
      <c r="L24" s="194"/>
      <c r="M24" s="194"/>
      <c r="N24" s="194"/>
      <c r="O24" s="194"/>
    </row>
    <row r="25" spans="1:15" ht="17.399999999999999">
      <c r="A25" s="121" t="s">
        <v>485</v>
      </c>
      <c r="B25" s="122"/>
      <c r="C25" s="60">
        <v>986490</v>
      </c>
      <c r="D25" s="60">
        <v>982656</v>
      </c>
      <c r="E25" s="60">
        <v>3834</v>
      </c>
      <c r="F25" s="123">
        <v>3.9016705744431418E-3</v>
      </c>
      <c r="G25" s="60">
        <v>970938</v>
      </c>
      <c r="H25" s="60">
        <v>15552</v>
      </c>
      <c r="I25" s="123">
        <v>1.601750060251015E-2</v>
      </c>
      <c r="J25" s="191"/>
      <c r="K25" s="108"/>
      <c r="L25" s="108"/>
      <c r="M25" s="108"/>
      <c r="N25" s="108"/>
      <c r="O25" s="108"/>
    </row>
    <row r="26" spans="1:15" ht="17.399999999999999">
      <c r="A26" s="121" t="s">
        <v>486</v>
      </c>
      <c r="B26" s="122"/>
      <c r="C26" s="60">
        <v>125505</v>
      </c>
      <c r="D26" s="60">
        <v>125181</v>
      </c>
      <c r="E26" s="60">
        <v>324</v>
      </c>
      <c r="F26" s="123">
        <v>2.5882522107987635E-3</v>
      </c>
      <c r="G26" s="60">
        <v>123392</v>
      </c>
      <c r="H26" s="60">
        <v>2113</v>
      </c>
      <c r="I26" s="123">
        <v>1.7124286825726143E-2</v>
      </c>
      <c r="J26" s="191"/>
    </row>
    <row r="27" spans="1:15" ht="17.399999999999999">
      <c r="A27" s="121" t="s">
        <v>487</v>
      </c>
      <c r="B27" s="122"/>
      <c r="C27" s="60">
        <v>158</v>
      </c>
      <c r="D27" s="60">
        <v>176</v>
      </c>
      <c r="E27" s="60">
        <v>-18</v>
      </c>
      <c r="F27" s="123">
        <v>-0.10227272727272728</v>
      </c>
      <c r="G27" s="60">
        <v>160</v>
      </c>
      <c r="H27" s="60">
        <v>-2</v>
      </c>
      <c r="I27" s="123">
        <v>-1.2500000000000001E-2</v>
      </c>
      <c r="J27" s="191"/>
    </row>
    <row r="28" spans="1:15" ht="17.399999999999999">
      <c r="A28" s="121" t="s">
        <v>488</v>
      </c>
      <c r="B28" s="122"/>
      <c r="C28" s="60">
        <v>3432</v>
      </c>
      <c r="D28" s="60">
        <v>3416</v>
      </c>
      <c r="E28" s="60">
        <v>16</v>
      </c>
      <c r="F28" s="123">
        <v>4.6838407494145199E-3</v>
      </c>
      <c r="G28" s="60">
        <v>3423</v>
      </c>
      <c r="H28" s="60">
        <v>9</v>
      </c>
      <c r="I28" s="123">
        <v>2.6292725679228747E-3</v>
      </c>
      <c r="J28" s="108"/>
    </row>
    <row r="29" spans="1:15" ht="17.399999999999999">
      <c r="A29" s="121" t="s">
        <v>489</v>
      </c>
      <c r="B29" s="122"/>
      <c r="C29" s="60">
        <v>4</v>
      </c>
      <c r="D29" s="60">
        <v>4</v>
      </c>
      <c r="E29" s="60">
        <v>0</v>
      </c>
      <c r="F29" s="123">
        <v>0</v>
      </c>
      <c r="G29" s="60">
        <v>4</v>
      </c>
      <c r="H29" s="60">
        <v>0</v>
      </c>
      <c r="I29" s="123">
        <v>0</v>
      </c>
      <c r="J29" s="108"/>
    </row>
    <row r="30" spans="1:15" ht="17.399999999999999">
      <c r="A30" s="121" t="s">
        <v>494</v>
      </c>
      <c r="B30" s="122"/>
      <c r="C30" s="60">
        <v>6493</v>
      </c>
      <c r="D30" s="60">
        <v>6298</v>
      </c>
      <c r="E30" s="60">
        <v>195</v>
      </c>
      <c r="F30" s="123">
        <v>3.0962210225468401E-2</v>
      </c>
      <c r="G30" s="60">
        <v>6313</v>
      </c>
      <c r="H30" s="60">
        <v>180</v>
      </c>
      <c r="I30" s="123">
        <v>2.8512593061935688E-2</v>
      </c>
      <c r="J30" s="108"/>
    </row>
    <row r="31" spans="1:15" ht="17.399999999999999">
      <c r="A31" s="121" t="s">
        <v>495</v>
      </c>
      <c r="B31" s="124"/>
      <c r="C31" s="60">
        <v>8</v>
      </c>
      <c r="D31" s="60">
        <v>8</v>
      </c>
      <c r="E31" s="60">
        <v>0</v>
      </c>
      <c r="F31" s="123">
        <v>0</v>
      </c>
      <c r="G31" s="60">
        <v>8</v>
      </c>
      <c r="H31" s="60">
        <v>0</v>
      </c>
      <c r="I31" s="123">
        <v>0</v>
      </c>
      <c r="J31" s="192"/>
    </row>
    <row r="32" spans="1:15" ht="17.399999999999999">
      <c r="A32" s="121" t="s">
        <v>496</v>
      </c>
      <c r="B32" s="124"/>
      <c r="C32" s="61">
        <v>16</v>
      </c>
      <c r="D32" s="61">
        <v>16</v>
      </c>
      <c r="E32" s="61">
        <v>0</v>
      </c>
      <c r="F32" s="125">
        <v>0</v>
      </c>
      <c r="G32" s="61">
        <v>16</v>
      </c>
      <c r="H32" s="61">
        <v>0</v>
      </c>
      <c r="I32" s="125">
        <v>0</v>
      </c>
      <c r="J32" s="191"/>
    </row>
    <row r="33" spans="1:10" ht="17.399999999999999">
      <c r="A33" s="121" t="s">
        <v>491</v>
      </c>
      <c r="B33" s="122"/>
      <c r="C33" s="60">
        <v>1122106</v>
      </c>
      <c r="D33" s="60">
        <v>1117755</v>
      </c>
      <c r="E33" s="126">
        <v>4351</v>
      </c>
      <c r="F33" s="123">
        <v>3.8926240544663185E-3</v>
      </c>
      <c r="G33" s="126">
        <v>1104254</v>
      </c>
      <c r="H33" s="126">
        <v>17852</v>
      </c>
      <c r="I33" s="123">
        <v>1.6166570372396206E-2</v>
      </c>
      <c r="J33" s="192"/>
    </row>
    <row r="34" spans="1:10" ht="17.399999999999999">
      <c r="A34" s="121"/>
      <c r="B34" s="122"/>
      <c r="C34" s="60"/>
      <c r="D34" s="60"/>
      <c r="E34" s="126"/>
      <c r="F34" s="123"/>
      <c r="G34" s="126"/>
      <c r="H34" s="126"/>
      <c r="I34" s="123"/>
      <c r="J34" s="192"/>
    </row>
    <row r="35" spans="1:10" ht="17.399999999999999">
      <c r="A35" s="128"/>
      <c r="B35" s="130"/>
      <c r="C35" s="61"/>
      <c r="D35" s="61"/>
      <c r="E35" s="131"/>
      <c r="F35" s="125"/>
      <c r="G35" s="131"/>
      <c r="H35" s="131"/>
      <c r="I35" s="125"/>
      <c r="J35" s="192"/>
    </row>
    <row r="36" spans="1:10" ht="17.399999999999999">
      <c r="A36" s="129"/>
      <c r="B36" s="129"/>
      <c r="C36" s="129"/>
      <c r="D36" s="129"/>
      <c r="E36" s="129"/>
      <c r="F36" s="129"/>
      <c r="G36" s="129"/>
      <c r="H36" s="129"/>
      <c r="I36" s="129"/>
      <c r="J36" s="191"/>
    </row>
    <row r="37" spans="1:10" ht="17.399999999999999">
      <c r="A37" s="404" t="s">
        <v>874</v>
      </c>
      <c r="B37" s="404"/>
      <c r="C37" s="404"/>
      <c r="D37" s="404"/>
      <c r="E37" s="404"/>
      <c r="F37" s="404"/>
      <c r="G37" s="404"/>
      <c r="H37" s="404"/>
      <c r="I37" s="404"/>
      <c r="J37" s="204"/>
    </row>
    <row r="38" spans="1:10" s="117" customFormat="1" ht="17.399999999999999">
      <c r="A38" s="118"/>
      <c r="B38" s="118"/>
      <c r="C38" s="118"/>
      <c r="D38" s="118"/>
      <c r="E38" s="119" t="s">
        <v>832</v>
      </c>
      <c r="F38" s="118"/>
      <c r="G38" s="398" t="s">
        <v>479</v>
      </c>
      <c r="H38" s="398"/>
      <c r="I38" s="398"/>
      <c r="J38" s="191"/>
    </row>
    <row r="39" spans="1:10" s="117" customFormat="1" ht="17.399999999999999">
      <c r="A39" s="119" t="s">
        <v>480</v>
      </c>
      <c r="B39" s="120"/>
      <c r="C39" s="120" t="s">
        <v>481</v>
      </c>
      <c r="D39" s="120" t="s">
        <v>833</v>
      </c>
      <c r="E39" s="120" t="s">
        <v>482</v>
      </c>
      <c r="F39" s="120" t="s">
        <v>483</v>
      </c>
      <c r="G39" s="120" t="s">
        <v>484</v>
      </c>
      <c r="H39" s="120" t="s">
        <v>482</v>
      </c>
      <c r="I39" s="120" t="s">
        <v>483</v>
      </c>
      <c r="J39" s="191"/>
    </row>
    <row r="40" spans="1:10" ht="17.399999999999999">
      <c r="A40" s="121" t="s">
        <v>485</v>
      </c>
      <c r="B40" s="122"/>
      <c r="C40" s="60">
        <v>982582</v>
      </c>
      <c r="D40" s="60">
        <v>980407</v>
      </c>
      <c r="E40" s="60">
        <v>2175</v>
      </c>
      <c r="F40" s="123">
        <v>2.2184664124185161E-3</v>
      </c>
      <c r="G40" s="60">
        <v>969470</v>
      </c>
      <c r="H40" s="60">
        <v>13112</v>
      </c>
      <c r="I40" s="123">
        <v>1.3524915675575315E-2</v>
      </c>
      <c r="J40" s="191"/>
    </row>
    <row r="41" spans="1:10" ht="17.399999999999999">
      <c r="A41" s="121" t="s">
        <v>486</v>
      </c>
      <c r="B41" s="122"/>
      <c r="C41" s="60">
        <v>124654</v>
      </c>
      <c r="D41" s="60">
        <v>124490</v>
      </c>
      <c r="E41" s="60">
        <v>164</v>
      </c>
      <c r="F41" s="123">
        <v>1.3173748895493613E-3</v>
      </c>
      <c r="G41" s="60">
        <v>122736</v>
      </c>
      <c r="H41" s="60">
        <v>1918</v>
      </c>
      <c r="I41" s="123">
        <v>1.562703689219137E-2</v>
      </c>
      <c r="J41" s="191"/>
    </row>
    <row r="42" spans="1:10" ht="17.399999999999999">
      <c r="A42" s="121" t="s">
        <v>487</v>
      </c>
      <c r="B42" s="122"/>
      <c r="C42" s="60">
        <v>159</v>
      </c>
      <c r="D42" s="60">
        <v>175</v>
      </c>
      <c r="E42" s="60">
        <v>-16</v>
      </c>
      <c r="F42" s="123">
        <v>-9.1428571428571428E-2</v>
      </c>
      <c r="G42" s="60">
        <v>160</v>
      </c>
      <c r="H42" s="60">
        <v>-1</v>
      </c>
      <c r="I42" s="123">
        <v>-6.2500000000000003E-3</v>
      </c>
      <c r="J42" s="191"/>
    </row>
    <row r="43" spans="1:10" ht="17.399999999999999">
      <c r="A43" s="121" t="s">
        <v>488</v>
      </c>
      <c r="B43" s="122"/>
      <c r="C43" s="60">
        <v>3422</v>
      </c>
      <c r="D43" s="60">
        <v>3423</v>
      </c>
      <c r="E43" s="60">
        <v>-1</v>
      </c>
      <c r="F43" s="123">
        <v>-2.9214139643587495E-4</v>
      </c>
      <c r="G43" s="60">
        <v>3434</v>
      </c>
      <c r="H43" s="60">
        <v>-12</v>
      </c>
      <c r="I43" s="123">
        <v>-3.4944670937682005E-3</v>
      </c>
      <c r="J43" s="108"/>
    </row>
    <row r="44" spans="1:10" ht="17.399999999999999">
      <c r="A44" s="121" t="s">
        <v>489</v>
      </c>
      <c r="B44" s="122"/>
      <c r="C44" s="60">
        <v>4</v>
      </c>
      <c r="D44" s="60">
        <v>4</v>
      </c>
      <c r="E44" s="60">
        <v>0</v>
      </c>
      <c r="F44" s="123">
        <v>0</v>
      </c>
      <c r="G44" s="60">
        <v>4</v>
      </c>
      <c r="H44" s="60">
        <v>0</v>
      </c>
      <c r="I44" s="123">
        <v>0</v>
      </c>
      <c r="J44" s="108"/>
    </row>
    <row r="45" spans="1:10" ht="17.399999999999999">
      <c r="A45" s="121" t="s">
        <v>494</v>
      </c>
      <c r="B45" s="122"/>
      <c r="C45" s="60">
        <v>6442</v>
      </c>
      <c r="D45" s="60">
        <v>6280</v>
      </c>
      <c r="E45" s="60">
        <v>162</v>
      </c>
      <c r="F45" s="123">
        <v>2.5796178343949046E-2</v>
      </c>
      <c r="G45" s="60">
        <v>6251</v>
      </c>
      <c r="H45" s="60">
        <v>191</v>
      </c>
      <c r="I45" s="123">
        <v>3.0555111182210846E-2</v>
      </c>
      <c r="J45" s="108"/>
    </row>
    <row r="46" spans="1:10" ht="17.399999999999999">
      <c r="A46" s="121" t="s">
        <v>495</v>
      </c>
      <c r="B46" s="124"/>
      <c r="C46" s="60">
        <v>8</v>
      </c>
      <c r="D46" s="60">
        <v>8</v>
      </c>
      <c r="E46" s="60">
        <v>0</v>
      </c>
      <c r="F46" s="123">
        <v>0</v>
      </c>
      <c r="G46" s="60">
        <v>8</v>
      </c>
      <c r="H46" s="60">
        <v>0</v>
      </c>
      <c r="I46" s="123">
        <v>0</v>
      </c>
      <c r="J46" s="192"/>
    </row>
    <row r="47" spans="1:10" ht="17.399999999999999">
      <c r="A47" s="121" t="s">
        <v>496</v>
      </c>
      <c r="B47" s="124"/>
      <c r="C47" s="61">
        <v>16</v>
      </c>
      <c r="D47" s="61">
        <v>16</v>
      </c>
      <c r="E47" s="61">
        <v>0</v>
      </c>
      <c r="F47" s="125">
        <v>0</v>
      </c>
      <c r="G47" s="61">
        <v>16</v>
      </c>
      <c r="H47" s="61">
        <v>0</v>
      </c>
      <c r="I47" s="125">
        <v>0</v>
      </c>
      <c r="J47" s="191"/>
    </row>
    <row r="48" spans="1:10" ht="17.399999999999999">
      <c r="A48" s="121" t="s">
        <v>491</v>
      </c>
      <c r="B48" s="122"/>
      <c r="C48" s="60">
        <v>1117287</v>
      </c>
      <c r="D48" s="60">
        <v>1114803</v>
      </c>
      <c r="E48" s="126">
        <v>2484</v>
      </c>
      <c r="F48" s="123">
        <v>2.2281963719150378E-3</v>
      </c>
      <c r="G48" s="126">
        <v>1102079</v>
      </c>
      <c r="H48" s="126">
        <v>15208</v>
      </c>
      <c r="I48" s="123">
        <v>1.3799373729106534E-2</v>
      </c>
      <c r="J48" s="192"/>
    </row>
    <row r="49" spans="1:10" ht="17.399999999999999">
      <c r="A49" s="121"/>
      <c r="B49" s="122"/>
      <c r="C49" s="60"/>
      <c r="D49" s="60"/>
      <c r="E49" s="126"/>
      <c r="F49" s="123"/>
      <c r="G49" s="126"/>
      <c r="H49" s="126"/>
      <c r="I49" s="123"/>
      <c r="J49" s="192"/>
    </row>
    <row r="50" spans="1:10" ht="17.399999999999999">
      <c r="A50" s="128"/>
      <c r="B50" s="130"/>
      <c r="C50" s="61"/>
      <c r="D50" s="61"/>
      <c r="E50" s="131"/>
      <c r="F50" s="125"/>
      <c r="G50" s="131"/>
      <c r="H50" s="131"/>
      <c r="I50" s="125"/>
      <c r="J50" s="192"/>
    </row>
    <row r="51" spans="1:10" ht="17.399999999999999">
      <c r="A51" s="129"/>
      <c r="B51" s="129"/>
      <c r="C51" s="129"/>
      <c r="D51" s="129"/>
      <c r="E51" s="129"/>
      <c r="F51" s="129"/>
      <c r="G51" s="129"/>
      <c r="H51" s="129"/>
      <c r="I51" s="129"/>
      <c r="J51" s="192"/>
    </row>
    <row r="52" spans="1:10" ht="17.399999999999999">
      <c r="A52" s="404" t="s">
        <v>493</v>
      </c>
      <c r="B52" s="404"/>
      <c r="C52" s="404"/>
      <c r="D52" s="404"/>
      <c r="E52" s="404"/>
      <c r="F52" s="404"/>
      <c r="G52" s="404"/>
      <c r="H52" s="404"/>
      <c r="I52" s="404"/>
      <c r="J52" s="192"/>
    </row>
    <row r="53" spans="1:10" ht="17.399999999999999">
      <c r="A53" s="118"/>
      <c r="B53" s="118"/>
      <c r="C53" s="118"/>
      <c r="D53" s="118"/>
      <c r="E53" s="119" t="s">
        <v>832</v>
      </c>
      <c r="F53" s="118"/>
      <c r="G53" s="398" t="s">
        <v>479</v>
      </c>
      <c r="H53" s="398"/>
      <c r="I53" s="398"/>
      <c r="J53" s="192"/>
    </row>
    <row r="54" spans="1:10" ht="17.399999999999999">
      <c r="A54" s="119" t="s">
        <v>480</v>
      </c>
      <c r="B54" s="120"/>
      <c r="C54" s="120" t="s">
        <v>481</v>
      </c>
      <c r="D54" s="120" t="s">
        <v>833</v>
      </c>
      <c r="E54" s="120" t="s">
        <v>482</v>
      </c>
      <c r="F54" s="120" t="s">
        <v>483</v>
      </c>
      <c r="G54" s="120" t="s">
        <v>484</v>
      </c>
      <c r="H54" s="120" t="s">
        <v>482</v>
      </c>
      <c r="I54" s="120" t="s">
        <v>483</v>
      </c>
      <c r="J54" s="127"/>
    </row>
    <row r="55" spans="1:10" ht="17.399999999999999">
      <c r="A55" s="121" t="s">
        <v>485</v>
      </c>
      <c r="B55" s="122"/>
      <c r="C55" s="60">
        <v>980664</v>
      </c>
      <c r="D55" s="60">
        <v>985086</v>
      </c>
      <c r="E55" s="60">
        <v>-4422</v>
      </c>
      <c r="F55" s="123">
        <v>-4.488948173052911E-3</v>
      </c>
      <c r="G55" s="60">
        <v>968239</v>
      </c>
      <c r="H55" s="60">
        <v>12425</v>
      </c>
      <c r="I55" s="123">
        <v>1.2832575428174241E-2</v>
      </c>
      <c r="J55" s="192"/>
    </row>
    <row r="56" spans="1:10" ht="17.399999999999999">
      <c r="A56" s="121" t="s">
        <v>486</v>
      </c>
      <c r="B56" s="122"/>
      <c r="C56" s="60">
        <v>124351</v>
      </c>
      <c r="D56" s="60">
        <v>124364</v>
      </c>
      <c r="E56" s="60">
        <v>-13</v>
      </c>
      <c r="F56" s="123">
        <v>-1.0453185809398219E-4</v>
      </c>
      <c r="G56" s="60">
        <v>122458</v>
      </c>
      <c r="H56" s="60">
        <v>1893</v>
      </c>
      <c r="I56" s="123">
        <v>1.5458361234055758E-2</v>
      </c>
      <c r="J56" s="108"/>
    </row>
    <row r="57" spans="1:10" ht="17.399999999999999">
      <c r="A57" s="121" t="s">
        <v>487</v>
      </c>
      <c r="B57" s="122"/>
      <c r="C57" s="60">
        <v>159</v>
      </c>
      <c r="D57" s="60">
        <v>173</v>
      </c>
      <c r="E57" s="60">
        <v>-14</v>
      </c>
      <c r="F57" s="123">
        <v>-8.0924855491329481E-2</v>
      </c>
      <c r="G57" s="60">
        <v>160</v>
      </c>
      <c r="H57" s="60">
        <v>-1</v>
      </c>
      <c r="I57" s="123">
        <v>-6.2500000000000003E-3</v>
      </c>
      <c r="J57" s="108"/>
    </row>
    <row r="58" spans="1:10" ht="17.399999999999999">
      <c r="A58" s="121" t="s">
        <v>488</v>
      </c>
      <c r="B58" s="122"/>
      <c r="C58" s="60">
        <v>3421</v>
      </c>
      <c r="D58" s="60">
        <v>3418</v>
      </c>
      <c r="E58" s="60">
        <v>3</v>
      </c>
      <c r="F58" s="123">
        <v>8.7770626097132822E-4</v>
      </c>
      <c r="G58" s="60">
        <v>3436</v>
      </c>
      <c r="H58" s="60">
        <v>-15</v>
      </c>
      <c r="I58" s="123">
        <v>-4.3655413271245632E-3</v>
      </c>
      <c r="J58" s="108"/>
    </row>
    <row r="59" spans="1:10" ht="17.399999999999999">
      <c r="A59" s="121" t="s">
        <v>489</v>
      </c>
      <c r="B59" s="122"/>
      <c r="C59" s="60">
        <v>4</v>
      </c>
      <c r="D59" s="60">
        <v>4</v>
      </c>
      <c r="E59" s="60">
        <v>0</v>
      </c>
      <c r="F59" s="123">
        <v>0</v>
      </c>
      <c r="G59" s="60">
        <v>4</v>
      </c>
      <c r="H59" s="60">
        <v>0</v>
      </c>
      <c r="I59" s="123">
        <v>0</v>
      </c>
      <c r="J59" s="108"/>
    </row>
    <row r="60" spans="1:10" ht="17.399999999999999">
      <c r="A60" s="121" t="s">
        <v>494</v>
      </c>
      <c r="B60" s="122"/>
      <c r="C60" s="60">
        <v>6418</v>
      </c>
      <c r="D60" s="60">
        <v>6239</v>
      </c>
      <c r="E60" s="60">
        <v>179</v>
      </c>
      <c r="F60" s="123">
        <v>2.8690495271678152E-2</v>
      </c>
      <c r="G60" s="60">
        <v>6214</v>
      </c>
      <c r="H60" s="60">
        <v>204</v>
      </c>
      <c r="I60" s="123">
        <v>3.2829095590601869E-2</v>
      </c>
      <c r="J60" s="108"/>
    </row>
    <row r="61" spans="1:10" ht="17.399999999999999">
      <c r="A61" s="121" t="s">
        <v>495</v>
      </c>
      <c r="B61" s="124"/>
      <c r="C61" s="60">
        <v>8</v>
      </c>
      <c r="D61" s="60">
        <v>8</v>
      </c>
      <c r="E61" s="60">
        <v>0</v>
      </c>
      <c r="F61" s="123">
        <v>0</v>
      </c>
      <c r="G61" s="60">
        <v>8</v>
      </c>
      <c r="H61" s="60">
        <v>0</v>
      </c>
      <c r="I61" s="123">
        <v>0</v>
      </c>
      <c r="J61" s="108"/>
    </row>
    <row r="62" spans="1:10" ht="17.399999999999999">
      <c r="A62" s="121" t="s">
        <v>496</v>
      </c>
      <c r="B62" s="124"/>
      <c r="C62" s="61">
        <v>16</v>
      </c>
      <c r="D62" s="61">
        <v>16</v>
      </c>
      <c r="E62" s="61">
        <v>0</v>
      </c>
      <c r="F62" s="125">
        <v>0</v>
      </c>
      <c r="G62" s="61">
        <v>16</v>
      </c>
      <c r="H62" s="61">
        <v>0</v>
      </c>
      <c r="I62" s="125">
        <v>0</v>
      </c>
      <c r="J62" s="108"/>
    </row>
    <row r="63" spans="1:10" ht="17.399999999999999">
      <c r="A63" s="121" t="s">
        <v>491</v>
      </c>
      <c r="B63" s="122"/>
      <c r="C63" s="60">
        <v>1115041</v>
      </c>
      <c r="D63" s="60">
        <v>1119308</v>
      </c>
      <c r="E63" s="126">
        <v>-4267</v>
      </c>
      <c r="F63" s="123">
        <v>-3.8121768092428537E-3</v>
      </c>
      <c r="G63" s="126">
        <v>1100535</v>
      </c>
      <c r="H63" s="126">
        <v>14506</v>
      </c>
      <c r="I63" s="123">
        <v>1.3180862035282839E-2</v>
      </c>
      <c r="J63" s="108"/>
    </row>
    <row r="64" spans="1:10" ht="17.399999999999999">
      <c r="A64" s="132"/>
      <c r="B64" s="133"/>
      <c r="C64" s="60"/>
      <c r="D64" s="60"/>
      <c r="E64" s="126"/>
      <c r="F64" s="123"/>
      <c r="G64" s="126"/>
      <c r="H64" s="126"/>
      <c r="I64" s="123"/>
      <c r="J64" s="108"/>
    </row>
    <row r="65" spans="1:10" ht="17.399999999999999">
      <c r="A65" s="132"/>
      <c r="B65" s="133"/>
      <c r="C65" s="60"/>
      <c r="D65" s="60"/>
      <c r="E65" s="126"/>
      <c r="F65" s="123"/>
      <c r="G65" s="126"/>
      <c r="H65" s="126"/>
      <c r="I65" s="123"/>
      <c r="J65" s="108"/>
    </row>
    <row r="66" spans="1:10" ht="17.399999999999999">
      <c r="A66" s="132"/>
      <c r="B66" s="133"/>
      <c r="C66" s="60"/>
      <c r="D66" s="60"/>
      <c r="E66" s="126"/>
      <c r="F66" s="123"/>
      <c r="G66" s="126"/>
      <c r="H66" s="126"/>
      <c r="I66" s="123"/>
      <c r="J66" s="108"/>
    </row>
    <row r="67" spans="1:10" ht="17.399999999999999">
      <c r="A67" s="132"/>
      <c r="B67" s="133"/>
      <c r="C67" s="60"/>
      <c r="D67" s="60"/>
      <c r="E67" s="126"/>
      <c r="F67" s="123"/>
      <c r="G67" s="126"/>
      <c r="H67" s="126"/>
      <c r="I67" s="123"/>
      <c r="J67" s="108"/>
    </row>
    <row r="68" spans="1:10" ht="17.399999999999999">
      <c r="A68" s="132"/>
      <c r="B68" s="133"/>
      <c r="C68" s="60"/>
      <c r="D68" s="60"/>
      <c r="E68" s="126"/>
      <c r="F68" s="123"/>
      <c r="G68" s="126"/>
      <c r="H68" s="126"/>
      <c r="I68" s="123"/>
      <c r="J68" s="108"/>
    </row>
    <row r="69" spans="1:10" ht="17.399999999999999">
      <c r="A69" s="132"/>
      <c r="B69" s="133"/>
      <c r="C69" s="60"/>
      <c r="D69" s="60"/>
      <c r="E69" s="126"/>
      <c r="F69" s="123"/>
      <c r="G69" s="126"/>
      <c r="H69" s="126"/>
      <c r="I69" s="123"/>
      <c r="J69" s="108"/>
    </row>
    <row r="70" spans="1:10">
      <c r="C70" s="108"/>
      <c r="E70" s="108"/>
      <c r="F70" s="108"/>
      <c r="H70" s="108"/>
      <c r="I70" s="108"/>
      <c r="J70" s="108"/>
    </row>
    <row r="71" spans="1:10">
      <c r="A71" s="134"/>
      <c r="C71" s="108"/>
      <c r="E71" s="108"/>
      <c r="F71" s="108"/>
      <c r="H71" s="108"/>
      <c r="I71" s="108"/>
      <c r="J71" s="108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22:I22"/>
    <mergeCell ref="G23:I23"/>
    <mergeCell ref="A37:I37"/>
    <mergeCell ref="G38:I38"/>
    <mergeCell ref="A52:I52"/>
  </mergeCells>
  <printOptions horizontalCentered="1"/>
  <pageMargins left="0.75" right="0.75" top="0.75" bottom="0.75" header="0" footer="0"/>
  <pageSetup scale="57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3DB715-20CB-4352-A8A7-325295B4F3ED}"/>
</file>

<file path=customXml/itemProps2.xml><?xml version="1.0" encoding="utf-8"?>
<ds:datastoreItem xmlns:ds="http://schemas.openxmlformats.org/officeDocument/2006/customXml" ds:itemID="{D7B3E457-7ED0-4646-BFC0-1C4513B99F2C}"/>
</file>

<file path=customXml/itemProps3.xml><?xml version="1.0" encoding="utf-8"?>
<ds:datastoreItem xmlns:ds="http://schemas.openxmlformats.org/officeDocument/2006/customXml" ds:itemID="{36BC976B-CF22-4FFB-99AD-87F87F69EC04}"/>
</file>

<file path=customXml/itemProps4.xml><?xml version="1.0" encoding="utf-8"?>
<ds:datastoreItem xmlns:ds="http://schemas.openxmlformats.org/officeDocument/2006/customXml" ds:itemID="{8A75BDFB-F599-4C3B-BAF2-3195751CCC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3.04 &amp; 4.04 Lead</vt:lpstr>
      <vt:lpstr>Meter count</vt:lpstr>
      <vt:lpstr>E &amp; G RB</vt:lpstr>
      <vt:lpstr>2016 Sept IS </vt:lpstr>
      <vt:lpstr>SAP DL Downld</vt:lpstr>
      <vt:lpstr>12ME Sept 16 ZRW_DLF1</vt:lpstr>
      <vt:lpstr>Electric</vt:lpstr>
      <vt:lpstr>Gas</vt:lpstr>
      <vt:lpstr>Pg 6a CustCount_Electric</vt:lpstr>
      <vt:lpstr>Pg 6b CustCount_Gas</vt:lpstr>
      <vt:lpstr>'12ME Sept 16 ZRW_DLF1'!Print_Area</vt:lpstr>
      <vt:lpstr>'2016 Sept IS '!Print_Area</vt:lpstr>
      <vt:lpstr>'3.04 &amp; 4.04 Lead'!Print_Area</vt:lpstr>
      <vt:lpstr>'E &amp; G RB'!Print_Area</vt:lpstr>
      <vt:lpstr>Electric!Print_Area</vt:lpstr>
      <vt:lpstr>'Meter count'!Print_Area</vt:lpstr>
      <vt:lpstr>'Pg 6a CustCount_Electric'!Print_Area</vt:lpstr>
      <vt:lpstr>'Pg 6b CustCount_Gas'!Print_Area</vt:lpstr>
      <vt:lpstr>'12ME Sept 16 ZRW_DLF1'!Print_Titles</vt:lpstr>
      <vt:lpstr>Electric!Print_Titles</vt:lpstr>
      <vt:lpstr>'Meter count'!Print_Titles</vt:lpstr>
      <vt:lpstr>'SAP DL Downld'!Print_Titles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H. Story</dc:creator>
  <cp:lastModifiedBy>kbarnard</cp:lastModifiedBy>
  <cp:lastPrinted>2016-10-28T16:23:14Z</cp:lastPrinted>
  <dcterms:created xsi:type="dcterms:W3CDTF">1998-06-15T20:16:33Z</dcterms:created>
  <dcterms:modified xsi:type="dcterms:W3CDTF">2018-04-05T15:23:07Z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